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drawings/drawing2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SCADA and URTDSM\SCADA vs SEM\SAVED FILES\"/>
    </mc:Choice>
  </mc:AlternateContent>
  <bookViews>
    <workbookView xWindow="0" yWindow="0" windowWidth="28800" windowHeight="11580" tabRatio="791" firstSheet="5" activeTab="10"/>
  </bookViews>
  <sheets>
    <sheet name="Master" sheetId="3" state="hidden" r:id="rId1"/>
    <sheet name="RawSEM" sheetId="10" state="hidden" r:id="rId2"/>
    <sheet name="RawSCADA" sheetId="1" state="hidden" r:id="rId3"/>
    <sheet name="Diff" sheetId="7" state="hidden" r:id="rId4"/>
    <sheet name="SEMvsSCADA(AP)" sheetId="16" r:id="rId5"/>
    <sheet name="SEMvsSCADA(AS)" sheetId="17" r:id="rId6"/>
    <sheet name="SEMvsSCADA(MA)" sheetId="18" r:id="rId7"/>
    <sheet name="SEMvsSCADA(ME)" sheetId="19" r:id="rId8"/>
    <sheet name="SEMvsSCADA(MZ)" sheetId="20" r:id="rId9"/>
    <sheet name="SEMvsSCADA(NG)" sheetId="21" r:id="rId10"/>
    <sheet name="SEMvsSCADA(TR)" sheetId="22" r:id="rId11"/>
    <sheet name="SEMvsSCADA" sheetId="12" state="hidden" r:id="rId12"/>
    <sheet name="SEM" sheetId="14" state="hidden" r:id="rId13"/>
    <sheet name="SCADA" sheetId="15" state="hidden" r:id="rId14"/>
    <sheet name="SEM-SCADA Chart" sheetId="6" state="hidden" r:id="rId15"/>
    <sheet name="SEM-SCADA Chart (%)" sheetId="11" state="hidden" r:id="rId16"/>
  </sheets>
  <definedNames>
    <definedName name="ACT">INDIRECT(Master!$C$26,0)</definedName>
    <definedName name="ACT_COL">Master!$C$20</definedName>
    <definedName name="DATE">Master!$C$14</definedName>
    <definedName name="DMD">INDIRECT(Master!$C$28,0)</definedName>
    <definedName name="DMD_COL">Master!#REF!</definedName>
    <definedName name="ENDROW">Master!$C$16</definedName>
    <definedName name="ENTL">INDIRECT(Master!$C$28,0)</definedName>
    <definedName name="FREQ">INDIRECT(Master!$C$29,0)</definedName>
    <definedName name="FREQ_COL">Master!$C$23</definedName>
    <definedName name="GEN">INDIRECT(Master!$C$27,0)</definedName>
    <definedName name="ONEDAY">Master!$O$1:$O$97</definedName>
    <definedName name="ONEweek">Master!$P$1:$P$7</definedName>
    <definedName name="PER">INDIRECT(Master!$E$25,0)</definedName>
    <definedName name="PERAP">INDIRECT(Master!$C$72,0)</definedName>
    <definedName name="PERAS">INDIRECT(Master!$C$73,0)</definedName>
    <definedName name="PERMA">INDIRECT(Master!$C$74,0)</definedName>
    <definedName name="PERME">INDIRECT(Master!$C$75,0)</definedName>
    <definedName name="PERMZ">INDIRECT(Master!$C$76,0)</definedName>
    <definedName name="PERNG">INDIRECT(Master!$C$77,0)</definedName>
    <definedName name="PERTR">INDIRECT(Master!$C$78,0)</definedName>
    <definedName name="SCADA">INDIRECT(Master!$C$27,0)</definedName>
    <definedName name="SCADAAP">INDIRECT(Master!$C$64,0)</definedName>
    <definedName name="SCADAAS">INDIRECT(Master!$C$65,0)</definedName>
    <definedName name="SCADAMA">INDIRECT(Master!$C$66,0)</definedName>
    <definedName name="SCADAME">INDIRECT(Master!$C$67,0)</definedName>
    <definedName name="SCADAMZ">INDIRECT(Master!$C$68,0)</definedName>
    <definedName name="SCADANG">INDIRECT(Master!$C$69,0)</definedName>
    <definedName name="SCADATR">INDIRECT(Master!$C$70,0)</definedName>
    <definedName name="SCH">INDIRECT(Master!$C$25,0)</definedName>
    <definedName name="SCH_COL">Master!$C$19</definedName>
    <definedName name="SCROLL">Master!$C$9</definedName>
    <definedName name="SDATE">Master!$C$4</definedName>
    <definedName name="SEM">INDIRECT(Master!$C$26,0)</definedName>
    <definedName name="SEMAP">INDIRECT(Master!$C$55,0)</definedName>
    <definedName name="SEMAS">INDIRECT(Master!$C$56,0)</definedName>
    <definedName name="SEMMA">INDIRECT(Master!$C$57,0)</definedName>
    <definedName name="SEMME">INDIRECT(Master!$C$58,0)</definedName>
    <definedName name="SEMMZ">INDIRECT(Master!$C$59,0)</definedName>
    <definedName name="SEMNG">INDIRECT(Master!$C$60,0)</definedName>
    <definedName name="SEMTR">INDIRECT(Master!$C$61,0)</definedName>
    <definedName name="SMONTH">Master!$C$5</definedName>
    <definedName name="STARTROW">Master!$C$15</definedName>
    <definedName name="STATE">Master!$C$8</definedName>
    <definedName name="STATE_SEL">Master!$D$8</definedName>
    <definedName name="SYEAR">Master!$C$6</definedName>
    <definedName name="UI">INDIRECT(Master!$C$27,0)</definedName>
    <definedName name="XLABELS">INDIRECT(Master!$C$30,0)</definedName>
    <definedName name="ZOOM">Master!$C$10</definedName>
    <definedName name="ZOOMWAS">Master!$C$11</definedName>
  </definedNames>
  <calcPr calcId="162913"/>
</workbook>
</file>

<file path=xl/calcChain.xml><?xml version="1.0" encoding="utf-8"?>
<calcChain xmlns="http://schemas.openxmlformats.org/spreadsheetml/2006/main">
  <c r="AA686" i="7" l="1" a="1"/>
  <c r="AA686" i="7" s="1"/>
  <c r="AA687" i="7" s="1"/>
  <c r="Z686" i="7" a="1"/>
  <c r="Z686" i="7" s="1"/>
  <c r="Z687" i="7" s="1"/>
  <c r="Y686" i="7" a="1"/>
  <c r="Y686" i="7" s="1"/>
  <c r="Y687" i="7" s="1"/>
  <c r="X686" i="7" a="1"/>
  <c r="X686" i="7" s="1"/>
  <c r="X687" i="7" s="1"/>
  <c r="V686" i="7" a="1"/>
  <c r="V686" i="7" s="1"/>
  <c r="V687" i="7" s="1"/>
  <c r="U686" i="7" a="1"/>
  <c r="U686" i="7" s="1"/>
  <c r="U687" i="7" s="1"/>
  <c r="AA683" i="7"/>
  <c r="AA684" i="7" s="1"/>
  <c r="AA683" i="7" a="1"/>
  <c r="Z683" i="7" a="1"/>
  <c r="Z683" i="7" s="1"/>
  <c r="Z684" i="7" s="1"/>
  <c r="Y683" i="7"/>
  <c r="Y684" i="7" s="1"/>
  <c r="Y683" i="7" a="1"/>
  <c r="X683" i="7" a="1"/>
  <c r="X683" i="7" s="1"/>
  <c r="X684" i="7" s="1"/>
  <c r="V683" i="7" a="1"/>
  <c r="V683" i="7" s="1"/>
  <c r="V684" i="7" s="1"/>
  <c r="U683" i="7"/>
  <c r="U684" i="7" s="1"/>
  <c r="U683" i="7" a="1"/>
  <c r="AA681" i="7"/>
  <c r="Z681" i="7"/>
  <c r="Y681" i="7"/>
  <c r="X681" i="7"/>
  <c r="W681" i="7"/>
  <c r="V681" i="7"/>
  <c r="V678" i="7" s="1"/>
  <c r="U681" i="7"/>
  <c r="AA680" i="7"/>
  <c r="Z680" i="7"/>
  <c r="Y680" i="7"/>
  <c r="X680" i="7"/>
  <c r="V680" i="7"/>
  <c r="U680" i="7"/>
  <c r="AA679" i="7"/>
  <c r="Z679" i="7"/>
  <c r="Y679" i="7"/>
  <c r="X679" i="7"/>
  <c r="V679" i="7"/>
  <c r="U679" i="7"/>
  <c r="AA678" i="7"/>
  <c r="Z678" i="7"/>
  <c r="AA677" i="7"/>
  <c r="Z677" i="7"/>
  <c r="Y677" i="7"/>
  <c r="Y678" i="7" s="1"/>
  <c r="X677" i="7"/>
  <c r="X678" i="7" s="1"/>
  <c r="V677" i="7"/>
  <c r="U677" i="7"/>
  <c r="U678" i="7" s="1"/>
  <c r="Z676" i="7"/>
  <c r="Y676" i="7"/>
  <c r="X676" i="7"/>
  <c r="AA675" i="7"/>
  <c r="AA676" i="7" s="1"/>
  <c r="Z675" i="7"/>
  <c r="Y675" i="7"/>
  <c r="X675" i="7"/>
  <c r="V675" i="7"/>
  <c r="V676" i="7" s="1"/>
  <c r="U675" i="7"/>
  <c r="U676" i="7" s="1"/>
  <c r="CM26" i="7"/>
  <c r="CD26" i="7"/>
  <c r="BU26" i="7"/>
  <c r="BL26" i="7"/>
  <c r="BC26" i="7"/>
  <c r="AT26" i="7"/>
  <c r="AK26" i="7"/>
  <c r="CM25" i="7"/>
  <c r="CD25" i="7"/>
  <c r="BU25" i="7"/>
  <c r="BL25" i="7"/>
  <c r="BC25" i="7"/>
  <c r="AT25" i="7"/>
  <c r="AK25" i="7"/>
  <c r="CM24" i="7"/>
  <c r="CD24" i="7"/>
  <c r="BU24" i="7"/>
  <c r="BL24" i="7"/>
  <c r="BC24" i="7"/>
  <c r="AT24" i="7"/>
  <c r="AK24" i="7"/>
  <c r="CM23" i="7"/>
  <c r="CD23" i="7"/>
  <c r="BU23" i="7"/>
  <c r="BL23" i="7"/>
  <c r="BC23" i="7"/>
  <c r="AT23" i="7"/>
  <c r="AK23" i="7"/>
  <c r="CM22" i="7"/>
  <c r="CD22" i="7"/>
  <c r="BU22" i="7"/>
  <c r="BL22" i="7"/>
  <c r="BC22" i="7"/>
  <c r="AT22" i="7"/>
  <c r="AK22" i="7"/>
  <c r="CM21" i="7"/>
  <c r="CD21" i="7"/>
  <c r="BU21" i="7"/>
  <c r="BL21" i="7"/>
  <c r="BC21" i="7"/>
  <c r="AT21" i="7"/>
  <c r="AK21" i="7"/>
  <c r="CM20" i="7"/>
  <c r="CD20" i="7"/>
  <c r="BU20" i="7"/>
  <c r="BL20" i="7"/>
  <c r="BC20" i="7"/>
  <c r="AT20" i="7"/>
  <c r="AK20" i="7"/>
  <c r="CM9" i="7"/>
  <c r="CF9" i="7"/>
  <c r="CD9" i="7"/>
  <c r="BU9" i="7"/>
  <c r="BL9" i="7"/>
  <c r="BC9" i="7"/>
  <c r="AT9" i="7"/>
  <c r="AK9" i="7"/>
  <c r="CM8" i="7"/>
  <c r="CD8" i="7"/>
  <c r="BU8" i="7"/>
  <c r="BL8" i="7"/>
  <c r="BC8" i="7"/>
  <c r="AT8" i="7"/>
  <c r="AK8" i="7"/>
  <c r="CM7" i="7"/>
  <c r="CD7" i="7"/>
  <c r="BU7" i="7"/>
  <c r="BL7" i="7"/>
  <c r="BC7" i="7"/>
  <c r="AT7" i="7"/>
  <c r="AK7" i="7"/>
  <c r="CM6" i="7"/>
  <c r="CD6" i="7"/>
  <c r="BU6" i="7"/>
  <c r="BL6" i="7"/>
  <c r="BC6" i="7"/>
  <c r="AT6" i="7"/>
  <c r="AK6" i="7"/>
  <c r="CM5" i="7"/>
  <c r="CD5" i="7"/>
  <c r="BU5" i="7"/>
  <c r="BL5" i="7"/>
  <c r="BC5" i="7"/>
  <c r="AT5" i="7"/>
  <c r="AK5" i="7"/>
  <c r="CM4" i="7"/>
  <c r="CD4" i="7"/>
  <c r="BU4" i="7"/>
  <c r="BL4" i="7"/>
  <c r="BC4" i="7"/>
  <c r="AT4" i="7"/>
  <c r="AK4" i="7"/>
  <c r="CM3" i="7"/>
  <c r="CD3" i="7"/>
  <c r="BU3" i="7"/>
  <c r="BL3" i="7"/>
  <c r="BC3" i="7"/>
  <c r="AT3" i="7"/>
  <c r="AK3" i="7"/>
  <c r="I681" i="7"/>
  <c r="H681" i="7"/>
  <c r="G681" i="7"/>
  <c r="F681" i="7"/>
  <c r="E681" i="7"/>
  <c r="D681" i="7"/>
  <c r="C681" i="7"/>
  <c r="J681" i="1"/>
  <c r="I681" i="1"/>
  <c r="H681" i="1"/>
  <c r="G681" i="1"/>
  <c r="F681" i="1"/>
  <c r="E681" i="1"/>
  <c r="D681" i="1"/>
  <c r="C681" i="1"/>
  <c r="J680" i="1"/>
  <c r="I680" i="1"/>
  <c r="H680" i="1"/>
  <c r="G680" i="1"/>
  <c r="F680" i="1"/>
  <c r="E680" i="1"/>
  <c r="D680" i="1"/>
  <c r="C680" i="1"/>
  <c r="J679" i="1"/>
  <c r="I679" i="1"/>
  <c r="H679" i="1"/>
  <c r="G679" i="1"/>
  <c r="F679" i="1"/>
  <c r="E679" i="1"/>
  <c r="D679" i="1"/>
  <c r="C679" i="1"/>
  <c r="J677" i="1"/>
  <c r="I677" i="1"/>
  <c r="H677" i="1"/>
  <c r="G677" i="1"/>
  <c r="F677" i="1"/>
  <c r="E677" i="1"/>
  <c r="D677" i="1"/>
  <c r="C677" i="1"/>
  <c r="J675" i="1"/>
  <c r="I675" i="1"/>
  <c r="H675" i="1"/>
  <c r="G675" i="1"/>
  <c r="F675" i="1"/>
  <c r="E675" i="1"/>
  <c r="D675" i="1"/>
  <c r="C675" i="1"/>
  <c r="J681" i="10"/>
  <c r="I681" i="10"/>
  <c r="H681" i="10"/>
  <c r="G681" i="10"/>
  <c r="F681" i="10"/>
  <c r="E681" i="10"/>
  <c r="D681" i="10"/>
  <c r="C681" i="10"/>
  <c r="J680" i="10"/>
  <c r="I680" i="10"/>
  <c r="H680" i="10"/>
  <c r="G680" i="10"/>
  <c r="F680" i="10"/>
  <c r="E680" i="10"/>
  <c r="D680" i="10"/>
  <c r="C680" i="10"/>
  <c r="J679" i="10"/>
  <c r="I679" i="10"/>
  <c r="H679" i="10"/>
  <c r="G679" i="10"/>
  <c r="F679" i="10"/>
  <c r="E679" i="10"/>
  <c r="D679" i="10"/>
  <c r="C679" i="10"/>
  <c r="J677" i="10"/>
  <c r="I677" i="10"/>
  <c r="H677" i="10"/>
  <c r="G677" i="10"/>
  <c r="F677" i="10"/>
  <c r="E677" i="10"/>
  <c r="D677" i="10"/>
  <c r="C677" i="10"/>
  <c r="J675" i="10"/>
  <c r="I675" i="10"/>
  <c r="H675" i="10"/>
  <c r="G675" i="10"/>
  <c r="F675" i="10"/>
  <c r="E675" i="10"/>
  <c r="D675" i="10"/>
  <c r="C675" i="10"/>
  <c r="A578" i="7"/>
  <c r="BN9" i="7" s="1"/>
  <c r="I673" i="7"/>
  <c r="AA673" i="7" s="1"/>
  <c r="I672" i="7"/>
  <c r="AA672" i="7" s="1"/>
  <c r="I671" i="7"/>
  <c r="AA671" i="7"/>
  <c r="I670" i="7"/>
  <c r="AA670" i="7" s="1"/>
  <c r="I669" i="7"/>
  <c r="AA669" i="7" s="1"/>
  <c r="I668" i="7"/>
  <c r="AA668" i="7" s="1"/>
  <c r="I667" i="7"/>
  <c r="AA667" i="7" s="1"/>
  <c r="I666" i="7"/>
  <c r="AA666" i="7" s="1"/>
  <c r="I665" i="7"/>
  <c r="AA665" i="7"/>
  <c r="I664" i="7"/>
  <c r="AA664" i="7" s="1"/>
  <c r="I663" i="7"/>
  <c r="AA663" i="7"/>
  <c r="I662" i="7"/>
  <c r="AA662" i="7" s="1"/>
  <c r="I661" i="7"/>
  <c r="AA661" i="7" s="1"/>
  <c r="I660" i="7"/>
  <c r="AA660" i="7" s="1"/>
  <c r="I659" i="7"/>
  <c r="AA659" i="7" s="1"/>
  <c r="I658" i="7"/>
  <c r="AA658" i="7" s="1"/>
  <c r="I657" i="7"/>
  <c r="AA657" i="7" s="1"/>
  <c r="I656" i="7"/>
  <c r="AA656" i="7"/>
  <c r="I655" i="7"/>
  <c r="AA655" i="7"/>
  <c r="I654" i="7"/>
  <c r="AA654" i="7" s="1"/>
  <c r="I653" i="7"/>
  <c r="AA653" i="7" s="1"/>
  <c r="I652" i="7"/>
  <c r="AA652" i="7" s="1"/>
  <c r="I651" i="7"/>
  <c r="AA651" i="7" s="1"/>
  <c r="I650" i="7"/>
  <c r="AA650" i="7" s="1"/>
  <c r="I649" i="7"/>
  <c r="AA649" i="7"/>
  <c r="I648" i="7"/>
  <c r="AA648" i="7" s="1"/>
  <c r="I647" i="7"/>
  <c r="AA647" i="7"/>
  <c r="I646" i="7"/>
  <c r="AA646" i="7" s="1"/>
  <c r="I645" i="7"/>
  <c r="AA645" i="7" s="1"/>
  <c r="I644" i="7"/>
  <c r="AA644" i="7" s="1"/>
  <c r="I643" i="7"/>
  <c r="AA643" i="7"/>
  <c r="I642" i="7"/>
  <c r="AA642" i="7" s="1"/>
  <c r="I641" i="7"/>
  <c r="AA641" i="7" s="1"/>
  <c r="I640" i="7"/>
  <c r="AA640" i="7"/>
  <c r="I639" i="7"/>
  <c r="AA639" i="7"/>
  <c r="I638" i="7"/>
  <c r="AA638" i="7" s="1"/>
  <c r="I637" i="7"/>
  <c r="AA637" i="7" s="1"/>
  <c r="I636" i="7"/>
  <c r="AA636" i="7" s="1"/>
  <c r="I635" i="7"/>
  <c r="AA635" i="7" s="1"/>
  <c r="I634" i="7"/>
  <c r="AA634" i="7" s="1"/>
  <c r="I633" i="7"/>
  <c r="AA633" i="7"/>
  <c r="I632" i="7"/>
  <c r="AA632" i="7" s="1"/>
  <c r="I631" i="7"/>
  <c r="AA631" i="7"/>
  <c r="I630" i="7"/>
  <c r="AA630" i="7" s="1"/>
  <c r="I629" i="7"/>
  <c r="AA629" i="7" s="1"/>
  <c r="I628" i="7"/>
  <c r="AA628" i="7"/>
  <c r="I627" i="7"/>
  <c r="AA627" i="7" s="1"/>
  <c r="I626" i="7"/>
  <c r="AA626" i="7" s="1"/>
  <c r="I625" i="7"/>
  <c r="AA625" i="7" s="1"/>
  <c r="I624" i="7"/>
  <c r="AA624" i="7" s="1"/>
  <c r="I623" i="7"/>
  <c r="AA623" i="7" s="1"/>
  <c r="I622" i="7"/>
  <c r="AA622" i="7" s="1"/>
  <c r="I621" i="7"/>
  <c r="AA621" i="7" s="1"/>
  <c r="I620" i="7"/>
  <c r="AA620" i="7"/>
  <c r="I619" i="7"/>
  <c r="AA619" i="7"/>
  <c r="I618" i="7"/>
  <c r="AA618" i="7" s="1"/>
  <c r="I617" i="7"/>
  <c r="AA617" i="7"/>
  <c r="I616" i="7"/>
  <c r="AA616" i="7" s="1"/>
  <c r="I615" i="7"/>
  <c r="AA615" i="7"/>
  <c r="I614" i="7"/>
  <c r="AA614" i="7" s="1"/>
  <c r="I613" i="7"/>
  <c r="AA613" i="7" s="1"/>
  <c r="I612" i="7"/>
  <c r="AA612" i="7"/>
  <c r="I611" i="7"/>
  <c r="AA611" i="7"/>
  <c r="I610" i="7"/>
  <c r="AA610" i="7" s="1"/>
  <c r="I609" i="7"/>
  <c r="AA609" i="7"/>
  <c r="I608" i="7"/>
  <c r="AA608" i="7" s="1"/>
  <c r="I607" i="7"/>
  <c r="AA607" i="7" s="1"/>
  <c r="I606" i="7"/>
  <c r="AA606" i="7" s="1"/>
  <c r="I605" i="7"/>
  <c r="AA605" i="7"/>
  <c r="I604" i="7"/>
  <c r="AA604" i="7"/>
  <c r="I603" i="7"/>
  <c r="AA603" i="7"/>
  <c r="I602" i="7"/>
  <c r="AA602" i="7" s="1"/>
  <c r="I601" i="7"/>
  <c r="AA601" i="7"/>
  <c r="I600" i="7"/>
  <c r="AA600" i="7"/>
  <c r="I599" i="7"/>
  <c r="I598" i="7"/>
  <c r="AA598" i="7" s="1"/>
  <c r="I597" i="7"/>
  <c r="AA597" i="7" s="1"/>
  <c r="I596" i="7"/>
  <c r="AA596" i="7"/>
  <c r="I595" i="7"/>
  <c r="AA595" i="7"/>
  <c r="I594" i="7"/>
  <c r="AA594" i="7" s="1"/>
  <c r="I593" i="7"/>
  <c r="AA593" i="7" s="1"/>
  <c r="I592" i="7"/>
  <c r="AA592" i="7"/>
  <c r="I591" i="7"/>
  <c r="AA591" i="7"/>
  <c r="I590" i="7"/>
  <c r="AA590" i="7"/>
  <c r="I589" i="7"/>
  <c r="AA589" i="7" s="1"/>
  <c r="I588" i="7"/>
  <c r="AA588" i="7" s="1"/>
  <c r="I587" i="7"/>
  <c r="AA587" i="7"/>
  <c r="I586" i="7"/>
  <c r="AA586" i="7" s="1"/>
  <c r="I585" i="7"/>
  <c r="AA585" i="7"/>
  <c r="I584" i="7"/>
  <c r="AA584" i="7" s="1"/>
  <c r="I583" i="7"/>
  <c r="AA583" i="7"/>
  <c r="I582" i="7"/>
  <c r="AA582" i="7" s="1"/>
  <c r="I581" i="7"/>
  <c r="AA581" i="7" s="1"/>
  <c r="I580" i="7"/>
  <c r="AA580" i="7"/>
  <c r="I579" i="7"/>
  <c r="AA579" i="7"/>
  <c r="I578" i="7"/>
  <c r="H673" i="7"/>
  <c r="Z673" i="7" s="1"/>
  <c r="H672" i="7"/>
  <c r="Z672" i="7" s="1"/>
  <c r="H671" i="7"/>
  <c r="Z671" i="7" s="1"/>
  <c r="H670" i="7"/>
  <c r="Z670" i="7" s="1"/>
  <c r="H669" i="7"/>
  <c r="Z669" i="7" s="1"/>
  <c r="H668" i="7"/>
  <c r="Z668" i="7" s="1"/>
  <c r="H667" i="7"/>
  <c r="Z667" i="7"/>
  <c r="H666" i="7"/>
  <c r="Z666" i="7" s="1"/>
  <c r="H665" i="7"/>
  <c r="Z665" i="7" s="1"/>
  <c r="H664" i="7"/>
  <c r="Z664" i="7" s="1"/>
  <c r="H663" i="7"/>
  <c r="Z663" i="7"/>
  <c r="H662" i="7"/>
  <c r="Z662" i="7" s="1"/>
  <c r="H661" i="7"/>
  <c r="Z661" i="7" s="1"/>
  <c r="H660" i="7"/>
  <c r="Z660" i="7" s="1"/>
  <c r="H659" i="7"/>
  <c r="Z659" i="7"/>
  <c r="H658" i="7"/>
  <c r="Z658" i="7" s="1"/>
  <c r="H657" i="7"/>
  <c r="Z657" i="7"/>
  <c r="H656" i="7"/>
  <c r="Z656" i="7" s="1"/>
  <c r="H655" i="7"/>
  <c r="Z655" i="7" s="1"/>
  <c r="H654" i="7"/>
  <c r="Z654" i="7" s="1"/>
  <c r="H653" i="7"/>
  <c r="Z653" i="7" s="1"/>
  <c r="H652" i="7"/>
  <c r="Z652" i="7"/>
  <c r="H651" i="7"/>
  <c r="Z651" i="7" s="1"/>
  <c r="H650" i="7"/>
  <c r="Z650" i="7" s="1"/>
  <c r="H649" i="7"/>
  <c r="Z649" i="7"/>
  <c r="H648" i="7"/>
  <c r="Z648" i="7"/>
  <c r="H647" i="7"/>
  <c r="Z647" i="7" s="1"/>
  <c r="H646" i="7"/>
  <c r="Z646" i="7"/>
  <c r="H645" i="7"/>
  <c r="Z645" i="7" s="1"/>
  <c r="H644" i="7"/>
  <c r="Z644" i="7" s="1"/>
  <c r="H643" i="7"/>
  <c r="Z643" i="7" s="1"/>
  <c r="H642" i="7"/>
  <c r="Z642" i="7" s="1"/>
  <c r="H641" i="7"/>
  <c r="Z641" i="7"/>
  <c r="H640" i="7"/>
  <c r="Z640" i="7" s="1"/>
  <c r="H639" i="7"/>
  <c r="Z639" i="7" s="1"/>
  <c r="H638" i="7"/>
  <c r="Z638" i="7" s="1"/>
  <c r="H637" i="7"/>
  <c r="Z637" i="7" s="1"/>
  <c r="H636" i="7"/>
  <c r="Z636" i="7" s="1"/>
  <c r="H635" i="7"/>
  <c r="Z635" i="7" s="1"/>
  <c r="H634" i="7"/>
  <c r="Z634" i="7" s="1"/>
  <c r="H633" i="7"/>
  <c r="Z633" i="7" s="1"/>
  <c r="H632" i="7"/>
  <c r="Z632" i="7" s="1"/>
  <c r="H631" i="7"/>
  <c r="Z631" i="7"/>
  <c r="H630" i="7"/>
  <c r="Z630" i="7"/>
  <c r="H629" i="7"/>
  <c r="Z629" i="7" s="1"/>
  <c r="H628" i="7"/>
  <c r="Z628" i="7"/>
  <c r="H627" i="7"/>
  <c r="Z627" i="7" s="1"/>
  <c r="H626" i="7"/>
  <c r="Z626" i="7" s="1"/>
  <c r="H625" i="7"/>
  <c r="Z625" i="7" s="1"/>
  <c r="H624" i="7"/>
  <c r="Z624" i="7"/>
  <c r="H623" i="7"/>
  <c r="Z623" i="7" s="1"/>
  <c r="H622" i="7"/>
  <c r="Z622" i="7"/>
  <c r="H621" i="7"/>
  <c r="Z621" i="7"/>
  <c r="H620" i="7"/>
  <c r="Z620" i="7" s="1"/>
  <c r="H619" i="7"/>
  <c r="Z619" i="7" s="1"/>
  <c r="H618" i="7"/>
  <c r="Z618" i="7" s="1"/>
  <c r="H617" i="7"/>
  <c r="Z617" i="7" s="1"/>
  <c r="H616" i="7"/>
  <c r="Z616" i="7" s="1"/>
  <c r="H615" i="7"/>
  <c r="Z615" i="7"/>
  <c r="H614" i="7"/>
  <c r="Z614" i="7" s="1"/>
  <c r="H613" i="7"/>
  <c r="Z613" i="7"/>
  <c r="H612" i="7"/>
  <c r="Z612" i="7"/>
  <c r="H611" i="7"/>
  <c r="Z611" i="7" s="1"/>
  <c r="H610" i="7"/>
  <c r="Z610" i="7" s="1"/>
  <c r="H609" i="7"/>
  <c r="Z609" i="7"/>
  <c r="H608" i="7"/>
  <c r="Z608" i="7" s="1"/>
  <c r="H607" i="7"/>
  <c r="Z607" i="7" s="1"/>
  <c r="H606" i="7"/>
  <c r="Z606" i="7" s="1"/>
  <c r="H605" i="7"/>
  <c r="Z605" i="7" s="1"/>
  <c r="H604" i="7"/>
  <c r="Z604" i="7" s="1"/>
  <c r="H603" i="7"/>
  <c r="Z603" i="7" s="1"/>
  <c r="H602" i="7"/>
  <c r="Z602" i="7" s="1"/>
  <c r="H601" i="7"/>
  <c r="Z601" i="7"/>
  <c r="H600" i="7"/>
  <c r="Z600" i="7" s="1"/>
  <c r="H599" i="7"/>
  <c r="Z599" i="7" s="1"/>
  <c r="H598" i="7"/>
  <c r="Z598" i="7"/>
  <c r="H597" i="7"/>
  <c r="Z597" i="7"/>
  <c r="H596" i="7"/>
  <c r="Z596" i="7" s="1"/>
  <c r="H595" i="7"/>
  <c r="Z595" i="7" s="1"/>
  <c r="H594" i="7"/>
  <c r="Z594" i="7" s="1"/>
  <c r="H593" i="7"/>
  <c r="Z593" i="7" s="1"/>
  <c r="H592" i="7"/>
  <c r="Z592" i="7" s="1"/>
  <c r="H591" i="7"/>
  <c r="Z591" i="7" s="1"/>
  <c r="H590" i="7"/>
  <c r="Z590" i="7"/>
  <c r="H589" i="7"/>
  <c r="Z589" i="7"/>
  <c r="H588" i="7"/>
  <c r="Z588" i="7" s="1"/>
  <c r="H587" i="7"/>
  <c r="Z587" i="7" s="1"/>
  <c r="H586" i="7"/>
  <c r="Z586" i="7" s="1"/>
  <c r="H585" i="7"/>
  <c r="Z585" i="7" s="1"/>
  <c r="H584" i="7"/>
  <c r="Z584" i="7"/>
  <c r="H583" i="7"/>
  <c r="Z583" i="7"/>
  <c r="H582" i="7"/>
  <c r="H581" i="7"/>
  <c r="Z581" i="7" s="1"/>
  <c r="H580" i="7"/>
  <c r="Z580" i="7" s="1"/>
  <c r="H579" i="7"/>
  <c r="Z579" i="7" s="1"/>
  <c r="H578" i="7"/>
  <c r="Z578" i="7" s="1"/>
  <c r="G673" i="7"/>
  <c r="Y673" i="7" s="1"/>
  <c r="G672" i="7"/>
  <c r="Y672" i="7"/>
  <c r="G671" i="7"/>
  <c r="Y671" i="7" s="1"/>
  <c r="G670" i="7"/>
  <c r="Y670" i="7"/>
  <c r="G669" i="7"/>
  <c r="Y669" i="7"/>
  <c r="G668" i="7"/>
  <c r="Y668" i="7" s="1"/>
  <c r="G667" i="7"/>
  <c r="Y667" i="7" s="1"/>
  <c r="G666" i="7"/>
  <c r="Y666" i="7" s="1"/>
  <c r="G665" i="7"/>
  <c r="Y665" i="7"/>
  <c r="G664" i="7"/>
  <c r="Y664" i="7"/>
  <c r="G663" i="7"/>
  <c r="Y663" i="7"/>
  <c r="G662" i="7"/>
  <c r="Y662" i="7"/>
  <c r="G661" i="7"/>
  <c r="Y661" i="7" s="1"/>
  <c r="G660" i="7"/>
  <c r="Y660" i="7"/>
  <c r="G659" i="7"/>
  <c r="Y659" i="7" s="1"/>
  <c r="G658" i="7"/>
  <c r="Y658" i="7" s="1"/>
  <c r="G657" i="7"/>
  <c r="Y657" i="7"/>
  <c r="G656" i="7"/>
  <c r="Y656" i="7" s="1"/>
  <c r="G655" i="7"/>
  <c r="Y655" i="7" s="1"/>
  <c r="G654" i="7"/>
  <c r="Y654" i="7" s="1"/>
  <c r="G653" i="7"/>
  <c r="Y653" i="7" s="1"/>
  <c r="G652" i="7"/>
  <c r="Y652" i="7" s="1"/>
  <c r="G651" i="7"/>
  <c r="Y651" i="7" s="1"/>
  <c r="G650" i="7"/>
  <c r="Y650" i="7" s="1"/>
  <c r="G649" i="7"/>
  <c r="Y649" i="7"/>
  <c r="G648" i="7"/>
  <c r="Y648" i="7"/>
  <c r="G647" i="7"/>
  <c r="Y647" i="7"/>
  <c r="G646" i="7"/>
  <c r="Y646" i="7"/>
  <c r="G645" i="7"/>
  <c r="Y645" i="7" s="1"/>
  <c r="G644" i="7"/>
  <c r="Y644" i="7"/>
  <c r="G643" i="7"/>
  <c r="Y643" i="7" s="1"/>
  <c r="G642" i="7"/>
  <c r="Y642" i="7" s="1"/>
  <c r="G641" i="7"/>
  <c r="Y641" i="7" s="1"/>
  <c r="G640" i="7"/>
  <c r="Y640" i="7"/>
  <c r="G639" i="7"/>
  <c r="Y639" i="7" s="1"/>
  <c r="G638" i="7"/>
  <c r="Y638" i="7" s="1"/>
  <c r="G637" i="7"/>
  <c r="Y637" i="7" s="1"/>
  <c r="G636" i="7"/>
  <c r="Y636" i="7" s="1"/>
  <c r="G635" i="7"/>
  <c r="Y635" i="7" s="1"/>
  <c r="G634" i="7"/>
  <c r="Y634" i="7" s="1"/>
  <c r="G633" i="7"/>
  <c r="Y633" i="7"/>
  <c r="G632" i="7"/>
  <c r="Y632" i="7"/>
  <c r="G631" i="7"/>
  <c r="Y631" i="7"/>
  <c r="G630" i="7"/>
  <c r="Y630" i="7"/>
  <c r="G629" i="7"/>
  <c r="Y629" i="7" s="1"/>
  <c r="G628" i="7"/>
  <c r="Y628" i="7"/>
  <c r="G627" i="7"/>
  <c r="Y627" i="7" s="1"/>
  <c r="G626" i="7"/>
  <c r="Y626" i="7" s="1"/>
  <c r="G625" i="7"/>
  <c r="Y625" i="7" s="1"/>
  <c r="G624" i="7"/>
  <c r="Y624" i="7" s="1"/>
  <c r="G623" i="7"/>
  <c r="Y623" i="7" s="1"/>
  <c r="G622" i="7"/>
  <c r="Y622" i="7"/>
  <c r="G621" i="7"/>
  <c r="Y621" i="7" s="1"/>
  <c r="G620" i="7"/>
  <c r="Y620" i="7" s="1"/>
  <c r="G619" i="7"/>
  <c r="Y619" i="7" s="1"/>
  <c r="G618" i="7"/>
  <c r="Y618" i="7" s="1"/>
  <c r="G617" i="7"/>
  <c r="Y617" i="7"/>
  <c r="G616" i="7"/>
  <c r="Y616" i="7"/>
  <c r="G615" i="7"/>
  <c r="Y615" i="7" s="1"/>
  <c r="G614" i="7"/>
  <c r="Y614" i="7" s="1"/>
  <c r="G613" i="7"/>
  <c r="Y613" i="7" s="1"/>
  <c r="G612" i="7"/>
  <c r="Y612" i="7"/>
  <c r="G611" i="7"/>
  <c r="Y611" i="7" s="1"/>
  <c r="G610" i="7"/>
  <c r="Y610" i="7" s="1"/>
  <c r="G609" i="7"/>
  <c r="Y609" i="7"/>
  <c r="G608" i="7"/>
  <c r="Y608" i="7"/>
  <c r="G607" i="7"/>
  <c r="Y607" i="7"/>
  <c r="G606" i="7"/>
  <c r="Y606" i="7"/>
  <c r="G605" i="7"/>
  <c r="Y605" i="7" s="1"/>
  <c r="G604" i="7"/>
  <c r="Y604" i="7" s="1"/>
  <c r="G603" i="7"/>
  <c r="Y603" i="7" s="1"/>
  <c r="G602" i="7"/>
  <c r="Y602" i="7" s="1"/>
  <c r="G601" i="7"/>
  <c r="Y601" i="7"/>
  <c r="G600" i="7"/>
  <c r="Y600" i="7"/>
  <c r="G599" i="7"/>
  <c r="Y599" i="7" s="1"/>
  <c r="G598" i="7"/>
  <c r="Y598" i="7"/>
  <c r="G597" i="7"/>
  <c r="Y597" i="7"/>
  <c r="G596" i="7"/>
  <c r="Y596" i="7" s="1"/>
  <c r="G595" i="7"/>
  <c r="Y595" i="7" s="1"/>
  <c r="G594" i="7"/>
  <c r="Y594" i="7" s="1"/>
  <c r="G593" i="7"/>
  <c r="Y593" i="7"/>
  <c r="G592" i="7"/>
  <c r="Y592" i="7"/>
  <c r="G591" i="7"/>
  <c r="Y591" i="7"/>
  <c r="G590" i="7"/>
  <c r="Y590" i="7" s="1"/>
  <c r="G589" i="7"/>
  <c r="Y589" i="7" s="1"/>
  <c r="G588" i="7"/>
  <c r="Y588" i="7" s="1"/>
  <c r="G587" i="7"/>
  <c r="Y587" i="7" s="1"/>
  <c r="G586" i="7"/>
  <c r="Y586" i="7" s="1"/>
  <c r="G585" i="7"/>
  <c r="Y585" i="7" s="1"/>
  <c r="G584" i="7"/>
  <c r="Y584" i="7" s="1"/>
  <c r="G583" i="7"/>
  <c r="Y583" i="7" s="1"/>
  <c r="G582" i="7"/>
  <c r="Y582" i="7" s="1"/>
  <c r="G581" i="7"/>
  <c r="Y581" i="7" s="1"/>
  <c r="G580" i="7"/>
  <c r="Y580" i="7" s="1"/>
  <c r="G579" i="7"/>
  <c r="Y579" i="7" s="1"/>
  <c r="G578" i="7"/>
  <c r="F673" i="7"/>
  <c r="X673" i="7"/>
  <c r="F672" i="7"/>
  <c r="X672" i="7" s="1"/>
  <c r="F671" i="7"/>
  <c r="X671" i="7"/>
  <c r="F670" i="7"/>
  <c r="X670" i="7"/>
  <c r="F669" i="7"/>
  <c r="X669" i="7" s="1"/>
  <c r="F668" i="7"/>
  <c r="X668" i="7" s="1"/>
  <c r="F667" i="7"/>
  <c r="X667" i="7" s="1"/>
  <c r="F666" i="7"/>
  <c r="X666" i="7" s="1"/>
  <c r="F665" i="7"/>
  <c r="X665" i="7" s="1"/>
  <c r="F664" i="7"/>
  <c r="X664" i="7"/>
  <c r="F663" i="7"/>
  <c r="X663" i="7" s="1"/>
  <c r="F662" i="7"/>
  <c r="X662" i="7" s="1"/>
  <c r="F661" i="7"/>
  <c r="X661" i="7" s="1"/>
  <c r="F660" i="7"/>
  <c r="X660" i="7" s="1"/>
  <c r="F659" i="7"/>
  <c r="X659" i="7" s="1"/>
  <c r="F658" i="7"/>
  <c r="X658" i="7" s="1"/>
  <c r="F657" i="7"/>
  <c r="X657" i="7" s="1"/>
  <c r="F656" i="7"/>
  <c r="X656" i="7"/>
  <c r="F655" i="7"/>
  <c r="X655" i="7" s="1"/>
  <c r="F654" i="7"/>
  <c r="X654" i="7" s="1"/>
  <c r="F653" i="7"/>
  <c r="X653" i="7" s="1"/>
  <c r="F652" i="7"/>
  <c r="X652" i="7" s="1"/>
  <c r="F651" i="7"/>
  <c r="X651" i="7" s="1"/>
  <c r="F650" i="7"/>
  <c r="X650" i="7" s="1"/>
  <c r="F649" i="7"/>
  <c r="X649" i="7"/>
  <c r="F648" i="7"/>
  <c r="X648" i="7"/>
  <c r="F647" i="7"/>
  <c r="X647" i="7"/>
  <c r="F646" i="7"/>
  <c r="X646" i="7"/>
  <c r="F645" i="7"/>
  <c r="X645" i="7" s="1"/>
  <c r="F644" i="7"/>
  <c r="X644" i="7"/>
  <c r="F643" i="7"/>
  <c r="X643" i="7" s="1"/>
  <c r="F642" i="7"/>
  <c r="X642" i="7" s="1"/>
  <c r="F641" i="7"/>
  <c r="X641" i="7" s="1"/>
  <c r="F640" i="7"/>
  <c r="X640" i="7" s="1"/>
  <c r="F639" i="7"/>
  <c r="X639" i="7" s="1"/>
  <c r="F638" i="7"/>
  <c r="X638" i="7"/>
  <c r="F637" i="7"/>
  <c r="X637" i="7" s="1"/>
  <c r="F636" i="7"/>
  <c r="X636" i="7" s="1"/>
  <c r="F635" i="7"/>
  <c r="X635" i="7" s="1"/>
  <c r="F634" i="7"/>
  <c r="X634" i="7" s="1"/>
  <c r="F633" i="7"/>
  <c r="X633" i="7"/>
  <c r="F632" i="7"/>
  <c r="X632" i="7"/>
  <c r="F631" i="7"/>
  <c r="X631" i="7"/>
  <c r="F630" i="7"/>
  <c r="X630" i="7" s="1"/>
  <c r="F629" i="7"/>
  <c r="X629" i="7" s="1"/>
  <c r="F628" i="7"/>
  <c r="X628" i="7"/>
  <c r="F627" i="7"/>
  <c r="X627" i="7" s="1"/>
  <c r="F626" i="7"/>
  <c r="X626" i="7" s="1"/>
  <c r="F625" i="7"/>
  <c r="X625" i="7"/>
  <c r="F624" i="7"/>
  <c r="X624" i="7" s="1"/>
  <c r="F623" i="7"/>
  <c r="X623" i="7"/>
  <c r="F622" i="7"/>
  <c r="X622" i="7" s="1"/>
  <c r="F621" i="7"/>
  <c r="X621" i="7" s="1"/>
  <c r="F620" i="7"/>
  <c r="X620" i="7" s="1"/>
  <c r="F619" i="7"/>
  <c r="X619" i="7" s="1"/>
  <c r="F618" i="7"/>
  <c r="X618" i="7" s="1"/>
  <c r="F617" i="7"/>
  <c r="X617" i="7"/>
  <c r="F616" i="7"/>
  <c r="X616" i="7" s="1"/>
  <c r="F615" i="7"/>
  <c r="X615" i="7"/>
  <c r="F614" i="7"/>
  <c r="X614" i="7" s="1"/>
  <c r="F613" i="7"/>
  <c r="X613" i="7" s="1"/>
  <c r="F612" i="7"/>
  <c r="X612" i="7"/>
  <c r="F611" i="7"/>
  <c r="X611" i="7" s="1"/>
  <c r="F610" i="7"/>
  <c r="X610" i="7" s="1"/>
  <c r="F609" i="7"/>
  <c r="X609" i="7" s="1"/>
  <c r="F608" i="7"/>
  <c r="X608" i="7" s="1"/>
  <c r="F607" i="7"/>
  <c r="X607" i="7"/>
  <c r="F606" i="7"/>
  <c r="X606" i="7" s="1"/>
  <c r="F605" i="7"/>
  <c r="X605" i="7" s="1"/>
  <c r="F604" i="7"/>
  <c r="X604" i="7" s="1"/>
  <c r="F603" i="7"/>
  <c r="X603" i="7" s="1"/>
  <c r="F602" i="7"/>
  <c r="X602" i="7" s="1"/>
  <c r="F601" i="7"/>
  <c r="X601" i="7"/>
  <c r="F600" i="7"/>
  <c r="X600" i="7" s="1"/>
  <c r="F599" i="7"/>
  <c r="X599" i="7"/>
  <c r="F598" i="7"/>
  <c r="X598" i="7"/>
  <c r="F597" i="7"/>
  <c r="X597" i="7" s="1"/>
  <c r="F596" i="7"/>
  <c r="X596" i="7" s="1"/>
  <c r="F595" i="7"/>
  <c r="X595" i="7" s="1"/>
  <c r="F594" i="7"/>
  <c r="X594" i="7" s="1"/>
  <c r="F593" i="7"/>
  <c r="X593" i="7"/>
  <c r="F592" i="7"/>
  <c r="X592" i="7"/>
  <c r="F591" i="7"/>
  <c r="X591" i="7"/>
  <c r="F590" i="7"/>
  <c r="X590" i="7" s="1"/>
  <c r="F589" i="7"/>
  <c r="X589" i="7" s="1"/>
  <c r="F588" i="7"/>
  <c r="X588" i="7"/>
  <c r="F587" i="7"/>
  <c r="X587" i="7" s="1"/>
  <c r="F586" i="7"/>
  <c r="X586" i="7" s="1"/>
  <c r="F585" i="7"/>
  <c r="X585" i="7"/>
  <c r="F584" i="7"/>
  <c r="F583" i="7"/>
  <c r="X583" i="7"/>
  <c r="F582" i="7"/>
  <c r="X582" i="7" s="1"/>
  <c r="F581" i="7"/>
  <c r="X581" i="7" s="1"/>
  <c r="F580" i="7"/>
  <c r="X580" i="7" s="1"/>
  <c r="F579" i="7"/>
  <c r="X579" i="7" s="1"/>
  <c r="F578" i="7"/>
  <c r="X578" i="7" s="1"/>
  <c r="E673" i="7"/>
  <c r="W673" i="7"/>
  <c r="E672" i="7"/>
  <c r="W672" i="7" s="1"/>
  <c r="E671" i="7"/>
  <c r="W671" i="7"/>
  <c r="E670" i="7"/>
  <c r="W670" i="7"/>
  <c r="E669" i="7"/>
  <c r="W669" i="7" s="1"/>
  <c r="E668" i="7"/>
  <c r="W668" i="7"/>
  <c r="E667" i="7"/>
  <c r="W667" i="7" s="1"/>
  <c r="E666" i="7"/>
  <c r="W666" i="7" s="1"/>
  <c r="E665" i="7"/>
  <c r="W665" i="7"/>
  <c r="E664" i="7"/>
  <c r="W664" i="7"/>
  <c r="E663" i="7"/>
  <c r="W663" i="7"/>
  <c r="E662" i="7"/>
  <c r="W662" i="7"/>
  <c r="E661" i="7"/>
  <c r="W661" i="7" s="1"/>
  <c r="E660" i="7"/>
  <c r="W660" i="7" s="1"/>
  <c r="E659" i="7"/>
  <c r="W659" i="7" s="1"/>
  <c r="E658" i="7"/>
  <c r="W658" i="7" s="1"/>
  <c r="E657" i="7"/>
  <c r="W657" i="7"/>
  <c r="E656" i="7"/>
  <c r="W656" i="7" s="1"/>
  <c r="E655" i="7"/>
  <c r="W655" i="7"/>
  <c r="E654" i="7"/>
  <c r="W654" i="7"/>
  <c r="E653" i="7"/>
  <c r="W653" i="7" s="1"/>
  <c r="E652" i="7"/>
  <c r="W652" i="7" s="1"/>
  <c r="E651" i="7"/>
  <c r="W651" i="7" s="1"/>
  <c r="E650" i="7"/>
  <c r="W650" i="7" s="1"/>
  <c r="E649" i="7"/>
  <c r="W649" i="7" s="1"/>
  <c r="E648" i="7"/>
  <c r="W648" i="7"/>
  <c r="E647" i="7"/>
  <c r="W647" i="7" s="1"/>
  <c r="E646" i="7"/>
  <c r="W646" i="7" s="1"/>
  <c r="E645" i="7"/>
  <c r="W645" i="7" s="1"/>
  <c r="E644" i="7"/>
  <c r="W644" i="7" s="1"/>
  <c r="E643" i="7"/>
  <c r="W643" i="7" s="1"/>
  <c r="E642" i="7"/>
  <c r="W642" i="7" s="1"/>
  <c r="E641" i="7"/>
  <c r="W641" i="7" s="1"/>
  <c r="E640" i="7"/>
  <c r="W640" i="7"/>
  <c r="E639" i="7"/>
  <c r="W639" i="7"/>
  <c r="E638" i="7"/>
  <c r="W638" i="7" s="1"/>
  <c r="E637" i="7"/>
  <c r="W637" i="7"/>
  <c r="E636" i="7"/>
  <c r="W636" i="7" s="1"/>
  <c r="E635" i="7"/>
  <c r="W635" i="7" s="1"/>
  <c r="E634" i="7"/>
  <c r="W634" i="7" s="1"/>
  <c r="E633" i="7"/>
  <c r="W633" i="7"/>
  <c r="E632" i="7"/>
  <c r="W632" i="7" s="1"/>
  <c r="E631" i="7"/>
  <c r="W631" i="7"/>
  <c r="E630" i="7"/>
  <c r="W630" i="7"/>
  <c r="E629" i="7"/>
  <c r="W629" i="7" s="1"/>
  <c r="E628" i="7"/>
  <c r="W628" i="7" s="1"/>
  <c r="E627" i="7"/>
  <c r="W627" i="7" s="1"/>
  <c r="E626" i="7"/>
  <c r="W626" i="7" s="1"/>
  <c r="E625" i="7"/>
  <c r="W625" i="7" s="1"/>
  <c r="E624" i="7"/>
  <c r="W624" i="7" s="1"/>
  <c r="E623" i="7"/>
  <c r="W623" i="7" s="1"/>
  <c r="E622" i="7"/>
  <c r="W622" i="7"/>
  <c r="E621" i="7"/>
  <c r="W621" i="7"/>
  <c r="E620" i="7"/>
  <c r="W620" i="7" s="1"/>
  <c r="E619" i="7"/>
  <c r="W619" i="7" s="1"/>
  <c r="E618" i="7"/>
  <c r="W618" i="7" s="1"/>
  <c r="E617" i="7"/>
  <c r="W617" i="7"/>
  <c r="E616" i="7"/>
  <c r="W616" i="7"/>
  <c r="E615" i="7"/>
  <c r="W615" i="7"/>
  <c r="E614" i="7"/>
  <c r="W614" i="7" s="1"/>
  <c r="E613" i="7"/>
  <c r="W613" i="7"/>
  <c r="E612" i="7"/>
  <c r="W612" i="7" s="1"/>
  <c r="E611" i="7"/>
  <c r="W611" i="7" s="1"/>
  <c r="E610" i="7"/>
  <c r="W610" i="7" s="1"/>
  <c r="E609" i="7"/>
  <c r="W609" i="7"/>
  <c r="E608" i="7"/>
  <c r="W608" i="7" s="1"/>
  <c r="E607" i="7"/>
  <c r="W607" i="7" s="1"/>
  <c r="E606" i="7"/>
  <c r="W606" i="7" s="1"/>
  <c r="E605" i="7"/>
  <c r="W605" i="7"/>
  <c r="E604" i="7"/>
  <c r="W604" i="7" s="1"/>
  <c r="E603" i="7"/>
  <c r="W603" i="7" s="1"/>
  <c r="E602" i="7"/>
  <c r="W602" i="7" s="1"/>
  <c r="E601" i="7"/>
  <c r="W601" i="7" s="1"/>
  <c r="E600" i="7"/>
  <c r="W600" i="7" s="1"/>
  <c r="E599" i="7"/>
  <c r="W599" i="7"/>
  <c r="E598" i="7"/>
  <c r="W598" i="7"/>
  <c r="E597" i="7"/>
  <c r="W597" i="7"/>
  <c r="E596" i="7"/>
  <c r="W596" i="7"/>
  <c r="E595" i="7"/>
  <c r="W595" i="7" s="1"/>
  <c r="E594" i="7"/>
  <c r="W594" i="7" s="1"/>
  <c r="E593" i="7"/>
  <c r="W593" i="7"/>
  <c r="E592" i="7"/>
  <c r="W592" i="7" s="1"/>
  <c r="E591" i="7"/>
  <c r="W591" i="7"/>
  <c r="E590" i="7"/>
  <c r="W590" i="7"/>
  <c r="E589" i="7"/>
  <c r="E588" i="7"/>
  <c r="W588" i="7"/>
  <c r="E587" i="7"/>
  <c r="W587" i="7" s="1"/>
  <c r="E586" i="7"/>
  <c r="W586" i="7" s="1"/>
  <c r="E585" i="7"/>
  <c r="W585" i="7"/>
  <c r="E584" i="7"/>
  <c r="W584" i="7"/>
  <c r="E583" i="7"/>
  <c r="W583" i="7" s="1"/>
  <c r="E582" i="7"/>
  <c r="W582" i="7" s="1"/>
  <c r="E581" i="7"/>
  <c r="W581" i="7" s="1"/>
  <c r="E580" i="7"/>
  <c r="W580" i="7"/>
  <c r="E579" i="7"/>
  <c r="W579" i="7" s="1"/>
  <c r="E578" i="7"/>
  <c r="W578" i="7" s="1"/>
  <c r="D673" i="7"/>
  <c r="V673" i="7"/>
  <c r="D672" i="7"/>
  <c r="V672" i="7" s="1"/>
  <c r="D671" i="7"/>
  <c r="V671" i="7"/>
  <c r="D670" i="7"/>
  <c r="V670" i="7" s="1"/>
  <c r="D669" i="7"/>
  <c r="V669" i="7" s="1"/>
  <c r="D668" i="7"/>
  <c r="V668" i="7"/>
  <c r="D667" i="7"/>
  <c r="V667" i="7" s="1"/>
  <c r="D666" i="7"/>
  <c r="V666" i="7" s="1"/>
  <c r="D665" i="7"/>
  <c r="V665" i="7"/>
  <c r="D664" i="7"/>
  <c r="V664" i="7"/>
  <c r="D663" i="7"/>
  <c r="V663" i="7"/>
  <c r="D662" i="7"/>
  <c r="V662" i="7"/>
  <c r="D661" i="7"/>
  <c r="V661" i="7" s="1"/>
  <c r="D660" i="7"/>
  <c r="V660" i="7"/>
  <c r="D659" i="7"/>
  <c r="V659" i="7" s="1"/>
  <c r="D658" i="7"/>
  <c r="V658" i="7" s="1"/>
  <c r="D657" i="7"/>
  <c r="V657" i="7" s="1"/>
  <c r="D656" i="7"/>
  <c r="V656" i="7"/>
  <c r="D655" i="7"/>
  <c r="V655" i="7"/>
  <c r="D654" i="7"/>
  <c r="V654" i="7" s="1"/>
  <c r="D653" i="7"/>
  <c r="V653" i="7"/>
  <c r="D652" i="7"/>
  <c r="V652" i="7" s="1"/>
  <c r="D651" i="7"/>
  <c r="V651" i="7" s="1"/>
  <c r="D650" i="7"/>
  <c r="V650" i="7" s="1"/>
  <c r="D649" i="7"/>
  <c r="V649" i="7" s="1"/>
  <c r="D648" i="7"/>
  <c r="V648" i="7"/>
  <c r="D647" i="7"/>
  <c r="V647" i="7" s="1"/>
  <c r="D646" i="7"/>
  <c r="V646" i="7" s="1"/>
  <c r="D645" i="7"/>
  <c r="V645" i="7" s="1"/>
  <c r="D644" i="7"/>
  <c r="V644" i="7" s="1"/>
  <c r="D643" i="7"/>
  <c r="V643" i="7" s="1"/>
  <c r="D642" i="7"/>
  <c r="V642" i="7" s="1"/>
  <c r="D641" i="7"/>
  <c r="V641" i="7"/>
  <c r="D640" i="7"/>
  <c r="V640" i="7"/>
  <c r="D639" i="7"/>
  <c r="V639" i="7"/>
  <c r="D638" i="7"/>
  <c r="V638" i="7" s="1"/>
  <c r="D637" i="7"/>
  <c r="V637" i="7" s="1"/>
  <c r="D636" i="7"/>
  <c r="V636" i="7" s="1"/>
  <c r="D635" i="7"/>
  <c r="V635" i="7" s="1"/>
  <c r="D634" i="7"/>
  <c r="V634" i="7" s="1"/>
  <c r="D633" i="7"/>
  <c r="V633" i="7"/>
  <c r="D632" i="7"/>
  <c r="V632" i="7" s="1"/>
  <c r="D631" i="7"/>
  <c r="V631" i="7" s="1"/>
  <c r="D630" i="7"/>
  <c r="V630" i="7" s="1"/>
  <c r="D629" i="7"/>
  <c r="V629" i="7"/>
  <c r="D628" i="7"/>
  <c r="V628" i="7"/>
  <c r="D627" i="7"/>
  <c r="V627" i="7" s="1"/>
  <c r="D626" i="7"/>
  <c r="V626" i="7" s="1"/>
  <c r="D625" i="7"/>
  <c r="V625" i="7" s="1"/>
  <c r="D624" i="7"/>
  <c r="V624" i="7"/>
  <c r="D623" i="7"/>
  <c r="V623" i="7" s="1"/>
  <c r="D622" i="7"/>
  <c r="V622" i="7" s="1"/>
  <c r="D621" i="7"/>
  <c r="V621" i="7"/>
  <c r="D620" i="7"/>
  <c r="V620" i="7"/>
  <c r="D619" i="7"/>
  <c r="V619" i="7" s="1"/>
  <c r="D618" i="7"/>
  <c r="V618" i="7" s="1"/>
  <c r="D617" i="7"/>
  <c r="V617" i="7"/>
  <c r="D616" i="7"/>
  <c r="V616" i="7"/>
  <c r="D615" i="7"/>
  <c r="V615" i="7"/>
  <c r="D614" i="7"/>
  <c r="V614" i="7" s="1"/>
  <c r="D613" i="7"/>
  <c r="V613" i="7"/>
  <c r="D612" i="7"/>
  <c r="V612" i="7" s="1"/>
  <c r="D611" i="7"/>
  <c r="V611" i="7" s="1"/>
  <c r="D610" i="7"/>
  <c r="V610" i="7" s="1"/>
  <c r="D609" i="7"/>
  <c r="V609" i="7"/>
  <c r="D608" i="7"/>
  <c r="V608" i="7"/>
  <c r="D607" i="7"/>
  <c r="V607" i="7" s="1"/>
  <c r="D606" i="7"/>
  <c r="V606" i="7"/>
  <c r="D605" i="7"/>
  <c r="V605" i="7" s="1"/>
  <c r="D604" i="7"/>
  <c r="V604" i="7" s="1"/>
  <c r="D603" i="7"/>
  <c r="V603" i="7" s="1"/>
  <c r="D602" i="7"/>
  <c r="V602" i="7" s="1"/>
  <c r="D601" i="7"/>
  <c r="V601" i="7"/>
  <c r="D600" i="7"/>
  <c r="V600" i="7"/>
  <c r="D599" i="7"/>
  <c r="V599" i="7"/>
  <c r="D598" i="7"/>
  <c r="V598" i="7" s="1"/>
  <c r="D597" i="7"/>
  <c r="V597" i="7"/>
  <c r="D596" i="7"/>
  <c r="V596" i="7" s="1"/>
  <c r="D595" i="7"/>
  <c r="V595" i="7" s="1"/>
  <c r="D594" i="7"/>
  <c r="D593" i="7"/>
  <c r="V593" i="7"/>
  <c r="D592" i="7"/>
  <c r="V592" i="7" s="1"/>
  <c r="D591" i="7"/>
  <c r="V591" i="7"/>
  <c r="D590" i="7"/>
  <c r="V590" i="7"/>
  <c r="D589" i="7"/>
  <c r="V589" i="7"/>
  <c r="D588" i="7"/>
  <c r="V588" i="7"/>
  <c r="D587" i="7"/>
  <c r="V587" i="7" s="1"/>
  <c r="D586" i="7"/>
  <c r="V586" i="7" s="1"/>
  <c r="D585" i="7"/>
  <c r="V585" i="7"/>
  <c r="D584" i="7"/>
  <c r="V584" i="7"/>
  <c r="D583" i="7"/>
  <c r="V583" i="7" s="1"/>
  <c r="D582" i="7"/>
  <c r="V582" i="7"/>
  <c r="D581" i="7"/>
  <c r="V581" i="7"/>
  <c r="D580" i="7"/>
  <c r="V580" i="7"/>
  <c r="D579" i="7"/>
  <c r="V579" i="7" s="1"/>
  <c r="D578" i="7"/>
  <c r="C673" i="7"/>
  <c r="U673" i="7" s="1"/>
  <c r="C672" i="7"/>
  <c r="U672" i="7"/>
  <c r="C671" i="7"/>
  <c r="U671" i="7" s="1"/>
  <c r="C670" i="7"/>
  <c r="U670" i="7" s="1"/>
  <c r="C669" i="7"/>
  <c r="U669" i="7"/>
  <c r="C668" i="7"/>
  <c r="U668" i="7" s="1"/>
  <c r="C667" i="7"/>
  <c r="U667" i="7" s="1"/>
  <c r="C666" i="7"/>
  <c r="U666" i="7" s="1"/>
  <c r="C665" i="7"/>
  <c r="U665" i="7" s="1"/>
  <c r="C664" i="7"/>
  <c r="U664" i="7"/>
  <c r="C663" i="7"/>
  <c r="U663" i="7"/>
  <c r="C662" i="7"/>
  <c r="U662" i="7"/>
  <c r="C661" i="7"/>
  <c r="U661" i="7" s="1"/>
  <c r="C660" i="7"/>
  <c r="U660" i="7" s="1"/>
  <c r="C659" i="7"/>
  <c r="U659" i="7" s="1"/>
  <c r="C658" i="7"/>
  <c r="U658" i="7" s="1"/>
  <c r="C657" i="7"/>
  <c r="U657" i="7" s="1"/>
  <c r="C656" i="7"/>
  <c r="U656" i="7" s="1"/>
  <c r="C655" i="7"/>
  <c r="U655" i="7"/>
  <c r="C654" i="7"/>
  <c r="U654" i="7"/>
  <c r="C653" i="7"/>
  <c r="U653" i="7"/>
  <c r="C652" i="7"/>
  <c r="U652" i="7"/>
  <c r="C651" i="7"/>
  <c r="U651" i="7" s="1"/>
  <c r="C650" i="7"/>
  <c r="U650" i="7" s="1"/>
  <c r="C649" i="7"/>
  <c r="U649" i="7" s="1"/>
  <c r="C648" i="7"/>
  <c r="U648" i="7" s="1"/>
  <c r="C647" i="7"/>
  <c r="U647" i="7" s="1"/>
  <c r="C646" i="7"/>
  <c r="U646" i="7"/>
  <c r="C645" i="7"/>
  <c r="U645" i="7"/>
  <c r="C644" i="7"/>
  <c r="U644" i="7" s="1"/>
  <c r="C643" i="7"/>
  <c r="U643" i="7" s="1"/>
  <c r="C642" i="7"/>
  <c r="U642" i="7" s="1"/>
  <c r="C641" i="7"/>
  <c r="U641" i="7" s="1"/>
  <c r="C640" i="7"/>
  <c r="U640" i="7" s="1"/>
  <c r="C639" i="7"/>
  <c r="U639" i="7" s="1"/>
  <c r="C638" i="7"/>
  <c r="U638" i="7" s="1"/>
  <c r="C637" i="7"/>
  <c r="U637" i="7"/>
  <c r="C636" i="7"/>
  <c r="U636" i="7"/>
  <c r="C635" i="7"/>
  <c r="U635" i="7" s="1"/>
  <c r="C634" i="7"/>
  <c r="U634" i="7" s="1"/>
  <c r="C633" i="7"/>
  <c r="U633" i="7"/>
  <c r="C632" i="7"/>
  <c r="U632" i="7" s="1"/>
  <c r="C631" i="7"/>
  <c r="U631" i="7" s="1"/>
  <c r="C630" i="7"/>
  <c r="U630" i="7" s="1"/>
  <c r="C629" i="7"/>
  <c r="U629" i="7" s="1"/>
  <c r="C628" i="7"/>
  <c r="U628" i="7"/>
  <c r="C627" i="7"/>
  <c r="U627" i="7" s="1"/>
  <c r="C626" i="7"/>
  <c r="U626" i="7" s="1"/>
  <c r="C625" i="7"/>
  <c r="U625" i="7"/>
  <c r="C624" i="7"/>
  <c r="U624" i="7"/>
  <c r="C623" i="7"/>
  <c r="U623" i="7" s="1"/>
  <c r="C622" i="7"/>
  <c r="U622" i="7" s="1"/>
  <c r="C621" i="7"/>
  <c r="U621" i="7" s="1"/>
  <c r="C620" i="7"/>
  <c r="U620" i="7" s="1"/>
  <c r="C619" i="7"/>
  <c r="U619" i="7" s="1"/>
  <c r="C618" i="7"/>
  <c r="U618" i="7" s="1"/>
  <c r="C617" i="7"/>
  <c r="U617" i="7"/>
  <c r="C616" i="7"/>
  <c r="U616" i="7"/>
  <c r="C615" i="7"/>
  <c r="U615" i="7" s="1"/>
  <c r="C614" i="7"/>
  <c r="U614" i="7" s="1"/>
  <c r="C613" i="7"/>
  <c r="U613" i="7" s="1"/>
  <c r="C612" i="7"/>
  <c r="U612" i="7"/>
  <c r="C611" i="7"/>
  <c r="U611" i="7" s="1"/>
  <c r="C610" i="7"/>
  <c r="U610" i="7" s="1"/>
  <c r="C609" i="7"/>
  <c r="U609" i="7"/>
  <c r="C608" i="7"/>
  <c r="U608" i="7"/>
  <c r="C607" i="7"/>
  <c r="U607" i="7"/>
  <c r="C606" i="7"/>
  <c r="U606" i="7"/>
  <c r="C605" i="7"/>
  <c r="U605" i="7" s="1"/>
  <c r="C604" i="7"/>
  <c r="U604" i="7" s="1"/>
  <c r="C603" i="7"/>
  <c r="U603" i="7" s="1"/>
  <c r="C602" i="7"/>
  <c r="U602" i="7" s="1"/>
  <c r="C601" i="7"/>
  <c r="U601" i="7"/>
  <c r="C600" i="7"/>
  <c r="U600" i="7"/>
  <c r="C599" i="7"/>
  <c r="U599" i="7" s="1"/>
  <c r="C598" i="7"/>
  <c r="U598" i="7"/>
  <c r="C597" i="7"/>
  <c r="U597" i="7"/>
  <c r="C596" i="7"/>
  <c r="U596" i="7" s="1"/>
  <c r="C595" i="7"/>
  <c r="U595" i="7" s="1"/>
  <c r="C594" i="7"/>
  <c r="U594" i="7" s="1"/>
  <c r="C593" i="7"/>
  <c r="U593" i="7"/>
  <c r="C592" i="7"/>
  <c r="U592" i="7"/>
  <c r="C591" i="7"/>
  <c r="U591" i="7"/>
  <c r="C590" i="7"/>
  <c r="U590" i="7" s="1"/>
  <c r="C589" i="7"/>
  <c r="U589" i="7" s="1"/>
  <c r="C588" i="7"/>
  <c r="U588" i="7" s="1"/>
  <c r="C587" i="7"/>
  <c r="U587" i="7" s="1"/>
  <c r="C586" i="7"/>
  <c r="U586" i="7" s="1"/>
  <c r="C585" i="7"/>
  <c r="U585" i="7"/>
  <c r="C584" i="7"/>
  <c r="U584" i="7"/>
  <c r="C583" i="7"/>
  <c r="U583" i="7" s="1"/>
  <c r="C582" i="7"/>
  <c r="U582" i="7"/>
  <c r="C581" i="7"/>
  <c r="U581" i="7" s="1"/>
  <c r="C580" i="7"/>
  <c r="U580" i="7" s="1"/>
  <c r="C579" i="7"/>
  <c r="U579" i="7" s="1"/>
  <c r="C578" i="7"/>
  <c r="AB673" i="7"/>
  <c r="A673" i="7"/>
  <c r="A672" i="7"/>
  <c r="AB672" i="7"/>
  <c r="A671" i="7"/>
  <c r="AB671" i="7" s="1"/>
  <c r="A670" i="7"/>
  <c r="A669" i="7"/>
  <c r="AB669" i="7" s="1"/>
  <c r="A668" i="7"/>
  <c r="K668" i="7" s="1"/>
  <c r="A667" i="7"/>
  <c r="A666" i="7"/>
  <c r="A665" i="7"/>
  <c r="K665" i="7" s="1"/>
  <c r="A664" i="7"/>
  <c r="AB664" i="7" s="1"/>
  <c r="A663" i="7"/>
  <c r="J663" i="7" s="1"/>
  <c r="A662" i="7"/>
  <c r="AB662" i="7"/>
  <c r="A661" i="7"/>
  <c r="AB661" i="7" s="1"/>
  <c r="A660" i="7"/>
  <c r="AB660" i="7" s="1"/>
  <c r="A659" i="7"/>
  <c r="AB659" i="7" s="1"/>
  <c r="A658" i="7"/>
  <c r="K658" i="7" s="1"/>
  <c r="A657" i="7"/>
  <c r="AB657" i="7"/>
  <c r="A656" i="7"/>
  <c r="AB656" i="7" s="1"/>
  <c r="A655" i="7"/>
  <c r="AB655" i="7" s="1"/>
  <c r="A654" i="7"/>
  <c r="A653" i="7"/>
  <c r="AB653" i="7" s="1"/>
  <c r="A652" i="7"/>
  <c r="J652" i="7" s="1"/>
  <c r="A651" i="7"/>
  <c r="K651" i="7" s="1"/>
  <c r="A650" i="7"/>
  <c r="A649" i="7"/>
  <c r="AB649" i="7"/>
  <c r="A648" i="7"/>
  <c r="A647" i="7"/>
  <c r="K647" i="7" s="1"/>
  <c r="A646" i="7"/>
  <c r="A645" i="7"/>
  <c r="AB645" i="7" s="1"/>
  <c r="A644" i="7"/>
  <c r="A643" i="7"/>
  <c r="K643" i="7" s="1"/>
  <c r="A642" i="7"/>
  <c r="A641" i="7"/>
  <c r="A640" i="7"/>
  <c r="A639" i="7"/>
  <c r="A638" i="7"/>
  <c r="A637" i="7"/>
  <c r="K637" i="7" s="1"/>
  <c r="A636" i="7"/>
  <c r="K636" i="7" s="1"/>
  <c r="A635" i="7"/>
  <c r="AB635" i="7" s="1"/>
  <c r="A634" i="7"/>
  <c r="J634" i="7" s="1"/>
  <c r="A633" i="7"/>
  <c r="AB633" i="7"/>
  <c r="A632" i="7"/>
  <c r="A631" i="7"/>
  <c r="A630" i="7"/>
  <c r="AB630" i="7"/>
  <c r="A629" i="7"/>
  <c r="A628" i="7"/>
  <c r="AB628" i="7" s="1"/>
  <c r="A627" i="7"/>
  <c r="A626" i="7"/>
  <c r="K626" i="7" s="1"/>
  <c r="A625" i="7"/>
  <c r="A624" i="7"/>
  <c r="J624" i="7" s="1"/>
  <c r="A623" i="7"/>
  <c r="AB623" i="7"/>
  <c r="A622" i="7"/>
  <c r="K622" i="7" s="1"/>
  <c r="A621" i="7"/>
  <c r="AB621" i="7" s="1"/>
  <c r="A620" i="7"/>
  <c r="A619" i="7"/>
  <c r="A618" i="7"/>
  <c r="K618" i="7" s="1"/>
  <c r="A617" i="7"/>
  <c r="AB617" i="7" s="1"/>
  <c r="A616" i="7"/>
  <c r="AB616" i="7" s="1"/>
  <c r="A615" i="7"/>
  <c r="AB615" i="7" s="1"/>
  <c r="A614" i="7"/>
  <c r="AB614" i="7" s="1"/>
  <c r="A613" i="7"/>
  <c r="A612" i="7"/>
  <c r="A611" i="7"/>
  <c r="J611" i="7" s="1"/>
  <c r="AB611" i="7"/>
  <c r="A610" i="7"/>
  <c r="AB610" i="7" s="1"/>
  <c r="A609" i="7"/>
  <c r="AB609" i="7" s="1"/>
  <c r="A608" i="7"/>
  <c r="A607" i="7"/>
  <c r="AB607" i="7" s="1"/>
  <c r="A606" i="7"/>
  <c r="A605" i="7"/>
  <c r="A604" i="7"/>
  <c r="AB604" i="7" s="1"/>
  <c r="A603" i="7"/>
  <c r="A602" i="7"/>
  <c r="K602" i="7" s="1"/>
  <c r="A601" i="7"/>
  <c r="A600" i="7"/>
  <c r="A599" i="7"/>
  <c r="K599" i="7" s="1"/>
  <c r="A598" i="7"/>
  <c r="AB598" i="7"/>
  <c r="A597" i="7"/>
  <c r="K597" i="7" s="1"/>
  <c r="A596" i="7"/>
  <c r="AB596" i="7" s="1"/>
  <c r="A595" i="7"/>
  <c r="A594" i="7"/>
  <c r="AB594" i="7" s="1"/>
  <c r="A593" i="7"/>
  <c r="AB593" i="7" s="1"/>
  <c r="A592" i="7"/>
  <c r="AB592" i="7" s="1"/>
  <c r="A591" i="7"/>
  <c r="AB591" i="7"/>
  <c r="A590" i="7"/>
  <c r="AB590" i="7" s="1"/>
  <c r="A589" i="7"/>
  <c r="AB589" i="7" s="1"/>
  <c r="A588" i="7"/>
  <c r="K588" i="7" s="1"/>
  <c r="A587" i="7"/>
  <c r="A586" i="7"/>
  <c r="K586" i="7" s="1"/>
  <c r="A585" i="7"/>
  <c r="AB585" i="7"/>
  <c r="A584" i="7"/>
  <c r="A583" i="7"/>
  <c r="K583" i="7" s="1"/>
  <c r="A582" i="7"/>
  <c r="A581" i="7"/>
  <c r="AB581" i="7" s="1"/>
  <c r="A580" i="7"/>
  <c r="A579" i="7"/>
  <c r="AB579" i="7" s="1"/>
  <c r="AB670" i="7"/>
  <c r="AB668" i="7"/>
  <c r="AB666" i="7"/>
  <c r="AB651" i="7"/>
  <c r="AB648" i="7"/>
  <c r="AB644" i="7"/>
  <c r="AB642" i="7"/>
  <c r="AB641" i="7"/>
  <c r="AB636" i="7"/>
  <c r="AB629" i="7"/>
  <c r="AB626" i="7"/>
  <c r="AB622" i="7"/>
  <c r="AB608" i="7"/>
  <c r="AB603" i="7"/>
  <c r="AB602" i="7"/>
  <c r="AB600" i="7"/>
  <c r="AB599" i="7"/>
  <c r="AB588" i="7"/>
  <c r="AB586" i="7"/>
  <c r="AB580" i="7"/>
  <c r="AB578" i="7"/>
  <c r="K673" i="7"/>
  <c r="K672" i="7"/>
  <c r="J672" i="7"/>
  <c r="K671" i="7"/>
  <c r="K670" i="7"/>
  <c r="J668" i="7"/>
  <c r="K667" i="7"/>
  <c r="K664" i="7"/>
  <c r="K662" i="7"/>
  <c r="J662" i="7"/>
  <c r="K661" i="7"/>
  <c r="J660" i="7"/>
  <c r="K657" i="7"/>
  <c r="K656" i="7"/>
  <c r="J656" i="7"/>
  <c r="K655" i="7"/>
  <c r="J650" i="7"/>
  <c r="K649" i="7"/>
  <c r="J649" i="7"/>
  <c r="K648" i="7"/>
  <c r="J647" i="7"/>
  <c r="K645" i="7"/>
  <c r="K644" i="7"/>
  <c r="J644" i="7"/>
  <c r="K642" i="7"/>
  <c r="K641" i="7"/>
  <c r="J636" i="7"/>
  <c r="K635" i="7"/>
  <c r="K633" i="7"/>
  <c r="J633" i="7"/>
  <c r="J631" i="7"/>
  <c r="K630" i="7"/>
  <c r="J630" i="7"/>
  <c r="K629" i="7"/>
  <c r="K628" i="7"/>
  <c r="J628" i="7"/>
  <c r="K623" i="7"/>
  <c r="K617" i="7"/>
  <c r="J617" i="7"/>
  <c r="K615" i="7"/>
  <c r="J615" i="7"/>
  <c r="K614" i="7"/>
  <c r="J614" i="7"/>
  <c r="K611" i="7"/>
  <c r="K609" i="7"/>
  <c r="K608" i="7"/>
  <c r="J608" i="7"/>
  <c r="K607" i="7"/>
  <c r="K604" i="7"/>
  <c r="K603" i="7"/>
  <c r="J602" i="7"/>
  <c r="K601" i="7"/>
  <c r="K600" i="7"/>
  <c r="J599" i="7"/>
  <c r="K598" i="7"/>
  <c r="J598" i="7"/>
  <c r="K596" i="7"/>
  <c r="K594" i="7"/>
  <c r="K593" i="7"/>
  <c r="K592" i="7"/>
  <c r="J592" i="7"/>
  <c r="K590" i="7"/>
  <c r="J588" i="7"/>
  <c r="K585" i="7"/>
  <c r="J585" i="7"/>
  <c r="J583" i="7"/>
  <c r="K581" i="7"/>
  <c r="K580" i="7"/>
  <c r="J580" i="7"/>
  <c r="K579" i="7"/>
  <c r="J579" i="7"/>
  <c r="K578" i="7"/>
  <c r="T9" i="1"/>
  <c r="S9" i="1"/>
  <c r="R9" i="1"/>
  <c r="Q9" i="1"/>
  <c r="P9" i="1"/>
  <c r="O9" i="1"/>
  <c r="N9" i="1"/>
  <c r="M9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T9" i="10"/>
  <c r="S9" i="10"/>
  <c r="R9" i="10"/>
  <c r="Q9" i="10"/>
  <c r="P9" i="10"/>
  <c r="O9" i="10"/>
  <c r="N9" i="10"/>
  <c r="M9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L9" i="7"/>
  <c r="J589" i="7"/>
  <c r="K589" i="7"/>
  <c r="J653" i="7"/>
  <c r="J621" i="7"/>
  <c r="K591" i="7"/>
  <c r="K621" i="7"/>
  <c r="AB658" i="7"/>
  <c r="J669" i="7"/>
  <c r="K669" i="7"/>
  <c r="K659" i="7"/>
  <c r="K653" i="7"/>
  <c r="J591" i="7"/>
  <c r="J607" i="7"/>
  <c r="J623" i="7"/>
  <c r="J639" i="7"/>
  <c r="J655" i="7"/>
  <c r="J671" i="7"/>
  <c r="J578" i="7"/>
  <c r="J594" i="7"/>
  <c r="J610" i="7"/>
  <c r="J626" i="7"/>
  <c r="J642" i="7"/>
  <c r="J658" i="7"/>
  <c r="J581" i="7"/>
  <c r="J597" i="7"/>
  <c r="J613" i="7"/>
  <c r="J629" i="7"/>
  <c r="J645" i="7"/>
  <c r="J661" i="7"/>
  <c r="J584" i="7"/>
  <c r="J600" i="7"/>
  <c r="J616" i="7"/>
  <c r="J632" i="7"/>
  <c r="J648" i="7"/>
  <c r="J664" i="7"/>
  <c r="J587" i="7"/>
  <c r="J603" i="7"/>
  <c r="J619" i="7"/>
  <c r="J635" i="7"/>
  <c r="J651" i="7"/>
  <c r="J590" i="7"/>
  <c r="J606" i="7"/>
  <c r="J622" i="7"/>
  <c r="J638" i="7"/>
  <c r="J654" i="7"/>
  <c r="J670" i="7"/>
  <c r="J593" i="7"/>
  <c r="J609" i="7"/>
  <c r="J625" i="7"/>
  <c r="J641" i="7"/>
  <c r="J657" i="7"/>
  <c r="J673" i="7"/>
  <c r="A482" i="7"/>
  <c r="I577" i="7"/>
  <c r="AA577" i="7" s="1"/>
  <c r="I576" i="7"/>
  <c r="AA576" i="7" s="1"/>
  <c r="I575" i="7"/>
  <c r="AA575" i="7" s="1"/>
  <c r="I574" i="7"/>
  <c r="AA574" i="7"/>
  <c r="I573" i="7"/>
  <c r="AA573" i="7" s="1"/>
  <c r="I572" i="7"/>
  <c r="AA572" i="7"/>
  <c r="I571" i="7"/>
  <c r="AA571" i="7" s="1"/>
  <c r="I570" i="7"/>
  <c r="AA570" i="7" s="1"/>
  <c r="I569" i="7"/>
  <c r="AA569" i="7" s="1"/>
  <c r="I568" i="7"/>
  <c r="AA568" i="7" s="1"/>
  <c r="I567" i="7"/>
  <c r="AA567" i="7" s="1"/>
  <c r="I566" i="7"/>
  <c r="AA566" i="7"/>
  <c r="I565" i="7"/>
  <c r="AA565" i="7" s="1"/>
  <c r="I564" i="7"/>
  <c r="AA564" i="7" s="1"/>
  <c r="I563" i="7"/>
  <c r="AA563" i="7"/>
  <c r="I562" i="7"/>
  <c r="AA562" i="7" s="1"/>
  <c r="I561" i="7"/>
  <c r="AA561" i="7" s="1"/>
  <c r="I560" i="7"/>
  <c r="AA560" i="7"/>
  <c r="I559" i="7"/>
  <c r="AA559" i="7" s="1"/>
  <c r="I558" i="7"/>
  <c r="AA558" i="7" s="1"/>
  <c r="I557" i="7"/>
  <c r="AA557" i="7" s="1"/>
  <c r="I556" i="7"/>
  <c r="AA556" i="7"/>
  <c r="I555" i="7"/>
  <c r="AA555" i="7"/>
  <c r="I554" i="7"/>
  <c r="AA554" i="7" s="1"/>
  <c r="I553" i="7"/>
  <c r="AA553" i="7" s="1"/>
  <c r="I552" i="7"/>
  <c r="AA552" i="7"/>
  <c r="I551" i="7"/>
  <c r="AA551" i="7" s="1"/>
  <c r="I550" i="7"/>
  <c r="AA550" i="7" s="1"/>
  <c r="I549" i="7"/>
  <c r="AA549" i="7"/>
  <c r="I548" i="7"/>
  <c r="AA548" i="7" s="1"/>
  <c r="I547" i="7"/>
  <c r="AA547" i="7" s="1"/>
  <c r="I546" i="7"/>
  <c r="AA546" i="7" s="1"/>
  <c r="I545" i="7"/>
  <c r="AA545" i="7" s="1"/>
  <c r="I544" i="7"/>
  <c r="AA544" i="7" s="1"/>
  <c r="I543" i="7"/>
  <c r="AA543" i="7" s="1"/>
  <c r="I542" i="7"/>
  <c r="AA542" i="7"/>
  <c r="I541" i="7"/>
  <c r="AA541" i="7" s="1"/>
  <c r="I540" i="7"/>
  <c r="AA540" i="7"/>
  <c r="I539" i="7"/>
  <c r="AA539" i="7"/>
  <c r="I538" i="7"/>
  <c r="AA538" i="7"/>
  <c r="I537" i="7"/>
  <c r="AA537" i="7" s="1"/>
  <c r="I536" i="7"/>
  <c r="AA536" i="7"/>
  <c r="I535" i="7"/>
  <c r="AA535" i="7" s="1"/>
  <c r="I534" i="7"/>
  <c r="AA534" i="7" s="1"/>
  <c r="I533" i="7"/>
  <c r="AA533" i="7" s="1"/>
  <c r="I532" i="7"/>
  <c r="AA532" i="7"/>
  <c r="I531" i="7"/>
  <c r="AA531" i="7" s="1"/>
  <c r="I530" i="7"/>
  <c r="AA530" i="7" s="1"/>
  <c r="I529" i="7"/>
  <c r="AA529" i="7" s="1"/>
  <c r="I528" i="7"/>
  <c r="AA528" i="7"/>
  <c r="I527" i="7"/>
  <c r="AA527" i="7" s="1"/>
  <c r="I526" i="7"/>
  <c r="AA526" i="7"/>
  <c r="I525" i="7"/>
  <c r="AA525" i="7" s="1"/>
  <c r="I524" i="7"/>
  <c r="AA524" i="7" s="1"/>
  <c r="I523" i="7"/>
  <c r="AA523" i="7" s="1"/>
  <c r="I522" i="7"/>
  <c r="AA522" i="7" s="1"/>
  <c r="I521" i="7"/>
  <c r="AA521" i="7" s="1"/>
  <c r="I520" i="7"/>
  <c r="AA520" i="7"/>
  <c r="I519" i="7"/>
  <c r="AA519" i="7" s="1"/>
  <c r="I518" i="7"/>
  <c r="AA518" i="7" s="1"/>
  <c r="I517" i="7"/>
  <c r="AA517" i="7" s="1"/>
  <c r="I516" i="7"/>
  <c r="AA516" i="7" s="1"/>
  <c r="I515" i="7"/>
  <c r="AA515" i="7"/>
  <c r="I514" i="7"/>
  <c r="AA514" i="7" s="1"/>
  <c r="I513" i="7"/>
  <c r="AA513" i="7" s="1"/>
  <c r="I512" i="7"/>
  <c r="AA512" i="7" s="1"/>
  <c r="I511" i="7"/>
  <c r="AA511" i="7" s="1"/>
  <c r="I510" i="7"/>
  <c r="AA510" i="7" s="1"/>
  <c r="I509" i="7"/>
  <c r="AA509" i="7"/>
  <c r="I508" i="7"/>
  <c r="AA508" i="7"/>
  <c r="I507" i="7"/>
  <c r="AA507" i="7" s="1"/>
  <c r="I506" i="7"/>
  <c r="AA506" i="7"/>
  <c r="I505" i="7"/>
  <c r="AA505" i="7" s="1"/>
  <c r="I504" i="7"/>
  <c r="AA504" i="7"/>
  <c r="I503" i="7"/>
  <c r="AA503" i="7"/>
  <c r="I502" i="7"/>
  <c r="AA502" i="7" s="1"/>
  <c r="I501" i="7"/>
  <c r="AA501" i="7" s="1"/>
  <c r="I500" i="7"/>
  <c r="AA500" i="7" s="1"/>
  <c r="I499" i="7"/>
  <c r="AA499" i="7" s="1"/>
  <c r="I498" i="7"/>
  <c r="AA498" i="7" s="1"/>
  <c r="I497" i="7"/>
  <c r="AA497" i="7" s="1"/>
  <c r="I496" i="7"/>
  <c r="AA496" i="7" s="1"/>
  <c r="I495" i="7"/>
  <c r="AA495" i="7" s="1"/>
  <c r="I494" i="7"/>
  <c r="AA494" i="7" s="1"/>
  <c r="I493" i="7"/>
  <c r="AA493" i="7" s="1"/>
  <c r="I492" i="7"/>
  <c r="AA492" i="7"/>
  <c r="I491" i="7"/>
  <c r="AA491" i="7" s="1"/>
  <c r="I490" i="7"/>
  <c r="AA490" i="7" s="1"/>
  <c r="I489" i="7"/>
  <c r="AA489" i="7" s="1"/>
  <c r="I488" i="7"/>
  <c r="AA488" i="7"/>
  <c r="I487" i="7"/>
  <c r="AA487" i="7" s="1"/>
  <c r="I486" i="7"/>
  <c r="AA486" i="7" s="1"/>
  <c r="I485" i="7"/>
  <c r="AA485" i="7"/>
  <c r="I484" i="7"/>
  <c r="AA484" i="7" s="1"/>
  <c r="I483" i="7"/>
  <c r="AA483" i="7" s="1"/>
  <c r="I482" i="7"/>
  <c r="AA482" i="7" s="1"/>
  <c r="H577" i="7"/>
  <c r="Z577" i="7" s="1"/>
  <c r="H576" i="7"/>
  <c r="Z576" i="7"/>
  <c r="H575" i="7"/>
  <c r="Z575" i="7"/>
  <c r="H574" i="7"/>
  <c r="Z574" i="7"/>
  <c r="H573" i="7"/>
  <c r="Z573" i="7" s="1"/>
  <c r="H572" i="7"/>
  <c r="Z572" i="7" s="1"/>
  <c r="H571" i="7"/>
  <c r="Z571" i="7" s="1"/>
  <c r="H570" i="7"/>
  <c r="Z570" i="7"/>
  <c r="H569" i="7"/>
  <c r="Z569" i="7" s="1"/>
  <c r="H568" i="7"/>
  <c r="Z568" i="7"/>
  <c r="H567" i="7"/>
  <c r="Z567" i="7" s="1"/>
  <c r="H566" i="7"/>
  <c r="Z566" i="7" s="1"/>
  <c r="H565" i="7"/>
  <c r="Z565" i="7" s="1"/>
  <c r="H564" i="7"/>
  <c r="Z564" i="7" s="1"/>
  <c r="H563" i="7"/>
  <c r="Z563" i="7" s="1"/>
  <c r="H562" i="7"/>
  <c r="Z562" i="7" s="1"/>
  <c r="H561" i="7"/>
  <c r="Z561" i="7" s="1"/>
  <c r="H560" i="7"/>
  <c r="Z560" i="7" s="1"/>
  <c r="H559" i="7"/>
  <c r="Z559" i="7" s="1"/>
  <c r="H558" i="7"/>
  <c r="Z558" i="7"/>
  <c r="H557" i="7"/>
  <c r="Z557" i="7" s="1"/>
  <c r="H556" i="7"/>
  <c r="Z556" i="7" s="1"/>
  <c r="H555" i="7"/>
  <c r="Z555" i="7" s="1"/>
  <c r="H554" i="7"/>
  <c r="Z554" i="7"/>
  <c r="H553" i="7"/>
  <c r="Z553" i="7" s="1"/>
  <c r="H552" i="7"/>
  <c r="Z552" i="7"/>
  <c r="H551" i="7"/>
  <c r="Z551" i="7"/>
  <c r="H550" i="7"/>
  <c r="Z550" i="7" s="1"/>
  <c r="H549" i="7"/>
  <c r="Z549" i="7" s="1"/>
  <c r="H548" i="7"/>
  <c r="Z548" i="7" s="1"/>
  <c r="H547" i="7"/>
  <c r="Z547" i="7" s="1"/>
  <c r="H546" i="7"/>
  <c r="Z546" i="7" s="1"/>
  <c r="H545" i="7"/>
  <c r="Z545" i="7" s="1"/>
  <c r="H544" i="7"/>
  <c r="Z544" i="7" s="1"/>
  <c r="H543" i="7"/>
  <c r="Z543" i="7" s="1"/>
  <c r="H542" i="7"/>
  <c r="Z542" i="7"/>
  <c r="H541" i="7"/>
  <c r="Z541" i="7"/>
  <c r="H540" i="7"/>
  <c r="Z540" i="7" s="1"/>
  <c r="H539" i="7"/>
  <c r="Z539" i="7" s="1"/>
  <c r="H538" i="7"/>
  <c r="Z538" i="7" s="1"/>
  <c r="H537" i="7"/>
  <c r="Z537" i="7" s="1"/>
  <c r="H536" i="7"/>
  <c r="Z536" i="7" s="1"/>
  <c r="H535" i="7"/>
  <c r="Z535" i="7" s="1"/>
  <c r="H534" i="7"/>
  <c r="Z534" i="7"/>
  <c r="H533" i="7"/>
  <c r="Z533" i="7" s="1"/>
  <c r="H532" i="7"/>
  <c r="Z532" i="7" s="1"/>
  <c r="H531" i="7"/>
  <c r="Z531" i="7"/>
  <c r="H530" i="7"/>
  <c r="Z530" i="7"/>
  <c r="H529" i="7"/>
  <c r="Z529" i="7" s="1"/>
  <c r="H528" i="7"/>
  <c r="Z528" i="7"/>
  <c r="H527" i="7"/>
  <c r="Z527" i="7" s="1"/>
  <c r="H526" i="7"/>
  <c r="Z526" i="7" s="1"/>
  <c r="H525" i="7"/>
  <c r="Z525" i="7" s="1"/>
  <c r="H524" i="7"/>
  <c r="Z524" i="7"/>
  <c r="H523" i="7"/>
  <c r="Z523" i="7"/>
  <c r="H522" i="7"/>
  <c r="Z522" i="7" s="1"/>
  <c r="H521" i="7"/>
  <c r="Z521" i="7" s="1"/>
  <c r="H520" i="7"/>
  <c r="Z520" i="7"/>
  <c r="H519" i="7"/>
  <c r="Z519" i="7" s="1"/>
  <c r="H518" i="7"/>
  <c r="Z518" i="7" s="1"/>
  <c r="H517" i="7"/>
  <c r="Z517" i="7" s="1"/>
  <c r="H516" i="7"/>
  <c r="Z516" i="7" s="1"/>
  <c r="H515" i="7"/>
  <c r="Z515" i="7" s="1"/>
  <c r="H514" i="7"/>
  <c r="Z514" i="7" s="1"/>
  <c r="H513" i="7"/>
  <c r="Z513" i="7" s="1"/>
  <c r="H512" i="7"/>
  <c r="Z512" i="7" s="1"/>
  <c r="H511" i="7"/>
  <c r="Z511" i="7" s="1"/>
  <c r="H510" i="7"/>
  <c r="Z510" i="7"/>
  <c r="H509" i="7"/>
  <c r="Z509" i="7" s="1"/>
  <c r="H508" i="7"/>
  <c r="Z508" i="7" s="1"/>
  <c r="H507" i="7"/>
  <c r="Z507" i="7"/>
  <c r="H506" i="7"/>
  <c r="Z506" i="7"/>
  <c r="H505" i="7"/>
  <c r="Z505" i="7" s="1"/>
  <c r="H504" i="7"/>
  <c r="Z504" i="7"/>
  <c r="H503" i="7"/>
  <c r="Z503" i="7" s="1"/>
  <c r="H502" i="7"/>
  <c r="Z502" i="7" s="1"/>
  <c r="H501" i="7"/>
  <c r="Z501" i="7" s="1"/>
  <c r="H500" i="7"/>
  <c r="Z500" i="7"/>
  <c r="H499" i="7"/>
  <c r="Z499" i="7" s="1"/>
  <c r="H498" i="7"/>
  <c r="Z498" i="7" s="1"/>
  <c r="H497" i="7"/>
  <c r="Z497" i="7" s="1"/>
  <c r="H496" i="7"/>
  <c r="Z496" i="7"/>
  <c r="H495" i="7"/>
  <c r="Z495" i="7" s="1"/>
  <c r="H494" i="7"/>
  <c r="Z494" i="7"/>
  <c r="H493" i="7"/>
  <c r="Z493" i="7" s="1"/>
  <c r="H492" i="7"/>
  <c r="Z492" i="7" s="1"/>
  <c r="H491" i="7"/>
  <c r="Z491" i="7" s="1"/>
  <c r="H490" i="7"/>
  <c r="Z490" i="7" s="1"/>
  <c r="H489" i="7"/>
  <c r="Z489" i="7" s="1"/>
  <c r="H488" i="7"/>
  <c r="Z488" i="7" s="1"/>
  <c r="H487" i="7"/>
  <c r="Z487" i="7" s="1"/>
  <c r="H486" i="7"/>
  <c r="Z486" i="7" s="1"/>
  <c r="H485" i="7"/>
  <c r="Z485" i="7" s="1"/>
  <c r="H484" i="7"/>
  <c r="Z484" i="7" s="1"/>
  <c r="H483" i="7"/>
  <c r="Z483" i="7"/>
  <c r="H482" i="7"/>
  <c r="G577" i="7"/>
  <c r="Y577" i="7" s="1"/>
  <c r="G576" i="7"/>
  <c r="Y576" i="7" s="1"/>
  <c r="G575" i="7"/>
  <c r="Y575" i="7" s="1"/>
  <c r="G574" i="7"/>
  <c r="Y574" i="7" s="1"/>
  <c r="G573" i="7"/>
  <c r="Y573" i="7"/>
  <c r="G572" i="7"/>
  <c r="Y572" i="7" s="1"/>
  <c r="G571" i="7"/>
  <c r="Y571" i="7" s="1"/>
  <c r="G570" i="7"/>
  <c r="Y570" i="7" s="1"/>
  <c r="G569" i="7"/>
  <c r="Y569" i="7" s="1"/>
  <c r="G568" i="7"/>
  <c r="Y568" i="7"/>
  <c r="G567" i="7"/>
  <c r="Y567" i="7"/>
  <c r="G566" i="7"/>
  <c r="Y566" i="7" s="1"/>
  <c r="G565" i="7"/>
  <c r="Y565" i="7" s="1"/>
  <c r="G564" i="7"/>
  <c r="Y564" i="7" s="1"/>
  <c r="G563" i="7"/>
  <c r="Y563" i="7" s="1"/>
  <c r="G562" i="7"/>
  <c r="Y562" i="7"/>
  <c r="G561" i="7"/>
  <c r="Y561" i="7" s="1"/>
  <c r="G560" i="7"/>
  <c r="Y560" i="7"/>
  <c r="G559" i="7"/>
  <c r="Y559" i="7" s="1"/>
  <c r="G558" i="7"/>
  <c r="Y558" i="7" s="1"/>
  <c r="G557" i="7"/>
  <c r="Y557" i="7" s="1"/>
  <c r="G556" i="7"/>
  <c r="Y556" i="7"/>
  <c r="G555" i="7"/>
  <c r="Y555" i="7" s="1"/>
  <c r="G554" i="7"/>
  <c r="Y554" i="7" s="1"/>
  <c r="G553" i="7"/>
  <c r="Y553" i="7" s="1"/>
  <c r="G552" i="7"/>
  <c r="Y552" i="7"/>
  <c r="G551" i="7"/>
  <c r="Y551" i="7" s="1"/>
  <c r="G550" i="7"/>
  <c r="Y550" i="7"/>
  <c r="G549" i="7"/>
  <c r="Y549" i="7" s="1"/>
  <c r="G548" i="7"/>
  <c r="Y548" i="7" s="1"/>
  <c r="G547" i="7"/>
  <c r="Y547" i="7" s="1"/>
  <c r="G546" i="7"/>
  <c r="Y546" i="7" s="1"/>
  <c r="G545" i="7"/>
  <c r="Y545" i="7" s="1"/>
  <c r="G544" i="7"/>
  <c r="Y544" i="7"/>
  <c r="G543" i="7"/>
  <c r="Y543" i="7"/>
  <c r="G542" i="7"/>
  <c r="Y542" i="7"/>
  <c r="G541" i="7"/>
  <c r="Y541" i="7" s="1"/>
  <c r="G540" i="7"/>
  <c r="Y540" i="7" s="1"/>
  <c r="G539" i="7"/>
  <c r="Y539" i="7"/>
  <c r="G538" i="7"/>
  <c r="Y538" i="7" s="1"/>
  <c r="G537" i="7"/>
  <c r="Y537" i="7" s="1"/>
  <c r="G536" i="7"/>
  <c r="Y536" i="7" s="1"/>
  <c r="G535" i="7"/>
  <c r="Y535" i="7" s="1"/>
  <c r="G534" i="7"/>
  <c r="Y534" i="7" s="1"/>
  <c r="G533" i="7"/>
  <c r="Y533" i="7" s="1"/>
  <c r="G532" i="7"/>
  <c r="Y532" i="7" s="1"/>
  <c r="G531" i="7"/>
  <c r="Y531" i="7" s="1"/>
  <c r="G530" i="7"/>
  <c r="Y530" i="7" s="1"/>
  <c r="G529" i="7"/>
  <c r="Y529" i="7" s="1"/>
  <c r="G528" i="7"/>
  <c r="Y528" i="7"/>
  <c r="G527" i="7"/>
  <c r="Y527" i="7"/>
  <c r="G526" i="7"/>
  <c r="Y526" i="7"/>
  <c r="G525" i="7"/>
  <c r="Y525" i="7" s="1"/>
  <c r="G524" i="7"/>
  <c r="Y524" i="7" s="1"/>
  <c r="G523" i="7"/>
  <c r="Y523" i="7" s="1"/>
  <c r="G522" i="7"/>
  <c r="Y522" i="7"/>
  <c r="G521" i="7"/>
  <c r="Y521" i="7" s="1"/>
  <c r="G520" i="7"/>
  <c r="Y520" i="7"/>
  <c r="G519" i="7"/>
  <c r="Y519" i="7" s="1"/>
  <c r="G518" i="7"/>
  <c r="Y518" i="7" s="1"/>
  <c r="G517" i="7"/>
  <c r="Y517" i="7" s="1"/>
  <c r="G516" i="7"/>
  <c r="Y516" i="7" s="1"/>
  <c r="G515" i="7"/>
  <c r="Y515" i="7" s="1"/>
  <c r="G514" i="7"/>
  <c r="Y514" i="7" s="1"/>
  <c r="G513" i="7"/>
  <c r="Y513" i="7" s="1"/>
  <c r="G512" i="7"/>
  <c r="Y512" i="7" s="1"/>
  <c r="G511" i="7"/>
  <c r="Y511" i="7" s="1"/>
  <c r="G510" i="7"/>
  <c r="Y510" i="7"/>
  <c r="G509" i="7"/>
  <c r="Y509" i="7"/>
  <c r="G508" i="7"/>
  <c r="Y508" i="7" s="1"/>
  <c r="G507" i="7"/>
  <c r="Y507" i="7" s="1"/>
  <c r="G506" i="7"/>
  <c r="Y506" i="7" s="1"/>
  <c r="G505" i="7"/>
  <c r="Y505" i="7" s="1"/>
  <c r="G504" i="7"/>
  <c r="Y504" i="7"/>
  <c r="G503" i="7"/>
  <c r="Y503" i="7" s="1"/>
  <c r="G502" i="7"/>
  <c r="Y502" i="7"/>
  <c r="G501" i="7"/>
  <c r="Y501" i="7" s="1"/>
  <c r="G500" i="7"/>
  <c r="Y500" i="7" s="1"/>
  <c r="G499" i="7"/>
  <c r="Y499" i="7"/>
  <c r="G498" i="7"/>
  <c r="Y498" i="7"/>
  <c r="G497" i="7"/>
  <c r="Y497" i="7" s="1"/>
  <c r="G496" i="7"/>
  <c r="Y496" i="7" s="1"/>
  <c r="G495" i="7"/>
  <c r="Y495" i="7" s="1"/>
  <c r="G494" i="7"/>
  <c r="Y494" i="7" s="1"/>
  <c r="G493" i="7"/>
  <c r="Y493" i="7" s="1"/>
  <c r="G492" i="7"/>
  <c r="Y492" i="7"/>
  <c r="G491" i="7"/>
  <c r="Y491" i="7"/>
  <c r="G490" i="7"/>
  <c r="Y490" i="7" s="1"/>
  <c r="G489" i="7"/>
  <c r="Y489" i="7" s="1"/>
  <c r="G488" i="7"/>
  <c r="Y488" i="7" s="1"/>
  <c r="G487" i="7"/>
  <c r="Y487" i="7" s="1"/>
  <c r="G486" i="7"/>
  <c r="Y486" i="7" s="1"/>
  <c r="G485" i="7"/>
  <c r="G484" i="7"/>
  <c r="Y484" i="7" s="1"/>
  <c r="G483" i="7"/>
  <c r="Y483" i="7" s="1"/>
  <c r="G482" i="7"/>
  <c r="Y482" i="7" s="1"/>
  <c r="F577" i="7"/>
  <c r="X577" i="7" s="1"/>
  <c r="F576" i="7"/>
  <c r="X576" i="7" s="1"/>
  <c r="F575" i="7"/>
  <c r="X575" i="7" s="1"/>
  <c r="F574" i="7"/>
  <c r="X574" i="7"/>
  <c r="F573" i="7"/>
  <c r="X573" i="7" s="1"/>
  <c r="F572" i="7"/>
  <c r="X572" i="7"/>
  <c r="F571" i="7"/>
  <c r="X571" i="7"/>
  <c r="F570" i="7"/>
  <c r="X570" i="7"/>
  <c r="F569" i="7"/>
  <c r="X569" i="7" s="1"/>
  <c r="F568" i="7"/>
  <c r="X568" i="7"/>
  <c r="F567" i="7"/>
  <c r="X567" i="7" s="1"/>
  <c r="F566" i="7"/>
  <c r="X566" i="7" s="1"/>
  <c r="F565" i="7"/>
  <c r="X565" i="7" s="1"/>
  <c r="F564" i="7"/>
  <c r="X564" i="7"/>
  <c r="F563" i="7"/>
  <c r="X563" i="7" s="1"/>
  <c r="F562" i="7"/>
  <c r="X562" i="7" s="1"/>
  <c r="F561" i="7"/>
  <c r="X561" i="7" s="1"/>
  <c r="F560" i="7"/>
  <c r="X560" i="7" s="1"/>
  <c r="F559" i="7"/>
  <c r="X559" i="7" s="1"/>
  <c r="F558" i="7"/>
  <c r="X558" i="7"/>
  <c r="F557" i="7"/>
  <c r="X557" i="7" s="1"/>
  <c r="F556" i="7"/>
  <c r="X556" i="7" s="1"/>
  <c r="F555" i="7"/>
  <c r="X555" i="7" s="1"/>
  <c r="F554" i="7"/>
  <c r="X554" i="7" s="1"/>
  <c r="F553" i="7"/>
  <c r="X553" i="7" s="1"/>
  <c r="F552" i="7"/>
  <c r="X552" i="7" s="1"/>
  <c r="F551" i="7"/>
  <c r="X551" i="7"/>
  <c r="F550" i="7"/>
  <c r="X550" i="7" s="1"/>
  <c r="F549" i="7"/>
  <c r="X549" i="7" s="1"/>
  <c r="F548" i="7"/>
  <c r="X548" i="7" s="1"/>
  <c r="F547" i="7"/>
  <c r="X547" i="7"/>
  <c r="F546" i="7"/>
  <c r="X546" i="7" s="1"/>
  <c r="F545" i="7"/>
  <c r="X545" i="7" s="1"/>
  <c r="F544" i="7"/>
  <c r="X544" i="7" s="1"/>
  <c r="F543" i="7"/>
  <c r="X543" i="7" s="1"/>
  <c r="F542" i="7"/>
  <c r="X542" i="7" s="1"/>
  <c r="F541" i="7"/>
  <c r="X541" i="7"/>
  <c r="F540" i="7"/>
  <c r="X540" i="7" s="1"/>
  <c r="F539" i="7"/>
  <c r="X539" i="7" s="1"/>
  <c r="F538" i="7"/>
  <c r="X538" i="7" s="1"/>
  <c r="F537" i="7"/>
  <c r="X537" i="7" s="1"/>
  <c r="F536" i="7"/>
  <c r="X536" i="7" s="1"/>
  <c r="F535" i="7"/>
  <c r="X535" i="7"/>
  <c r="F534" i="7"/>
  <c r="X534" i="7" s="1"/>
  <c r="F533" i="7"/>
  <c r="X533" i="7" s="1"/>
  <c r="F532" i="7"/>
  <c r="X532" i="7" s="1"/>
  <c r="F531" i="7"/>
  <c r="X531" i="7" s="1"/>
  <c r="F530" i="7"/>
  <c r="X530" i="7" s="1"/>
  <c r="F529" i="7"/>
  <c r="X529" i="7" s="1"/>
  <c r="F528" i="7"/>
  <c r="X528" i="7" s="1"/>
  <c r="F527" i="7"/>
  <c r="X527" i="7" s="1"/>
  <c r="F526" i="7"/>
  <c r="X526" i="7" s="1"/>
  <c r="F525" i="7"/>
  <c r="X525" i="7" s="1"/>
  <c r="F524" i="7"/>
  <c r="X524" i="7"/>
  <c r="F523" i="7"/>
  <c r="X523" i="7" s="1"/>
  <c r="F522" i="7"/>
  <c r="X522" i="7" s="1"/>
  <c r="F521" i="7"/>
  <c r="X521" i="7" s="1"/>
  <c r="F520" i="7"/>
  <c r="X520" i="7"/>
  <c r="F519" i="7"/>
  <c r="X519" i="7" s="1"/>
  <c r="F518" i="7"/>
  <c r="X518" i="7" s="1"/>
  <c r="F517" i="7"/>
  <c r="X517" i="7" s="1"/>
  <c r="F516" i="7"/>
  <c r="X516" i="7" s="1"/>
  <c r="F515" i="7"/>
  <c r="X515" i="7" s="1"/>
  <c r="F514" i="7"/>
  <c r="X514" i="7" s="1"/>
  <c r="F513" i="7"/>
  <c r="X513" i="7" s="1"/>
  <c r="F512" i="7"/>
  <c r="X512" i="7" s="1"/>
  <c r="F511" i="7"/>
  <c r="X511" i="7"/>
  <c r="F510" i="7"/>
  <c r="X510" i="7"/>
  <c r="F509" i="7"/>
  <c r="X509" i="7" s="1"/>
  <c r="F508" i="7"/>
  <c r="X508" i="7" s="1"/>
  <c r="F507" i="7"/>
  <c r="X507" i="7" s="1"/>
  <c r="F506" i="7"/>
  <c r="X506" i="7" s="1"/>
  <c r="F505" i="7"/>
  <c r="X505" i="7" s="1"/>
  <c r="F504" i="7"/>
  <c r="X504" i="7" s="1"/>
  <c r="F503" i="7"/>
  <c r="X503" i="7" s="1"/>
  <c r="F502" i="7"/>
  <c r="X502" i="7" s="1"/>
  <c r="F501" i="7"/>
  <c r="X501" i="7" s="1"/>
  <c r="F500" i="7"/>
  <c r="X500" i="7" s="1"/>
  <c r="F499" i="7"/>
  <c r="X499" i="7" s="1"/>
  <c r="F498" i="7"/>
  <c r="X498" i="7" s="1"/>
  <c r="F497" i="7"/>
  <c r="X497" i="7" s="1"/>
  <c r="F496" i="7"/>
  <c r="X496" i="7"/>
  <c r="F495" i="7"/>
  <c r="X495" i="7" s="1"/>
  <c r="F494" i="7"/>
  <c r="X494" i="7"/>
  <c r="F493" i="7"/>
  <c r="X493" i="7" s="1"/>
  <c r="F492" i="7"/>
  <c r="X492" i="7" s="1"/>
  <c r="F491" i="7"/>
  <c r="X491" i="7" s="1"/>
  <c r="F490" i="7"/>
  <c r="X490" i="7"/>
  <c r="F489" i="7"/>
  <c r="X489" i="7" s="1"/>
  <c r="F488" i="7"/>
  <c r="X488" i="7"/>
  <c r="F487" i="7"/>
  <c r="X487" i="7" s="1"/>
  <c r="F486" i="7"/>
  <c r="X486" i="7" s="1"/>
  <c r="F485" i="7"/>
  <c r="F484" i="7"/>
  <c r="X484" i="7" s="1"/>
  <c r="F483" i="7"/>
  <c r="X483" i="7"/>
  <c r="F482" i="7"/>
  <c r="X482" i="7" s="1"/>
  <c r="E577" i="7"/>
  <c r="W577" i="7" s="1"/>
  <c r="E576" i="7"/>
  <c r="W576" i="7" s="1"/>
  <c r="E575" i="7"/>
  <c r="W575" i="7" s="1"/>
  <c r="E574" i="7"/>
  <c r="W574" i="7"/>
  <c r="E573" i="7"/>
  <c r="W573" i="7"/>
  <c r="E572" i="7"/>
  <c r="W572" i="7"/>
  <c r="E571" i="7"/>
  <c r="W571" i="7" s="1"/>
  <c r="E570" i="7"/>
  <c r="W570" i="7" s="1"/>
  <c r="E569" i="7"/>
  <c r="W569" i="7" s="1"/>
  <c r="E568" i="7"/>
  <c r="W568" i="7" s="1"/>
  <c r="E567" i="7"/>
  <c r="W567" i="7" s="1"/>
  <c r="E566" i="7"/>
  <c r="W566" i="7" s="1"/>
  <c r="E565" i="7"/>
  <c r="E564" i="7"/>
  <c r="W564" i="7" s="1"/>
  <c r="E563" i="7"/>
  <c r="W563" i="7"/>
  <c r="E562" i="7"/>
  <c r="W562" i="7"/>
  <c r="E561" i="7"/>
  <c r="W561" i="7" s="1"/>
  <c r="E560" i="7"/>
  <c r="W560" i="7" s="1"/>
  <c r="E559" i="7"/>
  <c r="W559" i="7" s="1"/>
  <c r="E558" i="7"/>
  <c r="W558" i="7" s="1"/>
  <c r="E557" i="7"/>
  <c r="W557" i="7" s="1"/>
  <c r="E556" i="7"/>
  <c r="W556" i="7"/>
  <c r="E555" i="7"/>
  <c r="W555" i="7"/>
  <c r="E554" i="7"/>
  <c r="W554" i="7" s="1"/>
  <c r="E553" i="7"/>
  <c r="W553" i="7" s="1"/>
  <c r="E552" i="7"/>
  <c r="W552" i="7"/>
  <c r="E551" i="7"/>
  <c r="W551" i="7" s="1"/>
  <c r="E550" i="7"/>
  <c r="W550" i="7" s="1"/>
  <c r="E549" i="7"/>
  <c r="W549" i="7"/>
  <c r="E548" i="7"/>
  <c r="W548" i="7" s="1"/>
  <c r="E547" i="7"/>
  <c r="W547" i="7" s="1"/>
  <c r="E546" i="7"/>
  <c r="W546" i="7" s="1"/>
  <c r="E545" i="7"/>
  <c r="W545" i="7" s="1"/>
  <c r="E544" i="7"/>
  <c r="W544" i="7" s="1"/>
  <c r="E543" i="7"/>
  <c r="W543" i="7" s="1"/>
  <c r="E542" i="7"/>
  <c r="W542" i="7"/>
  <c r="E541" i="7"/>
  <c r="W541" i="7" s="1"/>
  <c r="E540" i="7"/>
  <c r="W540" i="7" s="1"/>
  <c r="E539" i="7"/>
  <c r="W539" i="7" s="1"/>
  <c r="E538" i="7"/>
  <c r="W538" i="7"/>
  <c r="E537" i="7"/>
  <c r="W537" i="7" s="1"/>
  <c r="E536" i="7"/>
  <c r="W536" i="7"/>
  <c r="E535" i="7"/>
  <c r="W535" i="7" s="1"/>
  <c r="E534" i="7"/>
  <c r="W534" i="7" s="1"/>
  <c r="E533" i="7"/>
  <c r="W533" i="7" s="1"/>
  <c r="E532" i="7"/>
  <c r="W532" i="7"/>
  <c r="E531" i="7"/>
  <c r="W531" i="7" s="1"/>
  <c r="E530" i="7"/>
  <c r="W530" i="7" s="1"/>
  <c r="E529" i="7"/>
  <c r="W529" i="7" s="1"/>
  <c r="E528" i="7"/>
  <c r="W528" i="7"/>
  <c r="E527" i="7"/>
  <c r="W527" i="7" s="1"/>
  <c r="E526" i="7"/>
  <c r="W526" i="7"/>
  <c r="E525" i="7"/>
  <c r="W525" i="7" s="1"/>
  <c r="E524" i="7"/>
  <c r="W524" i="7" s="1"/>
  <c r="E523" i="7"/>
  <c r="W523" i="7" s="1"/>
  <c r="E522" i="7"/>
  <c r="W522" i="7" s="1"/>
  <c r="E521" i="7"/>
  <c r="W521" i="7" s="1"/>
  <c r="E520" i="7"/>
  <c r="W520" i="7"/>
  <c r="E519" i="7"/>
  <c r="W519" i="7" s="1"/>
  <c r="E518" i="7"/>
  <c r="W518" i="7" s="1"/>
  <c r="E517" i="7"/>
  <c r="W517" i="7" s="1"/>
  <c r="E516" i="7"/>
  <c r="W516" i="7" s="1"/>
  <c r="E515" i="7"/>
  <c r="W515" i="7" s="1"/>
  <c r="E514" i="7"/>
  <c r="W514" i="7" s="1"/>
  <c r="E513" i="7"/>
  <c r="W513" i="7" s="1"/>
  <c r="E512" i="7"/>
  <c r="W512" i="7" s="1"/>
  <c r="E511" i="7"/>
  <c r="W511" i="7" s="1"/>
  <c r="E510" i="7"/>
  <c r="W510" i="7" s="1"/>
  <c r="E509" i="7"/>
  <c r="W509" i="7"/>
  <c r="E508" i="7"/>
  <c r="W508" i="7"/>
  <c r="E507" i="7"/>
  <c r="W507" i="7" s="1"/>
  <c r="E506" i="7"/>
  <c r="W506" i="7"/>
  <c r="E505" i="7"/>
  <c r="W505" i="7" s="1"/>
  <c r="E504" i="7"/>
  <c r="W504" i="7"/>
  <c r="E503" i="7"/>
  <c r="W503" i="7"/>
  <c r="E502" i="7"/>
  <c r="W502" i="7" s="1"/>
  <c r="E501" i="7"/>
  <c r="W501" i="7" s="1"/>
  <c r="E500" i="7"/>
  <c r="W500" i="7" s="1"/>
  <c r="E499" i="7"/>
  <c r="W499" i="7" s="1"/>
  <c r="E498" i="7"/>
  <c r="W498" i="7"/>
  <c r="E497" i="7"/>
  <c r="W497" i="7" s="1"/>
  <c r="E496" i="7"/>
  <c r="W496" i="7" s="1"/>
  <c r="E495" i="7"/>
  <c r="W495" i="7" s="1"/>
  <c r="E494" i="7"/>
  <c r="W494" i="7" s="1"/>
  <c r="E493" i="7"/>
  <c r="W493" i="7" s="1"/>
  <c r="E492" i="7"/>
  <c r="W492" i="7"/>
  <c r="E491" i="7"/>
  <c r="W491" i="7" s="1"/>
  <c r="E490" i="7"/>
  <c r="W490" i="7" s="1"/>
  <c r="E489" i="7"/>
  <c r="W489" i="7" s="1"/>
  <c r="E488" i="7"/>
  <c r="W488" i="7"/>
  <c r="E487" i="7"/>
  <c r="W487" i="7" s="1"/>
  <c r="E486" i="7"/>
  <c r="W486" i="7"/>
  <c r="E485" i="7"/>
  <c r="W485" i="7"/>
  <c r="E484" i="7"/>
  <c r="W484" i="7" s="1"/>
  <c r="E483" i="7"/>
  <c r="W483" i="7" s="1"/>
  <c r="E482" i="7"/>
  <c r="W482" i="7" s="1"/>
  <c r="D577" i="7"/>
  <c r="V577" i="7" s="1"/>
  <c r="D576" i="7"/>
  <c r="V576" i="7"/>
  <c r="D575" i="7"/>
  <c r="V575" i="7"/>
  <c r="D574" i="7"/>
  <c r="V574" i="7"/>
  <c r="D573" i="7"/>
  <c r="V573" i="7" s="1"/>
  <c r="D572" i="7"/>
  <c r="V572" i="7" s="1"/>
  <c r="D571" i="7"/>
  <c r="V571" i="7"/>
  <c r="D570" i="7"/>
  <c r="V570" i="7"/>
  <c r="D569" i="7"/>
  <c r="V569" i="7" s="1"/>
  <c r="D568" i="7"/>
  <c r="V568" i="7"/>
  <c r="D567" i="7"/>
  <c r="V567" i="7" s="1"/>
  <c r="D566" i="7"/>
  <c r="V566" i="7" s="1"/>
  <c r="D565" i="7"/>
  <c r="V565" i="7" s="1"/>
  <c r="D564" i="7"/>
  <c r="V564" i="7" s="1"/>
  <c r="D563" i="7"/>
  <c r="V563" i="7" s="1"/>
  <c r="D562" i="7"/>
  <c r="V562" i="7" s="1"/>
  <c r="D561" i="7"/>
  <c r="V561" i="7" s="1"/>
  <c r="D560" i="7"/>
  <c r="V560" i="7" s="1"/>
  <c r="D559" i="7"/>
  <c r="V559" i="7"/>
  <c r="D558" i="7"/>
  <c r="V558" i="7"/>
  <c r="D557" i="7"/>
  <c r="V557" i="7" s="1"/>
  <c r="D556" i="7"/>
  <c r="V556" i="7" s="1"/>
  <c r="D555" i="7"/>
  <c r="V555" i="7" s="1"/>
  <c r="D554" i="7"/>
  <c r="V554" i="7"/>
  <c r="D553" i="7"/>
  <c r="V553" i="7" s="1"/>
  <c r="D552" i="7"/>
  <c r="V552" i="7"/>
  <c r="D551" i="7"/>
  <c r="V551" i="7" s="1"/>
  <c r="D550" i="7"/>
  <c r="V550" i="7" s="1"/>
  <c r="D549" i="7"/>
  <c r="V549" i="7" s="1"/>
  <c r="D548" i="7"/>
  <c r="V548" i="7" s="1"/>
  <c r="D547" i="7"/>
  <c r="V547" i="7"/>
  <c r="D546" i="7"/>
  <c r="V546" i="7" s="1"/>
  <c r="D545" i="7"/>
  <c r="V545" i="7" s="1"/>
  <c r="D544" i="7"/>
  <c r="V544" i="7" s="1"/>
  <c r="D543" i="7"/>
  <c r="V543" i="7" s="1"/>
  <c r="D542" i="7"/>
  <c r="V542" i="7"/>
  <c r="D541" i="7"/>
  <c r="V541" i="7"/>
  <c r="D540" i="7"/>
  <c r="V540" i="7"/>
  <c r="D539" i="7"/>
  <c r="V539" i="7" s="1"/>
  <c r="D538" i="7"/>
  <c r="V538" i="7" s="1"/>
  <c r="D537" i="7"/>
  <c r="V537" i="7" s="1"/>
  <c r="D536" i="7"/>
  <c r="V536" i="7" s="1"/>
  <c r="D535" i="7"/>
  <c r="V535" i="7" s="1"/>
  <c r="D534" i="7"/>
  <c r="V534" i="7" s="1"/>
  <c r="D533" i="7"/>
  <c r="D532" i="7"/>
  <c r="V532" i="7" s="1"/>
  <c r="D531" i="7"/>
  <c r="V531" i="7"/>
  <c r="D530" i="7"/>
  <c r="V530" i="7"/>
  <c r="D529" i="7"/>
  <c r="V529" i="7" s="1"/>
  <c r="D528" i="7"/>
  <c r="V528" i="7" s="1"/>
  <c r="D527" i="7"/>
  <c r="V527" i="7" s="1"/>
  <c r="D526" i="7"/>
  <c r="V526" i="7" s="1"/>
  <c r="D525" i="7"/>
  <c r="V525" i="7" s="1"/>
  <c r="D524" i="7"/>
  <c r="V524" i="7" s="1"/>
  <c r="D523" i="7"/>
  <c r="V523" i="7"/>
  <c r="D522" i="7"/>
  <c r="V522" i="7" s="1"/>
  <c r="D521" i="7"/>
  <c r="V521" i="7" s="1"/>
  <c r="D520" i="7"/>
  <c r="V520" i="7" s="1"/>
  <c r="D519" i="7"/>
  <c r="V519" i="7" s="1"/>
  <c r="D518" i="7"/>
  <c r="V518" i="7" s="1"/>
  <c r="D517" i="7"/>
  <c r="V517" i="7" s="1"/>
  <c r="D516" i="7"/>
  <c r="V516" i="7" s="1"/>
  <c r="D515" i="7"/>
  <c r="V515" i="7" s="1"/>
  <c r="D514" i="7"/>
  <c r="V514" i="7" s="1"/>
  <c r="D513" i="7"/>
  <c r="V513" i="7" s="1"/>
  <c r="D512" i="7"/>
  <c r="V512" i="7" s="1"/>
  <c r="D511" i="7"/>
  <c r="V511" i="7" s="1"/>
  <c r="D510" i="7"/>
  <c r="V510" i="7"/>
  <c r="D509" i="7"/>
  <c r="V509" i="7" s="1"/>
  <c r="D508" i="7"/>
  <c r="V508" i="7" s="1"/>
  <c r="D507" i="7"/>
  <c r="V507" i="7"/>
  <c r="D506" i="7"/>
  <c r="V506" i="7"/>
  <c r="D505" i="7"/>
  <c r="V505" i="7" s="1"/>
  <c r="D504" i="7"/>
  <c r="V504" i="7"/>
  <c r="D503" i="7"/>
  <c r="V503" i="7" s="1"/>
  <c r="D502" i="7"/>
  <c r="V502" i="7" s="1"/>
  <c r="D501" i="7"/>
  <c r="V501" i="7" s="1"/>
  <c r="D500" i="7"/>
  <c r="V500" i="7"/>
  <c r="D499" i="7"/>
  <c r="V499" i="7" s="1"/>
  <c r="D498" i="7"/>
  <c r="V498" i="7" s="1"/>
  <c r="D497" i="7"/>
  <c r="V497" i="7" s="1"/>
  <c r="D496" i="7"/>
  <c r="V496" i="7"/>
  <c r="D495" i="7"/>
  <c r="V495" i="7" s="1"/>
  <c r="D494" i="7"/>
  <c r="V494" i="7"/>
  <c r="D493" i="7"/>
  <c r="V493" i="7"/>
  <c r="D492" i="7"/>
  <c r="V492" i="7" s="1"/>
  <c r="D491" i="7"/>
  <c r="V491" i="7" s="1"/>
  <c r="D490" i="7"/>
  <c r="V490" i="7" s="1"/>
  <c r="D489" i="7"/>
  <c r="V489" i="7" s="1"/>
  <c r="D488" i="7"/>
  <c r="V488" i="7"/>
  <c r="D487" i="7"/>
  <c r="V487" i="7" s="1"/>
  <c r="D486" i="7"/>
  <c r="V486" i="7" s="1"/>
  <c r="D485" i="7"/>
  <c r="V485" i="7" s="1"/>
  <c r="D484" i="7"/>
  <c r="V484" i="7" s="1"/>
  <c r="D483" i="7"/>
  <c r="V483" i="7"/>
  <c r="D482" i="7"/>
  <c r="C577" i="7"/>
  <c r="U577" i="7" s="1"/>
  <c r="C576" i="7"/>
  <c r="U576" i="7" s="1"/>
  <c r="C575" i="7"/>
  <c r="U575" i="7" s="1"/>
  <c r="C574" i="7"/>
  <c r="U574" i="7" s="1"/>
  <c r="C573" i="7"/>
  <c r="U573" i="7"/>
  <c r="C572" i="7"/>
  <c r="U572" i="7"/>
  <c r="C571" i="7"/>
  <c r="U571" i="7" s="1"/>
  <c r="C570" i="7"/>
  <c r="U570" i="7"/>
  <c r="C569" i="7"/>
  <c r="U569" i="7" s="1"/>
  <c r="C568" i="7"/>
  <c r="U568" i="7"/>
  <c r="C567" i="7"/>
  <c r="U567" i="7" s="1"/>
  <c r="C566" i="7"/>
  <c r="U566" i="7" s="1"/>
  <c r="C565" i="7"/>
  <c r="U565" i="7" s="1"/>
  <c r="C564" i="7"/>
  <c r="U564" i="7" s="1"/>
  <c r="C563" i="7"/>
  <c r="U563" i="7" s="1"/>
  <c r="C562" i="7"/>
  <c r="U562" i="7"/>
  <c r="C561" i="7"/>
  <c r="U561" i="7" s="1"/>
  <c r="C560" i="7"/>
  <c r="U560" i="7" s="1"/>
  <c r="C559" i="7"/>
  <c r="U559" i="7" s="1"/>
  <c r="C558" i="7"/>
  <c r="U558" i="7" s="1"/>
  <c r="C557" i="7"/>
  <c r="U557" i="7" s="1"/>
  <c r="C556" i="7"/>
  <c r="U556" i="7"/>
  <c r="C555" i="7"/>
  <c r="U555" i="7" s="1"/>
  <c r="C554" i="7"/>
  <c r="U554" i="7" s="1"/>
  <c r="C553" i="7"/>
  <c r="U553" i="7" s="1"/>
  <c r="C552" i="7"/>
  <c r="U552" i="7"/>
  <c r="C551" i="7"/>
  <c r="U551" i="7" s="1"/>
  <c r="C550" i="7"/>
  <c r="U550" i="7"/>
  <c r="C549" i="7"/>
  <c r="U549" i="7"/>
  <c r="C548" i="7"/>
  <c r="U548" i="7" s="1"/>
  <c r="C547" i="7"/>
  <c r="U547" i="7" s="1"/>
  <c r="C546" i="7"/>
  <c r="U546" i="7" s="1"/>
  <c r="C545" i="7"/>
  <c r="U545" i="7" s="1"/>
  <c r="C544" i="7"/>
  <c r="U544" i="7"/>
  <c r="C543" i="7"/>
  <c r="U543" i="7"/>
  <c r="C542" i="7"/>
  <c r="U542" i="7"/>
  <c r="C541" i="7"/>
  <c r="U541" i="7" s="1"/>
  <c r="C540" i="7"/>
  <c r="U540" i="7" s="1"/>
  <c r="C539" i="7"/>
  <c r="U539" i="7"/>
  <c r="C538" i="7"/>
  <c r="U538" i="7"/>
  <c r="C537" i="7"/>
  <c r="U537" i="7" s="1"/>
  <c r="C536" i="7"/>
  <c r="U536" i="7"/>
  <c r="C535" i="7"/>
  <c r="U535" i="7"/>
  <c r="C534" i="7"/>
  <c r="U534" i="7" s="1"/>
  <c r="C533" i="7"/>
  <c r="U533" i="7" s="1"/>
  <c r="C532" i="7"/>
  <c r="U532" i="7" s="1"/>
  <c r="C531" i="7"/>
  <c r="U531" i="7"/>
  <c r="C530" i="7"/>
  <c r="U530" i="7" s="1"/>
  <c r="C529" i="7"/>
  <c r="U529" i="7" s="1"/>
  <c r="C528" i="7"/>
  <c r="U528" i="7" s="1"/>
  <c r="C527" i="7"/>
  <c r="U527" i="7"/>
  <c r="C526" i="7"/>
  <c r="U526" i="7"/>
  <c r="C525" i="7"/>
  <c r="U525" i="7" s="1"/>
  <c r="C524" i="7"/>
  <c r="U524" i="7" s="1"/>
  <c r="C523" i="7"/>
  <c r="U523" i="7"/>
  <c r="C522" i="7"/>
  <c r="U522" i="7"/>
  <c r="C521" i="7"/>
  <c r="U521" i="7" s="1"/>
  <c r="C520" i="7"/>
  <c r="U520" i="7" s="1"/>
  <c r="C519" i="7"/>
  <c r="U519" i="7"/>
  <c r="C518" i="7"/>
  <c r="U518" i="7" s="1"/>
  <c r="C517" i="7"/>
  <c r="U517" i="7" s="1"/>
  <c r="C516" i="7"/>
  <c r="U516" i="7" s="1"/>
  <c r="C515" i="7"/>
  <c r="U515" i="7"/>
  <c r="C514" i="7"/>
  <c r="U514" i="7" s="1"/>
  <c r="C513" i="7"/>
  <c r="U513" i="7" s="1"/>
  <c r="C512" i="7"/>
  <c r="U512" i="7"/>
  <c r="C511" i="7"/>
  <c r="U511" i="7" s="1"/>
  <c r="C510" i="7"/>
  <c r="U510" i="7"/>
  <c r="C509" i="7"/>
  <c r="U509" i="7" s="1"/>
  <c r="C508" i="7"/>
  <c r="U508" i="7" s="1"/>
  <c r="C507" i="7"/>
  <c r="U507" i="7"/>
  <c r="C506" i="7"/>
  <c r="U506" i="7" s="1"/>
  <c r="C505" i="7"/>
  <c r="U505" i="7" s="1"/>
  <c r="C504" i="7"/>
  <c r="U504" i="7" s="1"/>
  <c r="C503" i="7"/>
  <c r="U503" i="7" s="1"/>
  <c r="C502" i="7"/>
  <c r="U502" i="7"/>
  <c r="C501" i="7"/>
  <c r="U501" i="7" s="1"/>
  <c r="C500" i="7"/>
  <c r="U500" i="7" s="1"/>
  <c r="C499" i="7"/>
  <c r="U499" i="7"/>
  <c r="C498" i="7"/>
  <c r="U498" i="7" s="1"/>
  <c r="C497" i="7"/>
  <c r="U497" i="7" s="1"/>
  <c r="C496" i="7"/>
  <c r="U496" i="7" s="1"/>
  <c r="C495" i="7"/>
  <c r="U495" i="7"/>
  <c r="C494" i="7"/>
  <c r="U494" i="7"/>
  <c r="C493" i="7"/>
  <c r="U493" i="7" s="1"/>
  <c r="C492" i="7"/>
  <c r="U492" i="7" s="1"/>
  <c r="C491" i="7"/>
  <c r="U491" i="7"/>
  <c r="C490" i="7"/>
  <c r="C489" i="7"/>
  <c r="U489" i="7" s="1"/>
  <c r="C488" i="7"/>
  <c r="U488" i="7" s="1"/>
  <c r="C487" i="7"/>
  <c r="U487" i="7" s="1"/>
  <c r="C486" i="7"/>
  <c r="U486" i="7" s="1"/>
  <c r="C485" i="7"/>
  <c r="U485" i="7" s="1"/>
  <c r="C484" i="7"/>
  <c r="U484" i="7" s="1"/>
  <c r="C483" i="7"/>
  <c r="U483" i="7" s="1"/>
  <c r="C482" i="7"/>
  <c r="U482" i="7"/>
  <c r="J563" i="7"/>
  <c r="AB514" i="7"/>
  <c r="AB498" i="7"/>
  <c r="AB482" i="7"/>
  <c r="A577" i="7"/>
  <c r="AB577" i="7"/>
  <c r="A576" i="7"/>
  <c r="K576" i="7" s="1"/>
  <c r="A575" i="7"/>
  <c r="K575" i="7"/>
  <c r="A574" i="7"/>
  <c r="AB574" i="7" s="1"/>
  <c r="A573" i="7"/>
  <c r="AB573" i="7"/>
  <c r="A572" i="7"/>
  <c r="A571" i="7"/>
  <c r="AB571" i="7" s="1"/>
  <c r="A570" i="7"/>
  <c r="K570" i="7" s="1"/>
  <c r="A569" i="7"/>
  <c r="J569" i="7" s="1"/>
  <c r="AB569" i="7"/>
  <c r="A568" i="7"/>
  <c r="K568" i="7" s="1"/>
  <c r="A567" i="7"/>
  <c r="A566" i="7"/>
  <c r="K566" i="7" s="1"/>
  <c r="A565" i="7"/>
  <c r="AB565" i="7" s="1"/>
  <c r="A564" i="7"/>
  <c r="K564" i="7" s="1"/>
  <c r="J564" i="7"/>
  <c r="A563" i="7"/>
  <c r="K563" i="7" s="1"/>
  <c r="A562" i="7"/>
  <c r="K562" i="7" s="1"/>
  <c r="A561" i="7"/>
  <c r="AB561" i="7" s="1"/>
  <c r="A560" i="7"/>
  <c r="A559" i="7"/>
  <c r="K559" i="7"/>
  <c r="A558" i="7"/>
  <c r="A557" i="7"/>
  <c r="J557" i="7" s="1"/>
  <c r="A556" i="7"/>
  <c r="AB556" i="7" s="1"/>
  <c r="A555" i="7"/>
  <c r="AB555" i="7"/>
  <c r="A554" i="7"/>
  <c r="A553" i="7"/>
  <c r="K553" i="7" s="1"/>
  <c r="A552" i="7"/>
  <c r="K552" i="7" s="1"/>
  <c r="A551" i="7"/>
  <c r="J551" i="7" s="1"/>
  <c r="A550" i="7"/>
  <c r="AB550" i="7" s="1"/>
  <c r="A549" i="7"/>
  <c r="K549" i="7" s="1"/>
  <c r="A548" i="7"/>
  <c r="J548" i="7"/>
  <c r="A547" i="7"/>
  <c r="K547" i="7" s="1"/>
  <c r="J547" i="7"/>
  <c r="A546" i="7"/>
  <c r="AB546" i="7" s="1"/>
  <c r="A545" i="7"/>
  <c r="A544" i="7"/>
  <c r="AB544" i="7" s="1"/>
  <c r="A543" i="7"/>
  <c r="AB543" i="7" s="1"/>
  <c r="A542" i="7"/>
  <c r="K542" i="7" s="1"/>
  <c r="A541" i="7"/>
  <c r="A540" i="7"/>
  <c r="J540" i="7" s="1"/>
  <c r="A539" i="7"/>
  <c r="AB539" i="7"/>
  <c r="A538" i="7"/>
  <c r="K538" i="7" s="1"/>
  <c r="A537" i="7"/>
  <c r="K537" i="7" s="1"/>
  <c r="A536" i="7"/>
  <c r="A535" i="7"/>
  <c r="A534" i="7"/>
  <c r="J534" i="7" s="1"/>
  <c r="A533" i="7"/>
  <c r="A532" i="7"/>
  <c r="AB532" i="7" s="1"/>
  <c r="A531" i="7"/>
  <c r="AB531" i="7" s="1"/>
  <c r="A530" i="7"/>
  <c r="AB530" i="7" s="1"/>
  <c r="A529" i="7"/>
  <c r="K529" i="7" s="1"/>
  <c r="A528" i="7"/>
  <c r="A527" i="7"/>
  <c r="K527" i="7"/>
  <c r="A526" i="7"/>
  <c r="AB526" i="7" s="1"/>
  <c r="A525" i="7"/>
  <c r="A524" i="7"/>
  <c r="A523" i="7"/>
  <c r="AB523" i="7" s="1"/>
  <c r="A522" i="7"/>
  <c r="A521" i="7"/>
  <c r="AB521" i="7"/>
  <c r="A520" i="7"/>
  <c r="AB520" i="7" s="1"/>
  <c r="A519" i="7"/>
  <c r="K519" i="7" s="1"/>
  <c r="A518" i="7"/>
  <c r="K518" i="7" s="1"/>
  <c r="A517" i="7"/>
  <c r="K517" i="7" s="1"/>
  <c r="A516" i="7"/>
  <c r="AB516" i="7" s="1"/>
  <c r="A515" i="7"/>
  <c r="AB515" i="7" s="1"/>
  <c r="A514" i="7"/>
  <c r="K514" i="7" s="1"/>
  <c r="A513" i="7"/>
  <c r="A512" i="7"/>
  <c r="A511" i="7"/>
  <c r="AB511" i="7"/>
  <c r="A510" i="7"/>
  <c r="K510" i="7" s="1"/>
  <c r="A509" i="7"/>
  <c r="AB509" i="7"/>
  <c r="A508" i="7"/>
  <c r="AB508" i="7" s="1"/>
  <c r="A507" i="7"/>
  <c r="AB507" i="7"/>
  <c r="A506" i="7"/>
  <c r="A505" i="7"/>
  <c r="AB505" i="7"/>
  <c r="A504" i="7"/>
  <c r="K504" i="7" s="1"/>
  <c r="A503" i="7"/>
  <c r="J503" i="7" s="1"/>
  <c r="A502" i="7"/>
  <c r="A501" i="7"/>
  <c r="A500" i="7"/>
  <c r="A499" i="7"/>
  <c r="J499" i="7" s="1"/>
  <c r="AB499" i="7"/>
  <c r="A498" i="7"/>
  <c r="K498" i="7" s="1"/>
  <c r="A497" i="7"/>
  <c r="AB497" i="7" s="1"/>
  <c r="A496" i="7"/>
  <c r="A495" i="7"/>
  <c r="AB495" i="7" s="1"/>
  <c r="A494" i="7"/>
  <c r="AB494" i="7" s="1"/>
  <c r="A493" i="7"/>
  <c r="A492" i="7"/>
  <c r="AB492" i="7" s="1"/>
  <c r="A491" i="7"/>
  <c r="A490" i="7"/>
  <c r="A489" i="7"/>
  <c r="AB489" i="7"/>
  <c r="A488" i="7"/>
  <c r="A487" i="7"/>
  <c r="A486" i="7"/>
  <c r="K486" i="7" s="1"/>
  <c r="A485" i="7"/>
  <c r="K485" i="7" s="1"/>
  <c r="A484" i="7"/>
  <c r="K484" i="7" s="1"/>
  <c r="AB484" i="7"/>
  <c r="A483" i="7"/>
  <c r="AB483" i="7" s="1"/>
  <c r="AB572" i="7"/>
  <c r="AB554" i="7"/>
  <c r="AB552" i="7"/>
  <c r="AB542" i="7"/>
  <c r="AB540" i="7"/>
  <c r="AB538" i="7"/>
  <c r="AB534" i="7"/>
  <c r="AB533" i="7"/>
  <c r="AB522" i="7"/>
  <c r="AB519" i="7"/>
  <c r="AB506" i="7"/>
  <c r="AB496" i="7"/>
  <c r="AB488" i="7"/>
  <c r="AB486" i="7"/>
  <c r="AB485" i="7"/>
  <c r="K574" i="7"/>
  <c r="J573" i="7"/>
  <c r="K572" i="7"/>
  <c r="J572" i="7"/>
  <c r="J570" i="7"/>
  <c r="K561" i="7"/>
  <c r="J559" i="7"/>
  <c r="K556" i="7"/>
  <c r="J556" i="7"/>
  <c r="K555" i="7"/>
  <c r="K554" i="7"/>
  <c r="J554" i="7"/>
  <c r="K550" i="7"/>
  <c r="J550" i="7"/>
  <c r="K548" i="7"/>
  <c r="K546" i="7"/>
  <c r="K539" i="7"/>
  <c r="J537" i="7"/>
  <c r="K534" i="7"/>
  <c r="K533" i="7"/>
  <c r="K532" i="7"/>
  <c r="J532" i="7"/>
  <c r="K523" i="7"/>
  <c r="K522" i="7"/>
  <c r="J522" i="7"/>
  <c r="K521" i="7"/>
  <c r="J521" i="7"/>
  <c r="J519" i="7"/>
  <c r="K509" i="7"/>
  <c r="J509" i="7"/>
  <c r="J508" i="7"/>
  <c r="K508" i="7"/>
  <c r="K507" i="7"/>
  <c r="K506" i="7"/>
  <c r="J506" i="7"/>
  <c r="K505" i="7"/>
  <c r="J505" i="7"/>
  <c r="K503" i="7"/>
  <c r="K499" i="7"/>
  <c r="K496" i="7"/>
  <c r="J496" i="7"/>
  <c r="K494" i="7"/>
  <c r="K489" i="7"/>
  <c r="J489" i="7"/>
  <c r="K488" i="7"/>
  <c r="J487" i="7"/>
  <c r="J486" i="7"/>
  <c r="J483" i="7"/>
  <c r="K483" i="7"/>
  <c r="K482" i="7"/>
  <c r="T8" i="1"/>
  <c r="S8" i="1"/>
  <c r="R8" i="1"/>
  <c r="Q8" i="1"/>
  <c r="P8" i="1"/>
  <c r="O8" i="1"/>
  <c r="N8" i="1"/>
  <c r="M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T8" i="10"/>
  <c r="S8" i="10"/>
  <c r="R8" i="10"/>
  <c r="Q8" i="10"/>
  <c r="P8" i="10"/>
  <c r="O8" i="10"/>
  <c r="N8" i="10"/>
  <c r="M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95" i="7"/>
  <c r="AB575" i="7"/>
  <c r="J575" i="7"/>
  <c r="AB527" i="7"/>
  <c r="L8" i="7"/>
  <c r="AB559" i="7"/>
  <c r="K511" i="7"/>
  <c r="K543" i="7"/>
  <c r="AB547" i="7"/>
  <c r="AB563" i="7"/>
  <c r="K569" i="7"/>
  <c r="AB548" i="7"/>
  <c r="AB564" i="7"/>
  <c r="AB537" i="7"/>
  <c r="K573" i="7"/>
  <c r="AB557" i="7"/>
  <c r="K577" i="7"/>
  <c r="J495" i="7"/>
  <c r="J511" i="7"/>
  <c r="J527" i="7"/>
  <c r="J543" i="7"/>
  <c r="J482" i="7"/>
  <c r="J498" i="7"/>
  <c r="J514" i="7"/>
  <c r="J530" i="7"/>
  <c r="J546" i="7"/>
  <c r="J562" i="7"/>
  <c r="J485" i="7"/>
  <c r="J517" i="7"/>
  <c r="J533" i="7"/>
  <c r="J549" i="7"/>
  <c r="J565" i="7"/>
  <c r="J488" i="7"/>
  <c r="J504" i="7"/>
  <c r="J520" i="7"/>
  <c r="J552" i="7"/>
  <c r="J568" i="7"/>
  <c r="J491" i="7"/>
  <c r="J507" i="7"/>
  <c r="J523" i="7"/>
  <c r="J539" i="7"/>
  <c r="J555" i="7"/>
  <c r="J571" i="7"/>
  <c r="J494" i="7"/>
  <c r="J510" i="7"/>
  <c r="J526" i="7"/>
  <c r="J542" i="7"/>
  <c r="J558" i="7"/>
  <c r="J574" i="7"/>
  <c r="J497" i="7"/>
  <c r="J529" i="7"/>
  <c r="J545" i="7"/>
  <c r="J561" i="7"/>
  <c r="J577" i="7"/>
  <c r="A386" i="7"/>
  <c r="K386" i="7" s="1"/>
  <c r="I481" i="7"/>
  <c r="AA481" i="7" s="1"/>
  <c r="I480" i="7"/>
  <c r="AA480" i="7" s="1"/>
  <c r="I479" i="7"/>
  <c r="AA479" i="7" s="1"/>
  <c r="I478" i="7"/>
  <c r="AA478" i="7"/>
  <c r="I477" i="7"/>
  <c r="AA477" i="7" s="1"/>
  <c r="I476" i="7"/>
  <c r="AA476" i="7"/>
  <c r="I475" i="7"/>
  <c r="AA475" i="7" s="1"/>
  <c r="I474" i="7"/>
  <c r="AA474" i="7" s="1"/>
  <c r="I473" i="7"/>
  <c r="AA473" i="7" s="1"/>
  <c r="I472" i="7"/>
  <c r="AA472" i="7" s="1"/>
  <c r="I471" i="7"/>
  <c r="AA471" i="7" s="1"/>
  <c r="I470" i="7"/>
  <c r="AA470" i="7" s="1"/>
  <c r="I469" i="7"/>
  <c r="AA469" i="7" s="1"/>
  <c r="I468" i="7"/>
  <c r="AA468" i="7" s="1"/>
  <c r="I467" i="7"/>
  <c r="AA467" i="7" s="1"/>
  <c r="I466" i="7"/>
  <c r="AA466" i="7" s="1"/>
  <c r="I465" i="7"/>
  <c r="AA465" i="7"/>
  <c r="I464" i="7"/>
  <c r="AA464" i="7" s="1"/>
  <c r="I463" i="7"/>
  <c r="AA463" i="7" s="1"/>
  <c r="I462" i="7"/>
  <c r="AA462" i="7" s="1"/>
  <c r="I461" i="7"/>
  <c r="AA461" i="7" s="1"/>
  <c r="I460" i="7"/>
  <c r="AA460" i="7" s="1"/>
  <c r="I459" i="7"/>
  <c r="AA459" i="7" s="1"/>
  <c r="I458" i="7"/>
  <c r="AA458" i="7" s="1"/>
  <c r="I457" i="7"/>
  <c r="AA457" i="7" s="1"/>
  <c r="I456" i="7"/>
  <c r="AA456" i="7" s="1"/>
  <c r="I455" i="7"/>
  <c r="AA455" i="7" s="1"/>
  <c r="I454" i="7"/>
  <c r="AA454" i="7" s="1"/>
  <c r="I453" i="7"/>
  <c r="AA453" i="7" s="1"/>
  <c r="I452" i="7"/>
  <c r="AA452" i="7"/>
  <c r="I451" i="7"/>
  <c r="AA451" i="7"/>
  <c r="I450" i="7"/>
  <c r="AA450" i="7" s="1"/>
  <c r="I449" i="7"/>
  <c r="AA449" i="7" s="1"/>
  <c r="I448" i="7"/>
  <c r="AA448" i="7" s="1"/>
  <c r="I447" i="7"/>
  <c r="AA447" i="7" s="1"/>
  <c r="I446" i="7"/>
  <c r="AA446" i="7" s="1"/>
  <c r="I445" i="7"/>
  <c r="AA445" i="7" s="1"/>
  <c r="I444" i="7"/>
  <c r="AA444" i="7" s="1"/>
  <c r="I443" i="7"/>
  <c r="AA443" i="7" s="1"/>
  <c r="I442" i="7"/>
  <c r="AA442" i="7" s="1"/>
  <c r="I441" i="7"/>
  <c r="AA441" i="7"/>
  <c r="I440" i="7"/>
  <c r="AA440" i="7" s="1"/>
  <c r="I439" i="7"/>
  <c r="AA439" i="7" s="1"/>
  <c r="I438" i="7"/>
  <c r="AA438" i="7" s="1"/>
  <c r="I437" i="7"/>
  <c r="AA437" i="7" s="1"/>
  <c r="I436" i="7"/>
  <c r="AA436" i="7" s="1"/>
  <c r="I435" i="7"/>
  <c r="AA435" i="7" s="1"/>
  <c r="I434" i="7"/>
  <c r="AA434" i="7" s="1"/>
  <c r="I433" i="7"/>
  <c r="AA433" i="7" s="1"/>
  <c r="I432" i="7"/>
  <c r="AA432" i="7" s="1"/>
  <c r="I431" i="7"/>
  <c r="AA431" i="7" s="1"/>
  <c r="I430" i="7"/>
  <c r="AA430" i="7" s="1"/>
  <c r="I429" i="7"/>
  <c r="AA429" i="7" s="1"/>
  <c r="I428" i="7"/>
  <c r="AA428" i="7" s="1"/>
  <c r="I427" i="7"/>
  <c r="AA427" i="7"/>
  <c r="I426" i="7"/>
  <c r="AA426" i="7" s="1"/>
  <c r="I425" i="7"/>
  <c r="AA425" i="7" s="1"/>
  <c r="I424" i="7"/>
  <c r="AA424" i="7" s="1"/>
  <c r="I423" i="7"/>
  <c r="AA423" i="7"/>
  <c r="I422" i="7"/>
  <c r="AA422" i="7" s="1"/>
  <c r="I421" i="7"/>
  <c r="AA421" i="7" s="1"/>
  <c r="I420" i="7"/>
  <c r="AA420" i="7" s="1"/>
  <c r="I419" i="7"/>
  <c r="AA419" i="7" s="1"/>
  <c r="I418" i="7"/>
  <c r="AA418" i="7" s="1"/>
  <c r="I417" i="7"/>
  <c r="AA417" i="7" s="1"/>
  <c r="I416" i="7"/>
  <c r="AA416" i="7" s="1"/>
  <c r="I415" i="7"/>
  <c r="AA415" i="7" s="1"/>
  <c r="I414" i="7"/>
  <c r="AA414" i="7"/>
  <c r="I413" i="7"/>
  <c r="AA413" i="7" s="1"/>
  <c r="I412" i="7"/>
  <c r="AA412" i="7"/>
  <c r="I411" i="7"/>
  <c r="AA411" i="7" s="1"/>
  <c r="I410" i="7"/>
  <c r="AA410" i="7" s="1"/>
  <c r="I409" i="7"/>
  <c r="AA409" i="7" s="1"/>
  <c r="I408" i="7"/>
  <c r="AA408" i="7" s="1"/>
  <c r="I407" i="7"/>
  <c r="AA407" i="7" s="1"/>
  <c r="I406" i="7"/>
  <c r="AA406" i="7" s="1"/>
  <c r="I405" i="7"/>
  <c r="AA405" i="7" s="1"/>
  <c r="I404" i="7"/>
  <c r="AA404" i="7" s="1"/>
  <c r="I403" i="7"/>
  <c r="AA403" i="7"/>
  <c r="I402" i="7"/>
  <c r="AA402" i="7" s="1"/>
  <c r="I401" i="7"/>
  <c r="AA401" i="7"/>
  <c r="I400" i="7"/>
  <c r="AA400" i="7" s="1"/>
  <c r="I399" i="7"/>
  <c r="AA399" i="7" s="1"/>
  <c r="I398" i="7"/>
  <c r="AA398" i="7" s="1"/>
  <c r="I397" i="7"/>
  <c r="I396" i="7"/>
  <c r="AA396" i="7"/>
  <c r="I395" i="7"/>
  <c r="AA395" i="7" s="1"/>
  <c r="I394" i="7"/>
  <c r="AA394" i="7" s="1"/>
  <c r="I393" i="7"/>
  <c r="AA393" i="7" s="1"/>
  <c r="I392" i="7"/>
  <c r="AA392" i="7" s="1"/>
  <c r="I391" i="7"/>
  <c r="AA391" i="7" s="1"/>
  <c r="I390" i="7"/>
  <c r="AA390" i="7" s="1"/>
  <c r="I389" i="7"/>
  <c r="AA389" i="7" s="1"/>
  <c r="I388" i="7"/>
  <c r="AA388" i="7"/>
  <c r="I387" i="7"/>
  <c r="AA387" i="7" s="1"/>
  <c r="I386" i="7"/>
  <c r="H481" i="7"/>
  <c r="Z481" i="7" s="1"/>
  <c r="H480" i="7"/>
  <c r="Z480" i="7" s="1"/>
  <c r="H479" i="7"/>
  <c r="Z479" i="7" s="1"/>
  <c r="H478" i="7"/>
  <c r="Z478" i="7" s="1"/>
  <c r="H477" i="7"/>
  <c r="Z477" i="7" s="1"/>
  <c r="H476" i="7"/>
  <c r="Z476" i="7" s="1"/>
  <c r="H475" i="7"/>
  <c r="Z475" i="7"/>
  <c r="H474" i="7"/>
  <c r="Z474" i="7" s="1"/>
  <c r="H473" i="7"/>
  <c r="Z473" i="7"/>
  <c r="H472" i="7"/>
  <c r="Z472" i="7" s="1"/>
  <c r="H471" i="7"/>
  <c r="Z471" i="7" s="1"/>
  <c r="H470" i="7"/>
  <c r="Z470" i="7" s="1"/>
  <c r="H469" i="7"/>
  <c r="Z469" i="7" s="1"/>
  <c r="H468" i="7"/>
  <c r="Z468" i="7" s="1"/>
  <c r="H467" i="7"/>
  <c r="Z467" i="7" s="1"/>
  <c r="H466" i="7"/>
  <c r="Z466" i="7" s="1"/>
  <c r="H465" i="7"/>
  <c r="Z465" i="7" s="1"/>
  <c r="H464" i="7"/>
  <c r="Z464" i="7"/>
  <c r="H463" i="7"/>
  <c r="Z463" i="7" s="1"/>
  <c r="H462" i="7"/>
  <c r="Z462" i="7" s="1"/>
  <c r="H461" i="7"/>
  <c r="Z461" i="7" s="1"/>
  <c r="H460" i="7"/>
  <c r="Z460" i="7" s="1"/>
  <c r="H459" i="7"/>
  <c r="Z459" i="7"/>
  <c r="H458" i="7"/>
  <c r="Z458" i="7" s="1"/>
  <c r="H457" i="7"/>
  <c r="Z457" i="7" s="1"/>
  <c r="H456" i="7"/>
  <c r="Z456" i="7" s="1"/>
  <c r="H455" i="7"/>
  <c r="Z455" i="7" s="1"/>
  <c r="H454" i="7"/>
  <c r="Z454" i="7" s="1"/>
  <c r="H453" i="7"/>
  <c r="Z453" i="7" s="1"/>
  <c r="H452" i="7"/>
  <c r="Z452" i="7" s="1"/>
  <c r="H451" i="7"/>
  <c r="Z451" i="7" s="1"/>
  <c r="H450" i="7"/>
  <c r="Z450" i="7" s="1"/>
  <c r="H449" i="7"/>
  <c r="Z449" i="7" s="1"/>
  <c r="H448" i="7"/>
  <c r="Z448" i="7" s="1"/>
  <c r="H447" i="7"/>
  <c r="Z447" i="7" s="1"/>
  <c r="H446" i="7"/>
  <c r="Z446" i="7" s="1"/>
  <c r="H445" i="7"/>
  <c r="Z445" i="7" s="1"/>
  <c r="H444" i="7"/>
  <c r="Z444" i="7" s="1"/>
  <c r="H443" i="7"/>
  <c r="Z443" i="7" s="1"/>
  <c r="H442" i="7"/>
  <c r="Z442" i="7" s="1"/>
  <c r="H441" i="7"/>
  <c r="Z441" i="7" s="1"/>
  <c r="H440" i="7"/>
  <c r="Z440" i="7" s="1"/>
  <c r="H439" i="7"/>
  <c r="Z439" i="7" s="1"/>
  <c r="H438" i="7"/>
  <c r="Z438" i="7" s="1"/>
  <c r="H437" i="7"/>
  <c r="Z437" i="7" s="1"/>
  <c r="H436" i="7"/>
  <c r="Z436" i="7" s="1"/>
  <c r="H435" i="7"/>
  <c r="Z435" i="7" s="1"/>
  <c r="H434" i="7"/>
  <c r="Z434" i="7" s="1"/>
  <c r="H433" i="7"/>
  <c r="Z433" i="7" s="1"/>
  <c r="H432" i="7"/>
  <c r="Z432" i="7" s="1"/>
  <c r="H431" i="7"/>
  <c r="Z431" i="7" s="1"/>
  <c r="H430" i="7"/>
  <c r="Z430" i="7" s="1"/>
  <c r="H429" i="7"/>
  <c r="Z429" i="7" s="1"/>
  <c r="H428" i="7"/>
  <c r="Z428" i="7" s="1"/>
  <c r="H427" i="7"/>
  <c r="Z427" i="7" s="1"/>
  <c r="H426" i="7"/>
  <c r="Z426" i="7" s="1"/>
  <c r="H425" i="7"/>
  <c r="Z425" i="7" s="1"/>
  <c r="H424" i="7"/>
  <c r="Z424" i="7"/>
  <c r="H423" i="7"/>
  <c r="Z423" i="7" s="1"/>
  <c r="H422" i="7"/>
  <c r="Z422" i="7" s="1"/>
  <c r="H421" i="7"/>
  <c r="Z421" i="7" s="1"/>
  <c r="H420" i="7"/>
  <c r="Z420" i="7" s="1"/>
  <c r="H419" i="7"/>
  <c r="Z419" i="7" s="1"/>
  <c r="H418" i="7"/>
  <c r="Z418" i="7" s="1"/>
  <c r="H417" i="7"/>
  <c r="Z417" i="7" s="1"/>
  <c r="H416" i="7"/>
  <c r="Z416" i="7" s="1"/>
  <c r="H415" i="7"/>
  <c r="Z415" i="7" s="1"/>
  <c r="H414" i="7"/>
  <c r="Z414" i="7" s="1"/>
  <c r="H413" i="7"/>
  <c r="Z413" i="7" s="1"/>
  <c r="H412" i="7"/>
  <c r="Z412" i="7"/>
  <c r="H411" i="7"/>
  <c r="Z411" i="7" s="1"/>
  <c r="H410" i="7"/>
  <c r="Z410" i="7" s="1"/>
  <c r="H409" i="7"/>
  <c r="Z409" i="7" s="1"/>
  <c r="H408" i="7"/>
  <c r="Z408" i="7" s="1"/>
  <c r="H407" i="7"/>
  <c r="Z407" i="7" s="1"/>
  <c r="H406" i="7"/>
  <c r="Z406" i="7"/>
  <c r="H405" i="7"/>
  <c r="Z405" i="7" s="1"/>
  <c r="H404" i="7"/>
  <c r="Z404" i="7" s="1"/>
  <c r="H403" i="7"/>
  <c r="Z403" i="7" s="1"/>
  <c r="H402" i="7"/>
  <c r="Z402" i="7" s="1"/>
  <c r="H401" i="7"/>
  <c r="Z401" i="7" s="1"/>
  <c r="H400" i="7"/>
  <c r="Z400" i="7" s="1"/>
  <c r="H399" i="7"/>
  <c r="Z399" i="7" s="1"/>
  <c r="H398" i="7"/>
  <c r="Z398" i="7" s="1"/>
  <c r="H397" i="7"/>
  <c r="Z397" i="7" s="1"/>
  <c r="H396" i="7"/>
  <c r="Z396" i="7" s="1"/>
  <c r="H395" i="7"/>
  <c r="Z395" i="7" s="1"/>
  <c r="H394" i="7"/>
  <c r="Z394" i="7" s="1"/>
  <c r="H393" i="7"/>
  <c r="Z393" i="7" s="1"/>
  <c r="H392" i="7"/>
  <c r="H391" i="7"/>
  <c r="Z391" i="7"/>
  <c r="H390" i="7"/>
  <c r="Z390" i="7" s="1"/>
  <c r="H389" i="7"/>
  <c r="Z389" i="7" s="1"/>
  <c r="H388" i="7"/>
  <c r="Z388" i="7" s="1"/>
  <c r="H387" i="7"/>
  <c r="Z387" i="7" s="1"/>
  <c r="H386" i="7"/>
  <c r="G481" i="7"/>
  <c r="Y481" i="7" s="1"/>
  <c r="G480" i="7"/>
  <c r="Y480" i="7" s="1"/>
  <c r="G479" i="7"/>
  <c r="G478" i="7"/>
  <c r="Y478" i="7" s="1"/>
  <c r="G477" i="7"/>
  <c r="Y477" i="7" s="1"/>
  <c r="G476" i="7"/>
  <c r="Y476" i="7" s="1"/>
  <c r="G475" i="7"/>
  <c r="Y475" i="7" s="1"/>
  <c r="G474" i="7"/>
  <c r="Y474" i="7" s="1"/>
  <c r="G473" i="7"/>
  <c r="Y473" i="7" s="1"/>
  <c r="G472" i="7"/>
  <c r="Y472" i="7" s="1"/>
  <c r="G471" i="7"/>
  <c r="Y471" i="7" s="1"/>
  <c r="G470" i="7"/>
  <c r="Y470" i="7" s="1"/>
  <c r="G469" i="7"/>
  <c r="Y469" i="7" s="1"/>
  <c r="G468" i="7"/>
  <c r="Y468" i="7" s="1"/>
  <c r="G467" i="7"/>
  <c r="Y467" i="7"/>
  <c r="G466" i="7"/>
  <c r="Y466" i="7" s="1"/>
  <c r="G465" i="7"/>
  <c r="Y465" i="7" s="1"/>
  <c r="G464" i="7"/>
  <c r="Y464" i="7" s="1"/>
  <c r="G463" i="7"/>
  <c r="Y463" i="7" s="1"/>
  <c r="G462" i="7"/>
  <c r="Y462" i="7" s="1"/>
  <c r="G461" i="7"/>
  <c r="Y461" i="7" s="1"/>
  <c r="G460" i="7"/>
  <c r="Y460" i="7"/>
  <c r="G459" i="7"/>
  <c r="Y459" i="7" s="1"/>
  <c r="G458" i="7"/>
  <c r="Y458" i="7" s="1"/>
  <c r="G457" i="7"/>
  <c r="Y457" i="7" s="1"/>
  <c r="G456" i="7"/>
  <c r="Y456" i="7" s="1"/>
  <c r="G455" i="7"/>
  <c r="Y455" i="7" s="1"/>
  <c r="G454" i="7"/>
  <c r="Y454" i="7" s="1"/>
  <c r="G453" i="7"/>
  <c r="Y453" i="7" s="1"/>
  <c r="G452" i="7"/>
  <c r="Y452" i="7" s="1"/>
  <c r="G451" i="7"/>
  <c r="Y451" i="7"/>
  <c r="G450" i="7"/>
  <c r="Y450" i="7" s="1"/>
  <c r="G449" i="7"/>
  <c r="Y449" i="7" s="1"/>
  <c r="G448" i="7"/>
  <c r="Y448" i="7" s="1"/>
  <c r="G447" i="7"/>
  <c r="Y447" i="7" s="1"/>
  <c r="G446" i="7"/>
  <c r="Y446" i="7" s="1"/>
  <c r="G445" i="7"/>
  <c r="Y445" i="7" s="1"/>
  <c r="G444" i="7"/>
  <c r="Y444" i="7" s="1"/>
  <c r="G443" i="7"/>
  <c r="Y443" i="7"/>
  <c r="G442" i="7"/>
  <c r="Y442" i="7" s="1"/>
  <c r="G441" i="7"/>
  <c r="Y441" i="7" s="1"/>
  <c r="G440" i="7"/>
  <c r="Y440" i="7" s="1"/>
  <c r="G439" i="7"/>
  <c r="Y439" i="7" s="1"/>
  <c r="G438" i="7"/>
  <c r="Y438" i="7" s="1"/>
  <c r="G437" i="7"/>
  <c r="Y437" i="7" s="1"/>
  <c r="G436" i="7"/>
  <c r="Y436" i="7" s="1"/>
  <c r="G435" i="7"/>
  <c r="Y435" i="7"/>
  <c r="G434" i="7"/>
  <c r="Y434" i="7" s="1"/>
  <c r="G433" i="7"/>
  <c r="Y433" i="7" s="1"/>
  <c r="G432" i="7"/>
  <c r="Y432" i="7"/>
  <c r="G431" i="7"/>
  <c r="Y431" i="7" s="1"/>
  <c r="G430" i="7"/>
  <c r="Y430" i="7" s="1"/>
  <c r="G429" i="7"/>
  <c r="Y429" i="7" s="1"/>
  <c r="G428" i="7"/>
  <c r="Y428" i="7" s="1"/>
  <c r="G427" i="7"/>
  <c r="Y427" i="7" s="1"/>
  <c r="G426" i="7"/>
  <c r="Y426" i="7" s="1"/>
  <c r="G425" i="7"/>
  <c r="Y425" i="7" s="1"/>
  <c r="G424" i="7"/>
  <c r="Y424" i="7" s="1"/>
  <c r="G423" i="7"/>
  <c r="Y423" i="7" s="1"/>
  <c r="G422" i="7"/>
  <c r="Y422" i="7" s="1"/>
  <c r="G421" i="7"/>
  <c r="Y421" i="7" s="1"/>
  <c r="G420" i="7"/>
  <c r="Y420" i="7" s="1"/>
  <c r="G419" i="7"/>
  <c r="Y419" i="7" s="1"/>
  <c r="G418" i="7"/>
  <c r="Y418" i="7" s="1"/>
  <c r="G417" i="7"/>
  <c r="Y417" i="7" s="1"/>
  <c r="G416" i="7"/>
  <c r="Y416" i="7" s="1"/>
  <c r="G415" i="7"/>
  <c r="Y415" i="7" s="1"/>
  <c r="G414" i="7"/>
  <c r="Y414" i="7"/>
  <c r="G413" i="7"/>
  <c r="Y413" i="7" s="1"/>
  <c r="G412" i="7"/>
  <c r="Y412" i="7" s="1"/>
  <c r="G411" i="7"/>
  <c r="Y411" i="7" s="1"/>
  <c r="G410" i="7"/>
  <c r="Y410" i="7" s="1"/>
  <c r="G409" i="7"/>
  <c r="Y409" i="7" s="1"/>
  <c r="G408" i="7"/>
  <c r="Y408" i="7" s="1"/>
  <c r="G407" i="7"/>
  <c r="Y407" i="7" s="1"/>
  <c r="G406" i="7"/>
  <c r="Y406" i="7" s="1"/>
  <c r="G405" i="7"/>
  <c r="Y405" i="7" s="1"/>
  <c r="G404" i="7"/>
  <c r="Y404" i="7" s="1"/>
  <c r="G403" i="7"/>
  <c r="Y403" i="7"/>
  <c r="G402" i="7"/>
  <c r="Y402" i="7" s="1"/>
  <c r="G401" i="7"/>
  <c r="Y401" i="7"/>
  <c r="G400" i="7"/>
  <c r="Y400" i="7" s="1"/>
  <c r="G399" i="7"/>
  <c r="Y399" i="7" s="1"/>
  <c r="G398" i="7"/>
  <c r="Y398" i="7" s="1"/>
  <c r="G397" i="7"/>
  <c r="Y397" i="7" s="1"/>
  <c r="G396" i="7"/>
  <c r="Y396" i="7" s="1"/>
  <c r="G395" i="7"/>
  <c r="Y395" i="7" s="1"/>
  <c r="G394" i="7"/>
  <c r="Y394" i="7" s="1"/>
  <c r="G393" i="7"/>
  <c r="Y393" i="7" s="1"/>
  <c r="G392" i="7"/>
  <c r="Y392" i="7"/>
  <c r="G391" i="7"/>
  <c r="Y391" i="7" s="1"/>
  <c r="G390" i="7"/>
  <c r="Y390" i="7" s="1"/>
  <c r="G389" i="7"/>
  <c r="Y389" i="7" s="1"/>
  <c r="G388" i="7"/>
  <c r="Y388" i="7"/>
  <c r="G387" i="7"/>
  <c r="Y387" i="7" s="1"/>
  <c r="G386" i="7"/>
  <c r="F481" i="7"/>
  <c r="X481" i="7" s="1"/>
  <c r="F480" i="7"/>
  <c r="X480" i="7" s="1"/>
  <c r="F479" i="7"/>
  <c r="X479" i="7"/>
  <c r="F478" i="7"/>
  <c r="X478" i="7" s="1"/>
  <c r="F477" i="7"/>
  <c r="X477" i="7" s="1"/>
  <c r="F476" i="7"/>
  <c r="X476" i="7"/>
  <c r="F475" i="7"/>
  <c r="X475" i="7"/>
  <c r="F474" i="7"/>
  <c r="X474" i="7" s="1"/>
  <c r="F473" i="7"/>
  <c r="X473" i="7"/>
  <c r="F472" i="7"/>
  <c r="X472" i="7" s="1"/>
  <c r="F471" i="7"/>
  <c r="X471" i="7" s="1"/>
  <c r="F470" i="7"/>
  <c r="X470" i="7"/>
  <c r="F469" i="7"/>
  <c r="X469" i="7" s="1"/>
  <c r="F468" i="7"/>
  <c r="X468" i="7"/>
  <c r="F467" i="7"/>
  <c r="X467" i="7" s="1"/>
  <c r="F466" i="7"/>
  <c r="X466" i="7" s="1"/>
  <c r="F465" i="7"/>
  <c r="X465" i="7" s="1"/>
  <c r="F464" i="7"/>
  <c r="X464" i="7"/>
  <c r="F463" i="7"/>
  <c r="X463" i="7" s="1"/>
  <c r="F462" i="7"/>
  <c r="X462" i="7" s="1"/>
  <c r="F461" i="7"/>
  <c r="X461" i="7" s="1"/>
  <c r="F460" i="7"/>
  <c r="X460" i="7" s="1"/>
  <c r="F459" i="7"/>
  <c r="X459" i="7" s="1"/>
  <c r="F458" i="7"/>
  <c r="X458" i="7" s="1"/>
  <c r="F457" i="7"/>
  <c r="X457" i="7" s="1"/>
  <c r="F456" i="7"/>
  <c r="X456" i="7" s="1"/>
  <c r="F455" i="7"/>
  <c r="X455" i="7"/>
  <c r="F454" i="7"/>
  <c r="X454" i="7" s="1"/>
  <c r="F453" i="7"/>
  <c r="X453" i="7" s="1"/>
  <c r="F452" i="7"/>
  <c r="X452" i="7" s="1"/>
  <c r="F451" i="7"/>
  <c r="X451" i="7" s="1"/>
  <c r="F450" i="7"/>
  <c r="X450" i="7" s="1"/>
  <c r="F449" i="7"/>
  <c r="X449" i="7" s="1"/>
  <c r="F448" i="7"/>
  <c r="X448" i="7" s="1"/>
  <c r="F447" i="7"/>
  <c r="X447" i="7" s="1"/>
  <c r="F446" i="7"/>
  <c r="X446" i="7" s="1"/>
  <c r="F445" i="7"/>
  <c r="X445" i="7" s="1"/>
  <c r="F444" i="7"/>
  <c r="X444" i="7" s="1"/>
  <c r="F443" i="7"/>
  <c r="X443" i="7" s="1"/>
  <c r="F442" i="7"/>
  <c r="X442" i="7" s="1"/>
  <c r="F441" i="7"/>
  <c r="X441" i="7" s="1"/>
  <c r="F440" i="7"/>
  <c r="X440" i="7" s="1"/>
  <c r="F439" i="7"/>
  <c r="X439" i="7" s="1"/>
  <c r="F438" i="7"/>
  <c r="X438" i="7" s="1"/>
  <c r="F437" i="7"/>
  <c r="X437" i="7" s="1"/>
  <c r="F436" i="7"/>
  <c r="X436" i="7" s="1"/>
  <c r="F435" i="7"/>
  <c r="X435" i="7" s="1"/>
  <c r="F434" i="7"/>
  <c r="X434" i="7" s="1"/>
  <c r="F433" i="7"/>
  <c r="X433" i="7" s="1"/>
  <c r="F432" i="7"/>
  <c r="X432" i="7" s="1"/>
  <c r="F431" i="7"/>
  <c r="X431" i="7" s="1"/>
  <c r="F430" i="7"/>
  <c r="X430" i="7" s="1"/>
  <c r="F429" i="7"/>
  <c r="X429" i="7" s="1"/>
  <c r="F428" i="7"/>
  <c r="X428" i="7"/>
  <c r="F427" i="7"/>
  <c r="X427" i="7" s="1"/>
  <c r="F426" i="7"/>
  <c r="X426" i="7" s="1"/>
  <c r="F425" i="7"/>
  <c r="X425" i="7" s="1"/>
  <c r="F424" i="7"/>
  <c r="X424" i="7"/>
  <c r="F423" i="7"/>
  <c r="X423" i="7" s="1"/>
  <c r="F422" i="7"/>
  <c r="X422" i="7" s="1"/>
  <c r="F421" i="7"/>
  <c r="X421" i="7" s="1"/>
  <c r="F420" i="7"/>
  <c r="X420" i="7" s="1"/>
  <c r="F419" i="7"/>
  <c r="X419" i="7" s="1"/>
  <c r="F418" i="7"/>
  <c r="X418" i="7" s="1"/>
  <c r="F417" i="7"/>
  <c r="X417" i="7" s="1"/>
  <c r="F416" i="7"/>
  <c r="X416" i="7"/>
  <c r="F415" i="7"/>
  <c r="X415" i="7" s="1"/>
  <c r="F414" i="7"/>
  <c r="X414" i="7" s="1"/>
  <c r="F413" i="7"/>
  <c r="X413" i="7" s="1"/>
  <c r="F412" i="7"/>
  <c r="X412" i="7" s="1"/>
  <c r="F411" i="7"/>
  <c r="X411" i="7"/>
  <c r="F410" i="7"/>
  <c r="X410" i="7" s="1"/>
  <c r="F409" i="7"/>
  <c r="X409" i="7" s="1"/>
  <c r="F408" i="7"/>
  <c r="X408" i="7" s="1"/>
  <c r="F407" i="7"/>
  <c r="X407" i="7" s="1"/>
  <c r="F406" i="7"/>
  <c r="X406" i="7" s="1"/>
  <c r="F405" i="7"/>
  <c r="X405" i="7" s="1"/>
  <c r="F404" i="7"/>
  <c r="X404" i="7" s="1"/>
  <c r="F403" i="7"/>
  <c r="X403" i="7"/>
  <c r="F402" i="7"/>
  <c r="X402" i="7" s="1"/>
  <c r="F401" i="7"/>
  <c r="X401" i="7" s="1"/>
  <c r="F400" i="7"/>
  <c r="X400" i="7"/>
  <c r="F399" i="7"/>
  <c r="X399" i="7" s="1"/>
  <c r="F398" i="7"/>
  <c r="X398" i="7" s="1"/>
  <c r="F397" i="7"/>
  <c r="X397" i="7" s="1"/>
  <c r="F396" i="7"/>
  <c r="X396" i="7" s="1"/>
  <c r="F395" i="7"/>
  <c r="X395" i="7" s="1"/>
  <c r="F394" i="7"/>
  <c r="X394" i="7" s="1"/>
  <c r="F393" i="7"/>
  <c r="X393" i="7" s="1"/>
  <c r="F392" i="7"/>
  <c r="X392" i="7" s="1"/>
  <c r="F391" i="7"/>
  <c r="X391" i="7" s="1"/>
  <c r="F390" i="7"/>
  <c r="X390" i="7" s="1"/>
  <c r="F389" i="7"/>
  <c r="X389" i="7" s="1"/>
  <c r="F388" i="7"/>
  <c r="X388" i="7" s="1"/>
  <c r="F387" i="7"/>
  <c r="X387" i="7"/>
  <c r="F386" i="7"/>
  <c r="X386" i="7" s="1"/>
  <c r="E481" i="7"/>
  <c r="W481" i="7" s="1"/>
  <c r="E480" i="7"/>
  <c r="W480" i="7" s="1"/>
  <c r="E479" i="7"/>
  <c r="W479" i="7" s="1"/>
  <c r="E478" i="7"/>
  <c r="W478" i="7" s="1"/>
  <c r="E477" i="7"/>
  <c r="W477" i="7" s="1"/>
  <c r="E476" i="7"/>
  <c r="W476" i="7" s="1"/>
  <c r="E475" i="7"/>
  <c r="W475" i="7" s="1"/>
  <c r="E474" i="7"/>
  <c r="W474" i="7" s="1"/>
  <c r="E473" i="7"/>
  <c r="W473" i="7" s="1"/>
  <c r="E472" i="7"/>
  <c r="W472" i="7" s="1"/>
  <c r="E471" i="7"/>
  <c r="W471" i="7" s="1"/>
  <c r="E470" i="7"/>
  <c r="W470" i="7" s="1"/>
  <c r="E469" i="7"/>
  <c r="W469" i="7" s="1"/>
  <c r="E468" i="7"/>
  <c r="W468" i="7" s="1"/>
  <c r="E467" i="7"/>
  <c r="W467" i="7" s="1"/>
  <c r="E466" i="7"/>
  <c r="W466" i="7" s="1"/>
  <c r="E465" i="7"/>
  <c r="W465" i="7" s="1"/>
  <c r="E464" i="7"/>
  <c r="W464" i="7" s="1"/>
  <c r="E463" i="7"/>
  <c r="W463" i="7" s="1"/>
  <c r="E462" i="7"/>
  <c r="W462" i="7" s="1"/>
  <c r="E461" i="7"/>
  <c r="W461" i="7" s="1"/>
  <c r="E460" i="7"/>
  <c r="W460" i="7" s="1"/>
  <c r="E459" i="7"/>
  <c r="W459" i="7" s="1"/>
  <c r="E458" i="7"/>
  <c r="W458" i="7" s="1"/>
  <c r="E457" i="7"/>
  <c r="W457" i="7" s="1"/>
  <c r="E456" i="7"/>
  <c r="W456" i="7"/>
  <c r="E455" i="7"/>
  <c r="W455" i="7" s="1"/>
  <c r="E454" i="7"/>
  <c r="W454" i="7" s="1"/>
  <c r="E453" i="7"/>
  <c r="W453" i="7" s="1"/>
  <c r="E452" i="7"/>
  <c r="W452" i="7" s="1"/>
  <c r="E451" i="7"/>
  <c r="W451" i="7" s="1"/>
  <c r="E450" i="7"/>
  <c r="W450" i="7" s="1"/>
  <c r="E449" i="7"/>
  <c r="W449" i="7" s="1"/>
  <c r="E448" i="7"/>
  <c r="W448" i="7"/>
  <c r="E447" i="7"/>
  <c r="W447" i="7" s="1"/>
  <c r="E446" i="7"/>
  <c r="W446" i="7" s="1"/>
  <c r="E445" i="7"/>
  <c r="W445" i="7" s="1"/>
  <c r="E444" i="7"/>
  <c r="W444" i="7" s="1"/>
  <c r="E443" i="7"/>
  <c r="W443" i="7"/>
  <c r="E442" i="7"/>
  <c r="W442" i="7" s="1"/>
  <c r="E441" i="7"/>
  <c r="W441" i="7" s="1"/>
  <c r="E440" i="7"/>
  <c r="W440" i="7" s="1"/>
  <c r="E439" i="7"/>
  <c r="W439" i="7" s="1"/>
  <c r="E438" i="7"/>
  <c r="W438" i="7" s="1"/>
  <c r="E437" i="7"/>
  <c r="W437" i="7" s="1"/>
  <c r="E436" i="7"/>
  <c r="W436" i="7" s="1"/>
  <c r="E435" i="7"/>
  <c r="W435" i="7"/>
  <c r="E434" i="7"/>
  <c r="W434" i="7" s="1"/>
  <c r="E433" i="7"/>
  <c r="W433" i="7" s="1"/>
  <c r="E432" i="7"/>
  <c r="W432" i="7"/>
  <c r="E431" i="7"/>
  <c r="W431" i="7" s="1"/>
  <c r="E430" i="7"/>
  <c r="W430" i="7" s="1"/>
  <c r="E429" i="7"/>
  <c r="W429" i="7" s="1"/>
  <c r="E428" i="7"/>
  <c r="W428" i="7" s="1"/>
  <c r="E427" i="7"/>
  <c r="W427" i="7" s="1"/>
  <c r="E426" i="7"/>
  <c r="W426" i="7" s="1"/>
  <c r="E425" i="7"/>
  <c r="W425" i="7" s="1"/>
  <c r="E424" i="7"/>
  <c r="W424" i="7" s="1"/>
  <c r="E423" i="7"/>
  <c r="W423" i="7" s="1"/>
  <c r="E422" i="7"/>
  <c r="W422" i="7" s="1"/>
  <c r="E421" i="7"/>
  <c r="W421" i="7" s="1"/>
  <c r="E420" i="7"/>
  <c r="W420" i="7" s="1"/>
  <c r="E419" i="7"/>
  <c r="W419" i="7"/>
  <c r="E418" i="7"/>
  <c r="W418" i="7" s="1"/>
  <c r="E417" i="7"/>
  <c r="W417" i="7" s="1"/>
  <c r="E416" i="7"/>
  <c r="W416" i="7" s="1"/>
  <c r="E415" i="7"/>
  <c r="W415" i="7" s="1"/>
  <c r="E414" i="7"/>
  <c r="W414" i="7" s="1"/>
  <c r="E413" i="7"/>
  <c r="W413" i="7" s="1"/>
  <c r="E412" i="7"/>
  <c r="W412" i="7" s="1"/>
  <c r="E411" i="7"/>
  <c r="W411" i="7" s="1"/>
  <c r="E410" i="7"/>
  <c r="W410" i="7" s="1"/>
  <c r="E409" i="7"/>
  <c r="W409" i="7" s="1"/>
  <c r="E408" i="7"/>
  <c r="W408" i="7" s="1"/>
  <c r="E407" i="7"/>
  <c r="W407" i="7" s="1"/>
  <c r="E406" i="7"/>
  <c r="W406" i="7" s="1"/>
  <c r="E405" i="7"/>
  <c r="W405" i="7" s="1"/>
  <c r="E404" i="7"/>
  <c r="W404" i="7" s="1"/>
  <c r="E403" i="7"/>
  <c r="W403" i="7" s="1"/>
  <c r="E402" i="7"/>
  <c r="W402" i="7" s="1"/>
  <c r="E401" i="7"/>
  <c r="W401" i="7" s="1"/>
  <c r="E400" i="7"/>
  <c r="W400" i="7" s="1"/>
  <c r="E399" i="7"/>
  <c r="W399" i="7" s="1"/>
  <c r="E398" i="7"/>
  <c r="W398" i="7" s="1"/>
  <c r="E397" i="7"/>
  <c r="W397" i="7" s="1"/>
  <c r="E396" i="7"/>
  <c r="W396" i="7" s="1"/>
  <c r="E395" i="7"/>
  <c r="W395" i="7" s="1"/>
  <c r="E394" i="7"/>
  <c r="W394" i="7" s="1"/>
  <c r="E393" i="7"/>
  <c r="W393" i="7" s="1"/>
  <c r="E392" i="7"/>
  <c r="W392" i="7"/>
  <c r="E391" i="7"/>
  <c r="W391" i="7" s="1"/>
  <c r="E390" i="7"/>
  <c r="W390" i="7" s="1"/>
  <c r="E389" i="7"/>
  <c r="W389" i="7" s="1"/>
  <c r="E388" i="7"/>
  <c r="W388" i="7" s="1"/>
  <c r="E387" i="7"/>
  <c r="W387" i="7" s="1"/>
  <c r="E386" i="7"/>
  <c r="D481" i="7"/>
  <c r="V481" i="7" s="1"/>
  <c r="D480" i="7"/>
  <c r="V480" i="7"/>
  <c r="D479" i="7"/>
  <c r="V479" i="7" s="1"/>
  <c r="D478" i="7"/>
  <c r="V478" i="7" s="1"/>
  <c r="D477" i="7"/>
  <c r="V477" i="7" s="1"/>
  <c r="D476" i="7"/>
  <c r="V476" i="7" s="1"/>
  <c r="D475" i="7"/>
  <c r="V475" i="7"/>
  <c r="D474" i="7"/>
  <c r="V474" i="7" s="1"/>
  <c r="D473" i="7"/>
  <c r="V473" i="7" s="1"/>
  <c r="D472" i="7"/>
  <c r="V472" i="7" s="1"/>
  <c r="D471" i="7"/>
  <c r="V471" i="7" s="1"/>
  <c r="D470" i="7"/>
  <c r="V470" i="7" s="1"/>
  <c r="D469" i="7"/>
  <c r="V469" i="7" s="1"/>
  <c r="D468" i="7"/>
  <c r="V468" i="7" s="1"/>
  <c r="D467" i="7"/>
  <c r="V467" i="7"/>
  <c r="D466" i="7"/>
  <c r="V466" i="7" s="1"/>
  <c r="D465" i="7"/>
  <c r="V465" i="7" s="1"/>
  <c r="D464" i="7"/>
  <c r="V464" i="7"/>
  <c r="D463" i="7"/>
  <c r="V463" i="7" s="1"/>
  <c r="D462" i="7"/>
  <c r="V462" i="7" s="1"/>
  <c r="D461" i="7"/>
  <c r="V461" i="7" s="1"/>
  <c r="D460" i="7"/>
  <c r="V460" i="7" s="1"/>
  <c r="D459" i="7"/>
  <c r="V459" i="7" s="1"/>
  <c r="D458" i="7"/>
  <c r="V458" i="7" s="1"/>
  <c r="D457" i="7"/>
  <c r="V457" i="7" s="1"/>
  <c r="D456" i="7"/>
  <c r="V456" i="7" s="1"/>
  <c r="D455" i="7"/>
  <c r="V455" i="7" s="1"/>
  <c r="D454" i="7"/>
  <c r="V454" i="7" s="1"/>
  <c r="D453" i="7"/>
  <c r="V453" i="7" s="1"/>
  <c r="D452" i="7"/>
  <c r="V452" i="7" s="1"/>
  <c r="D451" i="7"/>
  <c r="V451" i="7"/>
  <c r="D450" i="7"/>
  <c r="V450" i="7" s="1"/>
  <c r="D449" i="7"/>
  <c r="V449" i="7" s="1"/>
  <c r="D448" i="7"/>
  <c r="V448" i="7" s="1"/>
  <c r="D447" i="7"/>
  <c r="V447" i="7" s="1"/>
  <c r="D446" i="7"/>
  <c r="V446" i="7" s="1"/>
  <c r="D445" i="7"/>
  <c r="V445" i="7" s="1"/>
  <c r="D444" i="7"/>
  <c r="V444" i="7" s="1"/>
  <c r="D443" i="7"/>
  <c r="V443" i="7" s="1"/>
  <c r="D442" i="7"/>
  <c r="V442" i="7" s="1"/>
  <c r="D441" i="7"/>
  <c r="V441" i="7" s="1"/>
  <c r="D440" i="7"/>
  <c r="V440" i="7" s="1"/>
  <c r="D439" i="7"/>
  <c r="V439" i="7" s="1"/>
  <c r="D438" i="7"/>
  <c r="V438" i="7" s="1"/>
  <c r="D437" i="7"/>
  <c r="V437" i="7" s="1"/>
  <c r="D436" i="7"/>
  <c r="V436" i="7" s="1"/>
  <c r="D435" i="7"/>
  <c r="V435" i="7" s="1"/>
  <c r="D434" i="7"/>
  <c r="V434" i="7" s="1"/>
  <c r="D433" i="7"/>
  <c r="V433" i="7" s="1"/>
  <c r="D432" i="7"/>
  <c r="V432" i="7" s="1"/>
  <c r="D431" i="7"/>
  <c r="V431" i="7" s="1"/>
  <c r="D430" i="7"/>
  <c r="V430" i="7" s="1"/>
  <c r="D429" i="7"/>
  <c r="V429" i="7" s="1"/>
  <c r="D428" i="7"/>
  <c r="V428" i="7" s="1"/>
  <c r="D427" i="7"/>
  <c r="V427" i="7" s="1"/>
  <c r="D426" i="7"/>
  <c r="V426" i="7" s="1"/>
  <c r="D425" i="7"/>
  <c r="V425" i="7" s="1"/>
  <c r="D424" i="7"/>
  <c r="V424" i="7"/>
  <c r="D423" i="7"/>
  <c r="V423" i="7" s="1"/>
  <c r="D422" i="7"/>
  <c r="V422" i="7" s="1"/>
  <c r="D421" i="7"/>
  <c r="V421" i="7" s="1"/>
  <c r="D420" i="7"/>
  <c r="V420" i="7" s="1"/>
  <c r="D419" i="7"/>
  <c r="V419" i="7" s="1"/>
  <c r="D418" i="7"/>
  <c r="V418" i="7" s="1"/>
  <c r="D417" i="7"/>
  <c r="V417" i="7" s="1"/>
  <c r="D416" i="7"/>
  <c r="V416" i="7"/>
  <c r="D415" i="7"/>
  <c r="V415" i="7" s="1"/>
  <c r="D414" i="7"/>
  <c r="V414" i="7" s="1"/>
  <c r="D413" i="7"/>
  <c r="V413" i="7" s="1"/>
  <c r="D412" i="7"/>
  <c r="V412" i="7" s="1"/>
  <c r="D411" i="7"/>
  <c r="V411" i="7"/>
  <c r="D410" i="7"/>
  <c r="V410" i="7" s="1"/>
  <c r="D409" i="7"/>
  <c r="V409" i="7" s="1"/>
  <c r="D408" i="7"/>
  <c r="V408" i="7" s="1"/>
  <c r="D407" i="7"/>
  <c r="V407" i="7" s="1"/>
  <c r="D406" i="7"/>
  <c r="V406" i="7" s="1"/>
  <c r="D405" i="7"/>
  <c r="V405" i="7" s="1"/>
  <c r="D404" i="7"/>
  <c r="V404" i="7" s="1"/>
  <c r="D403" i="7"/>
  <c r="V403" i="7"/>
  <c r="D402" i="7"/>
  <c r="V402" i="7" s="1"/>
  <c r="D401" i="7"/>
  <c r="V401" i="7" s="1"/>
  <c r="D400" i="7"/>
  <c r="V400" i="7"/>
  <c r="D399" i="7"/>
  <c r="V399" i="7" s="1"/>
  <c r="D398" i="7"/>
  <c r="V398" i="7" s="1"/>
  <c r="D397" i="7"/>
  <c r="V397" i="7" s="1"/>
  <c r="D396" i="7"/>
  <c r="V396" i="7" s="1"/>
  <c r="D395" i="7"/>
  <c r="V395" i="7" s="1"/>
  <c r="D394" i="7"/>
  <c r="V394" i="7" s="1"/>
  <c r="D393" i="7"/>
  <c r="V393" i="7" s="1"/>
  <c r="D392" i="7"/>
  <c r="D391" i="7"/>
  <c r="V391" i="7" s="1"/>
  <c r="D390" i="7"/>
  <c r="V390" i="7" s="1"/>
  <c r="D389" i="7"/>
  <c r="V389" i="7" s="1"/>
  <c r="D388" i="7"/>
  <c r="V388" i="7" s="1"/>
  <c r="D387" i="7"/>
  <c r="V387" i="7"/>
  <c r="D386" i="7"/>
  <c r="V386" i="7" s="1"/>
  <c r="C481" i="7"/>
  <c r="U481" i="7" s="1"/>
  <c r="C480" i="7"/>
  <c r="U480" i="7" s="1"/>
  <c r="C479" i="7"/>
  <c r="U479" i="7" s="1"/>
  <c r="C478" i="7"/>
  <c r="U478" i="7" s="1"/>
  <c r="C477" i="7"/>
  <c r="U477" i="7" s="1"/>
  <c r="C476" i="7"/>
  <c r="U476" i="7" s="1"/>
  <c r="C475" i="7"/>
  <c r="U475" i="7" s="1"/>
  <c r="C474" i="7"/>
  <c r="U474" i="7" s="1"/>
  <c r="C473" i="7"/>
  <c r="U473" i="7" s="1"/>
  <c r="C472" i="7"/>
  <c r="U472" i="7" s="1"/>
  <c r="C471" i="7"/>
  <c r="U471" i="7" s="1"/>
  <c r="C470" i="7"/>
  <c r="U470" i="7" s="1"/>
  <c r="C469" i="7"/>
  <c r="U469" i="7" s="1"/>
  <c r="C468" i="7"/>
  <c r="U468" i="7" s="1"/>
  <c r="C467" i="7"/>
  <c r="U467" i="7" s="1"/>
  <c r="C466" i="7"/>
  <c r="U466" i="7" s="1"/>
  <c r="C465" i="7"/>
  <c r="U465" i="7" s="1"/>
  <c r="C464" i="7"/>
  <c r="U464" i="7" s="1"/>
  <c r="C463" i="7"/>
  <c r="U463" i="7" s="1"/>
  <c r="C462" i="7"/>
  <c r="U462" i="7" s="1"/>
  <c r="C461" i="7"/>
  <c r="U461" i="7" s="1"/>
  <c r="C460" i="7"/>
  <c r="U460" i="7" s="1"/>
  <c r="C459" i="7"/>
  <c r="U459" i="7" s="1"/>
  <c r="C458" i="7"/>
  <c r="U458" i="7" s="1"/>
  <c r="C457" i="7"/>
  <c r="U457" i="7" s="1"/>
  <c r="C456" i="7"/>
  <c r="U456" i="7"/>
  <c r="C455" i="7"/>
  <c r="U455" i="7" s="1"/>
  <c r="C454" i="7"/>
  <c r="U454" i="7" s="1"/>
  <c r="C453" i="7"/>
  <c r="U453" i="7" s="1"/>
  <c r="C452" i="7"/>
  <c r="U452" i="7" s="1"/>
  <c r="C451" i="7"/>
  <c r="U451" i="7" s="1"/>
  <c r="C450" i="7"/>
  <c r="U450" i="7" s="1"/>
  <c r="C449" i="7"/>
  <c r="U449" i="7" s="1"/>
  <c r="C448" i="7"/>
  <c r="U448" i="7"/>
  <c r="C447" i="7"/>
  <c r="U447" i="7" s="1"/>
  <c r="C446" i="7"/>
  <c r="U446" i="7" s="1"/>
  <c r="C445" i="7"/>
  <c r="U445" i="7" s="1"/>
  <c r="C444" i="7"/>
  <c r="U444" i="7" s="1"/>
  <c r="C443" i="7"/>
  <c r="U443" i="7"/>
  <c r="C442" i="7"/>
  <c r="U442" i="7" s="1"/>
  <c r="C441" i="7"/>
  <c r="U441" i="7" s="1"/>
  <c r="C440" i="7"/>
  <c r="U440" i="7" s="1"/>
  <c r="C439" i="7"/>
  <c r="U439" i="7" s="1"/>
  <c r="C438" i="7"/>
  <c r="U438" i="7" s="1"/>
  <c r="C437" i="7"/>
  <c r="U437" i="7" s="1"/>
  <c r="C436" i="7"/>
  <c r="U436" i="7" s="1"/>
  <c r="C435" i="7"/>
  <c r="U435" i="7"/>
  <c r="C434" i="7"/>
  <c r="U434" i="7" s="1"/>
  <c r="C433" i="7"/>
  <c r="U433" i="7" s="1"/>
  <c r="C432" i="7"/>
  <c r="U432" i="7"/>
  <c r="C431" i="7"/>
  <c r="U431" i="7" s="1"/>
  <c r="C430" i="7"/>
  <c r="U430" i="7" s="1"/>
  <c r="C429" i="7"/>
  <c r="U429" i="7" s="1"/>
  <c r="C428" i="7"/>
  <c r="U428" i="7" s="1"/>
  <c r="C427" i="7"/>
  <c r="U427" i="7" s="1"/>
  <c r="C426" i="7"/>
  <c r="U426" i="7" s="1"/>
  <c r="C425" i="7"/>
  <c r="U425" i="7" s="1"/>
  <c r="C424" i="7"/>
  <c r="U424" i="7" s="1"/>
  <c r="C423" i="7"/>
  <c r="U423" i="7" s="1"/>
  <c r="C422" i="7"/>
  <c r="U422" i="7" s="1"/>
  <c r="C421" i="7"/>
  <c r="U421" i="7" s="1"/>
  <c r="C420" i="7"/>
  <c r="U420" i="7" s="1"/>
  <c r="C419" i="7"/>
  <c r="U419" i="7"/>
  <c r="C418" i="7"/>
  <c r="U418" i="7" s="1"/>
  <c r="C417" i="7"/>
  <c r="U417" i="7" s="1"/>
  <c r="C416" i="7"/>
  <c r="U416" i="7" s="1"/>
  <c r="C415" i="7"/>
  <c r="U415" i="7" s="1"/>
  <c r="C414" i="7"/>
  <c r="U414" i="7" s="1"/>
  <c r="C413" i="7"/>
  <c r="U413" i="7" s="1"/>
  <c r="C412" i="7"/>
  <c r="U412" i="7" s="1"/>
  <c r="C411" i="7"/>
  <c r="U411" i="7" s="1"/>
  <c r="C410" i="7"/>
  <c r="U410" i="7" s="1"/>
  <c r="C409" i="7"/>
  <c r="U409" i="7" s="1"/>
  <c r="C408" i="7"/>
  <c r="U408" i="7" s="1"/>
  <c r="C407" i="7"/>
  <c r="U407" i="7" s="1"/>
  <c r="C406" i="7"/>
  <c r="U406" i="7" s="1"/>
  <c r="C405" i="7"/>
  <c r="U405" i="7" s="1"/>
  <c r="C404" i="7"/>
  <c r="U404" i="7" s="1"/>
  <c r="C403" i="7"/>
  <c r="U403" i="7" s="1"/>
  <c r="C402" i="7"/>
  <c r="U402" i="7" s="1"/>
  <c r="C401" i="7"/>
  <c r="U401" i="7" s="1"/>
  <c r="C400" i="7"/>
  <c r="U400" i="7" s="1"/>
  <c r="C399" i="7"/>
  <c r="U399" i="7" s="1"/>
  <c r="C398" i="7"/>
  <c r="U398" i="7" s="1"/>
  <c r="C397" i="7"/>
  <c r="U397" i="7" s="1"/>
  <c r="C396" i="7"/>
  <c r="U396" i="7" s="1"/>
  <c r="C395" i="7"/>
  <c r="U395" i="7" s="1"/>
  <c r="C394" i="7"/>
  <c r="U394" i="7" s="1"/>
  <c r="C393" i="7"/>
  <c r="U393" i="7" s="1"/>
  <c r="C392" i="7"/>
  <c r="U392" i="7"/>
  <c r="C391" i="7"/>
  <c r="U391" i="7" s="1"/>
  <c r="C390" i="7"/>
  <c r="U390" i="7" s="1"/>
  <c r="C389" i="7"/>
  <c r="U389" i="7" s="1"/>
  <c r="C388" i="7"/>
  <c r="U388" i="7" s="1"/>
  <c r="C387" i="7"/>
  <c r="U387" i="7" s="1"/>
  <c r="C386" i="7"/>
  <c r="AB386" i="7"/>
  <c r="A481" i="7"/>
  <c r="AB481" i="7" s="1"/>
  <c r="A480" i="7"/>
  <c r="AB480" i="7"/>
  <c r="A479" i="7"/>
  <c r="AB479" i="7" s="1"/>
  <c r="A478" i="7"/>
  <c r="AB478" i="7" s="1"/>
  <c r="A477" i="7"/>
  <c r="AB477" i="7" s="1"/>
  <c r="A476" i="7"/>
  <c r="K476" i="7" s="1"/>
  <c r="A475" i="7"/>
  <c r="K475" i="7" s="1"/>
  <c r="A474" i="7"/>
  <c r="A473" i="7"/>
  <c r="AB473" i="7" s="1"/>
  <c r="A472" i="7"/>
  <c r="K472" i="7" s="1"/>
  <c r="A471" i="7"/>
  <c r="K471" i="7" s="1"/>
  <c r="J471" i="7"/>
  <c r="A470" i="7"/>
  <c r="J470" i="7" s="1"/>
  <c r="A469" i="7"/>
  <c r="AB469" i="7" s="1"/>
  <c r="A468" i="7"/>
  <c r="J468" i="7" s="1"/>
  <c r="A467" i="7"/>
  <c r="AB467" i="7" s="1"/>
  <c r="A466" i="7"/>
  <c r="AB466" i="7" s="1"/>
  <c r="A465" i="7"/>
  <c r="AB465" i="7" s="1"/>
  <c r="A464" i="7"/>
  <c r="AB464" i="7" s="1"/>
  <c r="A463" i="7"/>
  <c r="K463" i="7" s="1"/>
  <c r="A462" i="7"/>
  <c r="A461" i="7"/>
  <c r="A460" i="7"/>
  <c r="A459" i="7"/>
  <c r="K459" i="7" s="1"/>
  <c r="A458" i="7"/>
  <c r="A457" i="7"/>
  <c r="AB457" i="7" s="1"/>
  <c r="A456" i="7"/>
  <c r="AB456" i="7" s="1"/>
  <c r="A455" i="7"/>
  <c r="AB455" i="7" s="1"/>
  <c r="A454" i="7"/>
  <c r="AB454" i="7" s="1"/>
  <c r="A453" i="7"/>
  <c r="AB453" i="7" s="1"/>
  <c r="A452" i="7"/>
  <c r="AB452" i="7" s="1"/>
  <c r="A451" i="7"/>
  <c r="K451" i="7" s="1"/>
  <c r="A450" i="7"/>
  <c r="A449" i="7"/>
  <c r="A448" i="7"/>
  <c r="K448" i="7" s="1"/>
  <c r="A447" i="7"/>
  <c r="AB447" i="7" s="1"/>
  <c r="A446" i="7"/>
  <c r="K446" i="7" s="1"/>
  <c r="A445" i="7"/>
  <c r="A444" i="7"/>
  <c r="K444" i="7" s="1"/>
  <c r="A443" i="7"/>
  <c r="AB443" i="7" s="1"/>
  <c r="A442" i="7"/>
  <c r="K442" i="7" s="1"/>
  <c r="A441" i="7"/>
  <c r="J441" i="7" s="1"/>
  <c r="A440" i="7"/>
  <c r="AB440" i="7" s="1"/>
  <c r="A439" i="7"/>
  <c r="K439" i="7" s="1"/>
  <c r="A438" i="7"/>
  <c r="J438" i="7" s="1"/>
  <c r="A437" i="7"/>
  <c r="AB437" i="7" s="1"/>
  <c r="A436" i="7"/>
  <c r="AB436" i="7" s="1"/>
  <c r="A435" i="7"/>
  <c r="A434" i="7"/>
  <c r="AB434" i="7" s="1"/>
  <c r="A433" i="7"/>
  <c r="K433" i="7" s="1"/>
  <c r="A432" i="7"/>
  <c r="AB432" i="7" s="1"/>
  <c r="A431" i="7"/>
  <c r="A430" i="7"/>
  <c r="K430" i="7" s="1"/>
  <c r="A429" i="7"/>
  <c r="AB429" i="7"/>
  <c r="A428" i="7"/>
  <c r="K428" i="7" s="1"/>
  <c r="A427" i="7"/>
  <c r="K427" i="7" s="1"/>
  <c r="AB427" i="7"/>
  <c r="A426" i="7"/>
  <c r="K426" i="7" s="1"/>
  <c r="A425" i="7"/>
  <c r="AB425" i="7"/>
  <c r="A424" i="7"/>
  <c r="K424" i="7" s="1"/>
  <c r="A423" i="7"/>
  <c r="A422" i="7"/>
  <c r="A421" i="7"/>
  <c r="K421" i="7" s="1"/>
  <c r="A420" i="7"/>
  <c r="K420" i="7" s="1"/>
  <c r="A419" i="7"/>
  <c r="K419" i="7" s="1"/>
  <c r="A418" i="7"/>
  <c r="A417" i="7"/>
  <c r="K417" i="7" s="1"/>
  <c r="A416" i="7"/>
  <c r="J416" i="7" s="1"/>
  <c r="AB416" i="7"/>
  <c r="A415" i="7"/>
  <c r="J415" i="7" s="1"/>
  <c r="A414" i="7"/>
  <c r="AB414" i="7" s="1"/>
  <c r="A413" i="7"/>
  <c r="K413" i="7" s="1"/>
  <c r="A412" i="7"/>
  <c r="AB412" i="7" s="1"/>
  <c r="A411" i="7"/>
  <c r="AB411" i="7" s="1"/>
  <c r="A410" i="7"/>
  <c r="K410" i="7" s="1"/>
  <c r="A409" i="7"/>
  <c r="J409" i="7" s="1"/>
  <c r="A408" i="7"/>
  <c r="K408" i="7" s="1"/>
  <c r="A407" i="7"/>
  <c r="A406" i="7"/>
  <c r="K406" i="7" s="1"/>
  <c r="A405" i="7"/>
  <c r="AB405" i="7" s="1"/>
  <c r="A404" i="7"/>
  <c r="AB404" i="7" s="1"/>
  <c r="A403" i="7"/>
  <c r="A402" i="7"/>
  <c r="AB402" i="7" s="1"/>
  <c r="A401" i="7"/>
  <c r="K401" i="7" s="1"/>
  <c r="A400" i="7"/>
  <c r="AB400" i="7"/>
  <c r="A399" i="7"/>
  <c r="K399" i="7" s="1"/>
  <c r="A398" i="7"/>
  <c r="AB398" i="7" s="1"/>
  <c r="A397" i="7"/>
  <c r="AB397" i="7" s="1"/>
  <c r="A396" i="7"/>
  <c r="K396" i="7" s="1"/>
  <c r="A395" i="7"/>
  <c r="A394" i="7"/>
  <c r="A393" i="7"/>
  <c r="AB393" i="7" s="1"/>
  <c r="A392" i="7"/>
  <c r="K392" i="7" s="1"/>
  <c r="A391" i="7"/>
  <c r="J391" i="7" s="1"/>
  <c r="A390" i="7"/>
  <c r="AB390" i="7" s="1"/>
  <c r="A389" i="7"/>
  <c r="A388" i="7"/>
  <c r="AB388" i="7" s="1"/>
  <c r="A387" i="7"/>
  <c r="AB387" i="7" s="1"/>
  <c r="AB476" i="7"/>
  <c r="AB462" i="7"/>
  <c r="AB451" i="7"/>
  <c r="AB450" i="7"/>
  <c r="AB430" i="7"/>
  <c r="AB424" i="7"/>
  <c r="AB423" i="7"/>
  <c r="AB421" i="7"/>
  <c r="AB419" i="7"/>
  <c r="AB410" i="7"/>
  <c r="AB408" i="7"/>
  <c r="AB394" i="7"/>
  <c r="K480" i="7"/>
  <c r="J477" i="7"/>
  <c r="J476" i="7"/>
  <c r="K470" i="7"/>
  <c r="K469" i="7"/>
  <c r="K465" i="7"/>
  <c r="K462" i="7"/>
  <c r="K452" i="7"/>
  <c r="J452" i="7"/>
  <c r="J451" i="7"/>
  <c r="K450" i="7"/>
  <c r="J447" i="7"/>
  <c r="K447" i="7"/>
  <c r="J444" i="7"/>
  <c r="K443" i="7"/>
  <c r="K440" i="7"/>
  <c r="K436" i="7"/>
  <c r="J436" i="7"/>
  <c r="K434" i="7"/>
  <c r="K432" i="7"/>
  <c r="J432" i="7"/>
  <c r="K429" i="7"/>
  <c r="J429" i="7"/>
  <c r="K425" i="7"/>
  <c r="J425" i="7"/>
  <c r="K423" i="7"/>
  <c r="J423" i="7"/>
  <c r="K415" i="7"/>
  <c r="K414" i="7"/>
  <c r="J413" i="7"/>
  <c r="K412" i="7"/>
  <c r="J412" i="7"/>
  <c r="K411" i="7"/>
  <c r="J410" i="7"/>
  <c r="K409" i="7"/>
  <c r="K404" i="7"/>
  <c r="K402" i="7"/>
  <c r="K400" i="7"/>
  <c r="J400" i="7"/>
  <c r="K398" i="7"/>
  <c r="K397" i="7"/>
  <c r="J397" i="7"/>
  <c r="J396" i="7"/>
  <c r="K394" i="7"/>
  <c r="J394" i="7"/>
  <c r="K387" i="7"/>
  <c r="T7" i="1"/>
  <c r="S7" i="1"/>
  <c r="R7" i="1"/>
  <c r="Q7" i="1"/>
  <c r="P7" i="1"/>
  <c r="O7" i="1"/>
  <c r="N7" i="1"/>
  <c r="M7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T7" i="10"/>
  <c r="S7" i="10"/>
  <c r="R7" i="10"/>
  <c r="Q7" i="10"/>
  <c r="P7" i="10"/>
  <c r="O7" i="10"/>
  <c r="N7" i="10"/>
  <c r="M7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P7" i="7"/>
  <c r="AB399" i="7"/>
  <c r="L7" i="7"/>
  <c r="J454" i="7"/>
  <c r="J463" i="7"/>
  <c r="K473" i="7"/>
  <c r="AB468" i="7"/>
  <c r="AB438" i="7"/>
  <c r="AB409" i="7"/>
  <c r="AB441" i="7"/>
  <c r="J448" i="7"/>
  <c r="K477" i="7"/>
  <c r="AB459" i="7"/>
  <c r="J480" i="7"/>
  <c r="J386" i="7"/>
  <c r="J402" i="7"/>
  <c r="J434" i="7"/>
  <c r="J450" i="7"/>
  <c r="J466" i="7"/>
  <c r="J405" i="7"/>
  <c r="J421" i="7"/>
  <c r="J437" i="7"/>
  <c r="J453" i="7"/>
  <c r="J469" i="7"/>
  <c r="J392" i="7"/>
  <c r="J408" i="7"/>
  <c r="J424" i="7"/>
  <c r="J440" i="7"/>
  <c r="J456" i="7"/>
  <c r="J472" i="7"/>
  <c r="J411" i="7"/>
  <c r="J427" i="7"/>
  <c r="J443" i="7"/>
  <c r="J459" i="7"/>
  <c r="J475" i="7"/>
  <c r="J398" i="7"/>
  <c r="J414" i="7"/>
  <c r="J430" i="7"/>
  <c r="J446" i="7"/>
  <c r="J462" i="7"/>
  <c r="J478" i="7"/>
  <c r="J401" i="7"/>
  <c r="J417" i="7"/>
  <c r="J433" i="7"/>
  <c r="J465" i="7"/>
  <c r="J481" i="7"/>
  <c r="A290" i="7"/>
  <c r="I385" i="7"/>
  <c r="AA385" i="7"/>
  <c r="I384" i="7"/>
  <c r="AA384" i="7" s="1"/>
  <c r="I383" i="7"/>
  <c r="AA383" i="7" s="1"/>
  <c r="I382" i="7"/>
  <c r="AA382" i="7" s="1"/>
  <c r="I381" i="7"/>
  <c r="AA381" i="7"/>
  <c r="I380" i="7"/>
  <c r="AA380" i="7" s="1"/>
  <c r="I379" i="7"/>
  <c r="AA379" i="7"/>
  <c r="I378" i="7"/>
  <c r="AA378" i="7"/>
  <c r="I377" i="7"/>
  <c r="AA377" i="7"/>
  <c r="I376" i="7"/>
  <c r="AA376" i="7" s="1"/>
  <c r="I375" i="7"/>
  <c r="AA375" i="7" s="1"/>
  <c r="I374" i="7"/>
  <c r="AA374" i="7" s="1"/>
  <c r="I373" i="7"/>
  <c r="AA373" i="7" s="1"/>
  <c r="I372" i="7"/>
  <c r="AA372" i="7" s="1"/>
  <c r="I371" i="7"/>
  <c r="AA371" i="7" s="1"/>
  <c r="I370" i="7"/>
  <c r="AA370" i="7" s="1"/>
  <c r="I369" i="7"/>
  <c r="AA369" i="7"/>
  <c r="I368" i="7"/>
  <c r="AA368" i="7" s="1"/>
  <c r="I367" i="7"/>
  <c r="AA367" i="7" s="1"/>
  <c r="I366" i="7"/>
  <c r="AA366" i="7" s="1"/>
  <c r="I365" i="7"/>
  <c r="AA365" i="7" s="1"/>
  <c r="I364" i="7"/>
  <c r="AA364" i="7"/>
  <c r="I363" i="7"/>
  <c r="AA363" i="7" s="1"/>
  <c r="I362" i="7"/>
  <c r="AA362" i="7"/>
  <c r="I361" i="7"/>
  <c r="AA361" i="7"/>
  <c r="I360" i="7"/>
  <c r="AA360" i="7" s="1"/>
  <c r="I359" i="7"/>
  <c r="AA359" i="7" s="1"/>
  <c r="I358" i="7"/>
  <c r="AA358" i="7" s="1"/>
  <c r="I357" i="7"/>
  <c r="AA357" i="7"/>
  <c r="I356" i="7"/>
  <c r="AA356" i="7" s="1"/>
  <c r="I355" i="7"/>
  <c r="AA355" i="7" s="1"/>
  <c r="I354" i="7"/>
  <c r="AA354" i="7"/>
  <c r="I353" i="7"/>
  <c r="AA353" i="7" s="1"/>
  <c r="I352" i="7"/>
  <c r="AA352" i="7" s="1"/>
  <c r="I351" i="7"/>
  <c r="AA351" i="7" s="1"/>
  <c r="I350" i="7"/>
  <c r="AA350" i="7" s="1"/>
  <c r="I349" i="7"/>
  <c r="AA349" i="7" s="1"/>
  <c r="I348" i="7"/>
  <c r="AA348" i="7" s="1"/>
  <c r="I347" i="7"/>
  <c r="AA347" i="7" s="1"/>
  <c r="I346" i="7"/>
  <c r="AA346" i="7" s="1"/>
  <c r="I345" i="7"/>
  <c r="AA345" i="7" s="1"/>
  <c r="I344" i="7"/>
  <c r="AA344" i="7" s="1"/>
  <c r="I343" i="7"/>
  <c r="AA343" i="7" s="1"/>
  <c r="I342" i="7"/>
  <c r="AA342" i="7" s="1"/>
  <c r="I341" i="7"/>
  <c r="AA341" i="7"/>
  <c r="I340" i="7"/>
  <c r="AA340" i="7" s="1"/>
  <c r="I339" i="7"/>
  <c r="AA339" i="7" s="1"/>
  <c r="I338" i="7"/>
  <c r="AA338" i="7"/>
  <c r="I337" i="7"/>
  <c r="AA337" i="7"/>
  <c r="I336" i="7"/>
  <c r="AA336" i="7" s="1"/>
  <c r="I335" i="7"/>
  <c r="AA335" i="7" s="1"/>
  <c r="I334" i="7"/>
  <c r="AA334" i="7" s="1"/>
  <c r="I333" i="7"/>
  <c r="AA333" i="7"/>
  <c r="I332" i="7"/>
  <c r="AA332" i="7" s="1"/>
  <c r="I331" i="7"/>
  <c r="AA331" i="7"/>
  <c r="I330" i="7"/>
  <c r="AA330" i="7" s="1"/>
  <c r="I329" i="7"/>
  <c r="AA329" i="7" s="1"/>
  <c r="I328" i="7"/>
  <c r="AA328" i="7" s="1"/>
  <c r="I327" i="7"/>
  <c r="AA327" i="7" s="1"/>
  <c r="I326" i="7"/>
  <c r="AA326" i="7" s="1"/>
  <c r="I325" i="7"/>
  <c r="AA325" i="7" s="1"/>
  <c r="I324" i="7"/>
  <c r="AA324" i="7" s="1"/>
  <c r="I323" i="7"/>
  <c r="AA323" i="7"/>
  <c r="I322" i="7"/>
  <c r="AA322" i="7" s="1"/>
  <c r="I321" i="7"/>
  <c r="AA321" i="7"/>
  <c r="I320" i="7"/>
  <c r="AA320" i="7" s="1"/>
  <c r="I319" i="7"/>
  <c r="AA319" i="7" s="1"/>
  <c r="I318" i="7"/>
  <c r="AA318" i="7" s="1"/>
  <c r="I317" i="7"/>
  <c r="AA317" i="7"/>
  <c r="I316" i="7"/>
  <c r="AA316" i="7"/>
  <c r="I315" i="7"/>
  <c r="AA315" i="7"/>
  <c r="I314" i="7"/>
  <c r="AA314" i="7" s="1"/>
  <c r="I313" i="7"/>
  <c r="AA313" i="7"/>
  <c r="I312" i="7"/>
  <c r="AA312" i="7" s="1"/>
  <c r="I311" i="7"/>
  <c r="AA311" i="7" s="1"/>
  <c r="I310" i="7"/>
  <c r="AA310" i="7" s="1"/>
  <c r="I309" i="7"/>
  <c r="AA309" i="7"/>
  <c r="I308" i="7"/>
  <c r="AA308" i="7" s="1"/>
  <c r="I307" i="7"/>
  <c r="AA307" i="7" s="1"/>
  <c r="I306" i="7"/>
  <c r="AA306" i="7" s="1"/>
  <c r="I305" i="7"/>
  <c r="AA305" i="7" s="1"/>
  <c r="I304" i="7"/>
  <c r="I303" i="7"/>
  <c r="AA303" i="7" s="1"/>
  <c r="I302" i="7"/>
  <c r="AA302" i="7" s="1"/>
  <c r="I301" i="7"/>
  <c r="AA301" i="7"/>
  <c r="I300" i="7"/>
  <c r="AA300" i="7" s="1"/>
  <c r="I299" i="7"/>
  <c r="AA299" i="7" s="1"/>
  <c r="I298" i="7"/>
  <c r="AA298" i="7"/>
  <c r="I297" i="7"/>
  <c r="AA297" i="7"/>
  <c r="I296" i="7"/>
  <c r="AA296" i="7" s="1"/>
  <c r="I295" i="7"/>
  <c r="AA295" i="7" s="1"/>
  <c r="I294" i="7"/>
  <c r="AA294" i="7" s="1"/>
  <c r="I293" i="7"/>
  <c r="AA293" i="7"/>
  <c r="I292" i="7"/>
  <c r="AA292" i="7" s="1"/>
  <c r="I291" i="7"/>
  <c r="AA291" i="7"/>
  <c r="I290" i="7"/>
  <c r="AA290" i="7"/>
  <c r="H385" i="7"/>
  <c r="Z385" i="7" s="1"/>
  <c r="H384" i="7"/>
  <c r="Z384" i="7" s="1"/>
  <c r="H383" i="7"/>
  <c r="Z383" i="7" s="1"/>
  <c r="H382" i="7"/>
  <c r="Z382" i="7" s="1"/>
  <c r="H381" i="7"/>
  <c r="Z381" i="7"/>
  <c r="H380" i="7"/>
  <c r="Z380" i="7" s="1"/>
  <c r="H379" i="7"/>
  <c r="Z379" i="7"/>
  <c r="H378" i="7"/>
  <c r="Z378" i="7"/>
  <c r="H377" i="7"/>
  <c r="Z377" i="7" s="1"/>
  <c r="H376" i="7"/>
  <c r="Z376" i="7" s="1"/>
  <c r="H375" i="7"/>
  <c r="Z375" i="7" s="1"/>
  <c r="H374" i="7"/>
  <c r="Z374" i="7" s="1"/>
  <c r="H373" i="7"/>
  <c r="Z373" i="7" s="1"/>
  <c r="H372" i="7"/>
  <c r="Z372" i="7" s="1"/>
  <c r="H371" i="7"/>
  <c r="Z371" i="7"/>
  <c r="H370" i="7"/>
  <c r="Z370" i="7" s="1"/>
  <c r="H369" i="7"/>
  <c r="Z369" i="7"/>
  <c r="H368" i="7"/>
  <c r="Z368" i="7" s="1"/>
  <c r="H367" i="7"/>
  <c r="Z367" i="7" s="1"/>
  <c r="H366" i="7"/>
  <c r="Z366" i="7" s="1"/>
  <c r="H365" i="7"/>
  <c r="Z365" i="7"/>
  <c r="H364" i="7"/>
  <c r="Z364" i="7" s="1"/>
  <c r="H363" i="7"/>
  <c r="Z363" i="7"/>
  <c r="H362" i="7"/>
  <c r="Z362" i="7"/>
  <c r="H361" i="7"/>
  <c r="Z361" i="7"/>
  <c r="H360" i="7"/>
  <c r="Z360" i="7" s="1"/>
  <c r="H359" i="7"/>
  <c r="Z359" i="7" s="1"/>
  <c r="H358" i="7"/>
  <c r="Z358" i="7" s="1"/>
  <c r="H357" i="7"/>
  <c r="Z357" i="7" s="1"/>
  <c r="H356" i="7"/>
  <c r="Z356" i="7" s="1"/>
  <c r="H355" i="7"/>
  <c r="Z355" i="7" s="1"/>
  <c r="H354" i="7"/>
  <c r="Z354" i="7" s="1"/>
  <c r="H353" i="7"/>
  <c r="Z353" i="7"/>
  <c r="H352" i="7"/>
  <c r="Z352" i="7" s="1"/>
  <c r="H351" i="7"/>
  <c r="Z351" i="7" s="1"/>
  <c r="H350" i="7"/>
  <c r="Z350" i="7" s="1"/>
  <c r="H349" i="7"/>
  <c r="Z349" i="7" s="1"/>
  <c r="H348" i="7"/>
  <c r="Z348" i="7" s="1"/>
  <c r="H347" i="7"/>
  <c r="Z347" i="7"/>
  <c r="H346" i="7"/>
  <c r="Z346" i="7"/>
  <c r="H345" i="7"/>
  <c r="Z345" i="7" s="1"/>
  <c r="H344" i="7"/>
  <c r="Z344" i="7" s="1"/>
  <c r="H343" i="7"/>
  <c r="Z343" i="7" s="1"/>
  <c r="H342" i="7"/>
  <c r="Z342" i="7" s="1"/>
  <c r="H341" i="7"/>
  <c r="Z341" i="7" s="1"/>
  <c r="H340" i="7"/>
  <c r="Z340" i="7" s="1"/>
  <c r="H339" i="7"/>
  <c r="Z339" i="7"/>
  <c r="H338" i="7"/>
  <c r="Z338" i="7" s="1"/>
  <c r="H337" i="7"/>
  <c r="Z337" i="7"/>
  <c r="H336" i="7"/>
  <c r="Z336" i="7" s="1"/>
  <c r="H335" i="7"/>
  <c r="Z335" i="7" s="1"/>
  <c r="H334" i="7"/>
  <c r="Z334" i="7" s="1"/>
  <c r="H333" i="7"/>
  <c r="Z333" i="7"/>
  <c r="H332" i="7"/>
  <c r="Z332" i="7" s="1"/>
  <c r="H331" i="7"/>
  <c r="Z331" i="7" s="1"/>
  <c r="H330" i="7"/>
  <c r="Z330" i="7" s="1"/>
  <c r="H329" i="7"/>
  <c r="Z329" i="7" s="1"/>
  <c r="H328" i="7"/>
  <c r="Z328" i="7" s="1"/>
  <c r="H327" i="7"/>
  <c r="Z327" i="7" s="1"/>
  <c r="H326" i="7"/>
  <c r="Z326" i="7" s="1"/>
  <c r="H325" i="7"/>
  <c r="Z325" i="7"/>
  <c r="H324" i="7"/>
  <c r="Z324" i="7" s="1"/>
  <c r="H323" i="7"/>
  <c r="Z323" i="7"/>
  <c r="H322" i="7"/>
  <c r="Z322" i="7" s="1"/>
  <c r="H321" i="7"/>
  <c r="Z321" i="7" s="1"/>
  <c r="H320" i="7"/>
  <c r="Z320" i="7" s="1"/>
  <c r="H319" i="7"/>
  <c r="Z319" i="7" s="1"/>
  <c r="H318" i="7"/>
  <c r="Z318" i="7" s="1"/>
  <c r="H317" i="7"/>
  <c r="Z317" i="7" s="1"/>
  <c r="H316" i="7"/>
  <c r="Z316" i="7" s="1"/>
  <c r="H315" i="7"/>
  <c r="Z315" i="7" s="1"/>
  <c r="H314" i="7"/>
  <c r="Z314" i="7"/>
  <c r="H313" i="7"/>
  <c r="Z313" i="7"/>
  <c r="H312" i="7"/>
  <c r="Z312" i="7" s="1"/>
  <c r="H311" i="7"/>
  <c r="Z311" i="7" s="1"/>
  <c r="H310" i="7"/>
  <c r="Z310" i="7" s="1"/>
  <c r="H309" i="7"/>
  <c r="Z309" i="7"/>
  <c r="H308" i="7"/>
  <c r="Z308" i="7"/>
  <c r="H307" i="7"/>
  <c r="Z307" i="7" s="1"/>
  <c r="H306" i="7"/>
  <c r="Z306" i="7"/>
  <c r="H305" i="7"/>
  <c r="Z305" i="7"/>
  <c r="H304" i="7"/>
  <c r="Z304" i="7" s="1"/>
  <c r="H303" i="7"/>
  <c r="Z303" i="7" s="1"/>
  <c r="H302" i="7"/>
  <c r="Z302" i="7" s="1"/>
  <c r="H301" i="7"/>
  <c r="Z301" i="7" s="1"/>
  <c r="H300" i="7"/>
  <c r="Z300" i="7" s="1"/>
  <c r="H299" i="7"/>
  <c r="Z299" i="7"/>
  <c r="H298" i="7"/>
  <c r="Z298" i="7"/>
  <c r="H297" i="7"/>
  <c r="Z297" i="7" s="1"/>
  <c r="H296" i="7"/>
  <c r="Z296" i="7" s="1"/>
  <c r="H295" i="7"/>
  <c r="Z295" i="7" s="1"/>
  <c r="H294" i="7"/>
  <c r="Z294" i="7" s="1"/>
  <c r="H293" i="7"/>
  <c r="Z293" i="7" s="1"/>
  <c r="H292" i="7"/>
  <c r="Z292" i="7" s="1"/>
  <c r="H291" i="7"/>
  <c r="Z291" i="7" s="1"/>
  <c r="H290" i="7"/>
  <c r="Z290" i="7"/>
  <c r="G385" i="7"/>
  <c r="Y385" i="7"/>
  <c r="G384" i="7"/>
  <c r="Y384" i="7" s="1"/>
  <c r="G383" i="7"/>
  <c r="Y383" i="7" s="1"/>
  <c r="G382" i="7"/>
  <c r="Y382" i="7" s="1"/>
  <c r="G381" i="7"/>
  <c r="Y381" i="7" s="1"/>
  <c r="G380" i="7"/>
  <c r="Y380" i="7"/>
  <c r="G379" i="7"/>
  <c r="Y379" i="7"/>
  <c r="G378" i="7"/>
  <c r="Y378" i="7" s="1"/>
  <c r="G377" i="7"/>
  <c r="Y377" i="7" s="1"/>
  <c r="G376" i="7"/>
  <c r="Y376" i="7" s="1"/>
  <c r="G375" i="7"/>
  <c r="Y375" i="7" s="1"/>
  <c r="G374" i="7"/>
  <c r="Y374" i="7" s="1"/>
  <c r="G373" i="7"/>
  <c r="Y373" i="7" s="1"/>
  <c r="G372" i="7"/>
  <c r="Y372" i="7"/>
  <c r="G371" i="7"/>
  <c r="Y371" i="7" s="1"/>
  <c r="G370" i="7"/>
  <c r="Y370" i="7"/>
  <c r="G369" i="7"/>
  <c r="Y369" i="7"/>
  <c r="G368" i="7"/>
  <c r="Y368" i="7" s="1"/>
  <c r="G367" i="7"/>
  <c r="Y367" i="7" s="1"/>
  <c r="G366" i="7"/>
  <c r="Y366" i="7" s="1"/>
  <c r="G365" i="7"/>
  <c r="Y365" i="7" s="1"/>
  <c r="G364" i="7"/>
  <c r="Y364" i="7"/>
  <c r="G363" i="7"/>
  <c r="Y363" i="7"/>
  <c r="G362" i="7"/>
  <c r="Y362" i="7"/>
  <c r="G361" i="7"/>
  <c r="Y361" i="7" s="1"/>
  <c r="G360" i="7"/>
  <c r="Y360" i="7" s="1"/>
  <c r="G359" i="7"/>
  <c r="Y359" i="7" s="1"/>
  <c r="G358" i="7"/>
  <c r="Y358" i="7" s="1"/>
  <c r="G357" i="7"/>
  <c r="Y357" i="7" s="1"/>
  <c r="G356" i="7"/>
  <c r="Y356" i="7" s="1"/>
  <c r="G355" i="7"/>
  <c r="Y355" i="7" s="1"/>
  <c r="G354" i="7"/>
  <c r="Y354" i="7"/>
  <c r="G353" i="7"/>
  <c r="Y353" i="7"/>
  <c r="G352" i="7"/>
  <c r="Y352" i="7" s="1"/>
  <c r="G351" i="7"/>
  <c r="Y351" i="7" s="1"/>
  <c r="G350" i="7"/>
  <c r="Y350" i="7" s="1"/>
  <c r="G349" i="7"/>
  <c r="Y349" i="7"/>
  <c r="G348" i="7"/>
  <c r="Y348" i="7" s="1"/>
  <c r="G347" i="7"/>
  <c r="Y347" i="7"/>
  <c r="G346" i="7"/>
  <c r="Y346" i="7"/>
  <c r="G345" i="7"/>
  <c r="Y345" i="7" s="1"/>
  <c r="G344" i="7"/>
  <c r="Y344" i="7" s="1"/>
  <c r="G343" i="7"/>
  <c r="Y343" i="7" s="1"/>
  <c r="G342" i="7"/>
  <c r="Y342" i="7" s="1"/>
  <c r="G341" i="7"/>
  <c r="Y341" i="7" s="1"/>
  <c r="G340" i="7"/>
  <c r="Y340" i="7" s="1"/>
  <c r="G339" i="7"/>
  <c r="Y339" i="7" s="1"/>
  <c r="G338" i="7"/>
  <c r="Y338" i="7"/>
  <c r="G337" i="7"/>
  <c r="Y337" i="7"/>
  <c r="G336" i="7"/>
  <c r="Y336" i="7" s="1"/>
  <c r="G335" i="7"/>
  <c r="Y335" i="7" s="1"/>
  <c r="G334" i="7"/>
  <c r="Y334" i="7" s="1"/>
  <c r="G333" i="7"/>
  <c r="Y333" i="7" s="1"/>
  <c r="G332" i="7"/>
  <c r="Y332" i="7" s="1"/>
  <c r="G331" i="7"/>
  <c r="Y331" i="7" s="1"/>
  <c r="G330" i="7"/>
  <c r="Y330" i="7" s="1"/>
  <c r="G329" i="7"/>
  <c r="Y329" i="7" s="1"/>
  <c r="G328" i="7"/>
  <c r="Y328" i="7" s="1"/>
  <c r="G327" i="7"/>
  <c r="Y327" i="7" s="1"/>
  <c r="G326" i="7"/>
  <c r="Y326" i="7" s="1"/>
  <c r="G325" i="7"/>
  <c r="Y325" i="7"/>
  <c r="G324" i="7"/>
  <c r="Y324" i="7" s="1"/>
  <c r="G323" i="7"/>
  <c r="Y323" i="7"/>
  <c r="G322" i="7"/>
  <c r="Y322" i="7" s="1"/>
  <c r="G321" i="7"/>
  <c r="Y321" i="7" s="1"/>
  <c r="G320" i="7"/>
  <c r="Y320" i="7" s="1"/>
  <c r="G319" i="7"/>
  <c r="Y319" i="7" s="1"/>
  <c r="G318" i="7"/>
  <c r="Y318" i="7" s="1"/>
  <c r="G317" i="7"/>
  <c r="Y317" i="7" s="1"/>
  <c r="G316" i="7"/>
  <c r="Y316" i="7" s="1"/>
  <c r="G315" i="7"/>
  <c r="Y315" i="7"/>
  <c r="G314" i="7"/>
  <c r="Y314" i="7"/>
  <c r="G313" i="7"/>
  <c r="Y313" i="7" s="1"/>
  <c r="G312" i="7"/>
  <c r="Y312" i="7" s="1"/>
  <c r="G311" i="7"/>
  <c r="Y311" i="7" s="1"/>
  <c r="G310" i="7"/>
  <c r="Y310" i="7" s="1"/>
  <c r="G309" i="7"/>
  <c r="Y309" i="7" s="1"/>
  <c r="G308" i="7"/>
  <c r="Y308" i="7" s="1"/>
  <c r="G307" i="7"/>
  <c r="Y307" i="7"/>
  <c r="G306" i="7"/>
  <c r="Y306" i="7" s="1"/>
  <c r="G305" i="7"/>
  <c r="Y305" i="7"/>
  <c r="G304" i="7"/>
  <c r="Y304" i="7" s="1"/>
  <c r="G303" i="7"/>
  <c r="Y303" i="7" s="1"/>
  <c r="G302" i="7"/>
  <c r="Y302" i="7" s="1"/>
  <c r="G301" i="7"/>
  <c r="Y301" i="7"/>
  <c r="G300" i="7"/>
  <c r="Y300" i="7" s="1"/>
  <c r="G299" i="7"/>
  <c r="Y299" i="7" s="1"/>
  <c r="G298" i="7"/>
  <c r="Y298" i="7" s="1"/>
  <c r="G297" i="7"/>
  <c r="Y297" i="7" s="1"/>
  <c r="G296" i="7"/>
  <c r="Y296" i="7" s="1"/>
  <c r="G295" i="7"/>
  <c r="Y295" i="7" s="1"/>
  <c r="G294" i="7"/>
  <c r="Y294" i="7" s="1"/>
  <c r="G293" i="7"/>
  <c r="Y293" i="7"/>
  <c r="G292" i="7"/>
  <c r="Y292" i="7" s="1"/>
  <c r="G291" i="7"/>
  <c r="Y291" i="7"/>
  <c r="G290" i="7"/>
  <c r="Y290" i="7" s="1"/>
  <c r="F385" i="7"/>
  <c r="X385" i="7" s="1"/>
  <c r="F384" i="7"/>
  <c r="X384" i="7" s="1"/>
  <c r="F383" i="7"/>
  <c r="X383" i="7" s="1"/>
  <c r="F382" i="7"/>
  <c r="X382" i="7" s="1"/>
  <c r="F381" i="7"/>
  <c r="X381" i="7" s="1"/>
  <c r="F380" i="7"/>
  <c r="X380" i="7" s="1"/>
  <c r="F379" i="7"/>
  <c r="X379" i="7" s="1"/>
  <c r="F378" i="7"/>
  <c r="X378" i="7"/>
  <c r="F377" i="7"/>
  <c r="X377" i="7"/>
  <c r="F376" i="7"/>
  <c r="X376" i="7" s="1"/>
  <c r="F375" i="7"/>
  <c r="X375" i="7" s="1"/>
  <c r="F374" i="7"/>
  <c r="X374" i="7" s="1"/>
  <c r="F373" i="7"/>
  <c r="X373" i="7"/>
  <c r="F372" i="7"/>
  <c r="X372" i="7"/>
  <c r="F371" i="7"/>
  <c r="X371" i="7" s="1"/>
  <c r="F370" i="7"/>
  <c r="X370" i="7"/>
  <c r="F369" i="7"/>
  <c r="X369" i="7"/>
  <c r="F368" i="7"/>
  <c r="X368" i="7" s="1"/>
  <c r="F367" i="7"/>
  <c r="X367" i="7" s="1"/>
  <c r="F366" i="7"/>
  <c r="X366" i="7" s="1"/>
  <c r="F365" i="7"/>
  <c r="X365" i="7" s="1"/>
  <c r="F364" i="7"/>
  <c r="X364" i="7" s="1"/>
  <c r="F363" i="7"/>
  <c r="X363" i="7"/>
  <c r="F362" i="7"/>
  <c r="X362" i="7"/>
  <c r="F361" i="7"/>
  <c r="X361" i="7" s="1"/>
  <c r="F360" i="7"/>
  <c r="X360" i="7" s="1"/>
  <c r="F359" i="7"/>
  <c r="X359" i="7" s="1"/>
  <c r="F358" i="7"/>
  <c r="X358" i="7" s="1"/>
  <c r="F357" i="7"/>
  <c r="X357" i="7" s="1"/>
  <c r="F356" i="7"/>
  <c r="X356" i="7" s="1"/>
  <c r="F355" i="7"/>
  <c r="X355" i="7" s="1"/>
  <c r="F354" i="7"/>
  <c r="X354" i="7"/>
  <c r="F353" i="7"/>
  <c r="X353" i="7"/>
  <c r="F352" i="7"/>
  <c r="X352" i="7" s="1"/>
  <c r="F351" i="7"/>
  <c r="X351" i="7" s="1"/>
  <c r="F350" i="7"/>
  <c r="X350" i="7" s="1"/>
  <c r="F349" i="7"/>
  <c r="X349" i="7" s="1"/>
  <c r="F348" i="7"/>
  <c r="X348" i="7"/>
  <c r="F347" i="7"/>
  <c r="X347" i="7"/>
  <c r="F346" i="7"/>
  <c r="X346" i="7" s="1"/>
  <c r="F345" i="7"/>
  <c r="X345" i="7" s="1"/>
  <c r="F344" i="7"/>
  <c r="X344" i="7" s="1"/>
  <c r="F343" i="7"/>
  <c r="X343" i="7" s="1"/>
  <c r="F342" i="7"/>
  <c r="X342" i="7" s="1"/>
  <c r="F341" i="7"/>
  <c r="X341" i="7" s="1"/>
  <c r="F340" i="7"/>
  <c r="X340" i="7"/>
  <c r="F339" i="7"/>
  <c r="X339" i="7" s="1"/>
  <c r="F338" i="7"/>
  <c r="X338" i="7"/>
  <c r="F337" i="7"/>
  <c r="X337" i="7"/>
  <c r="F336" i="7"/>
  <c r="X336" i="7" s="1"/>
  <c r="F335" i="7"/>
  <c r="X335" i="7" s="1"/>
  <c r="F334" i="7"/>
  <c r="X334" i="7" s="1"/>
  <c r="F333" i="7"/>
  <c r="X333" i="7" s="1"/>
  <c r="F332" i="7"/>
  <c r="X332" i="7"/>
  <c r="F331" i="7"/>
  <c r="X331" i="7"/>
  <c r="F330" i="7"/>
  <c r="X330" i="7"/>
  <c r="F329" i="7"/>
  <c r="X329" i="7" s="1"/>
  <c r="F328" i="7"/>
  <c r="X328" i="7" s="1"/>
  <c r="F327" i="7"/>
  <c r="X327" i="7" s="1"/>
  <c r="F326" i="7"/>
  <c r="X326" i="7" s="1"/>
  <c r="F325" i="7"/>
  <c r="F324" i="7"/>
  <c r="X324" i="7" s="1"/>
  <c r="F323" i="7"/>
  <c r="X323" i="7" s="1"/>
  <c r="F322" i="7"/>
  <c r="X322" i="7"/>
  <c r="F321" i="7"/>
  <c r="X321" i="7"/>
  <c r="F320" i="7"/>
  <c r="X320" i="7" s="1"/>
  <c r="F319" i="7"/>
  <c r="X319" i="7" s="1"/>
  <c r="F318" i="7"/>
  <c r="X318" i="7" s="1"/>
  <c r="F317" i="7"/>
  <c r="X317" i="7"/>
  <c r="F316" i="7"/>
  <c r="X316" i="7" s="1"/>
  <c r="F315" i="7"/>
  <c r="X315" i="7"/>
  <c r="F314" i="7"/>
  <c r="X314" i="7"/>
  <c r="F313" i="7"/>
  <c r="X313" i="7" s="1"/>
  <c r="F312" i="7"/>
  <c r="X312" i="7" s="1"/>
  <c r="F311" i="7"/>
  <c r="X311" i="7" s="1"/>
  <c r="F310" i="7"/>
  <c r="X310" i="7" s="1"/>
  <c r="F309" i="7"/>
  <c r="X309" i="7" s="1"/>
  <c r="F308" i="7"/>
  <c r="X308" i="7" s="1"/>
  <c r="F307" i="7"/>
  <c r="X307" i="7" s="1"/>
  <c r="F306" i="7"/>
  <c r="X306" i="7"/>
  <c r="F305" i="7"/>
  <c r="X305" i="7"/>
  <c r="F304" i="7"/>
  <c r="X304" i="7" s="1"/>
  <c r="F303" i="7"/>
  <c r="X303" i="7" s="1"/>
  <c r="F302" i="7"/>
  <c r="X302" i="7" s="1"/>
  <c r="F301" i="7"/>
  <c r="X301" i="7" s="1"/>
  <c r="F300" i="7"/>
  <c r="X300" i="7" s="1"/>
  <c r="F299" i="7"/>
  <c r="X299" i="7" s="1"/>
  <c r="F298" i="7"/>
  <c r="X298" i="7" s="1"/>
  <c r="F297" i="7"/>
  <c r="X297" i="7" s="1"/>
  <c r="F296" i="7"/>
  <c r="X296" i="7" s="1"/>
  <c r="F295" i="7"/>
  <c r="X295" i="7" s="1"/>
  <c r="F294" i="7"/>
  <c r="X294" i="7" s="1"/>
  <c r="F293" i="7"/>
  <c r="X293" i="7"/>
  <c r="F292" i="7"/>
  <c r="X292" i="7" s="1"/>
  <c r="F291" i="7"/>
  <c r="X291" i="7"/>
  <c r="F290" i="7"/>
  <c r="X290" i="7" s="1"/>
  <c r="E385" i="7"/>
  <c r="W385" i="7" s="1"/>
  <c r="E384" i="7"/>
  <c r="W384" i="7" s="1"/>
  <c r="E383" i="7"/>
  <c r="W383" i="7" s="1"/>
  <c r="E382" i="7"/>
  <c r="W382" i="7" s="1"/>
  <c r="E381" i="7"/>
  <c r="W381" i="7" s="1"/>
  <c r="E380" i="7"/>
  <c r="W380" i="7" s="1"/>
  <c r="E379" i="7"/>
  <c r="W379" i="7"/>
  <c r="E378" i="7"/>
  <c r="W378" i="7"/>
  <c r="E377" i="7"/>
  <c r="W377" i="7" s="1"/>
  <c r="E376" i="7"/>
  <c r="W376" i="7" s="1"/>
  <c r="E375" i="7"/>
  <c r="W375" i="7" s="1"/>
  <c r="E374" i="7"/>
  <c r="W374" i="7" s="1"/>
  <c r="E373" i="7"/>
  <c r="W373" i="7" s="1"/>
  <c r="E372" i="7"/>
  <c r="W372" i="7" s="1"/>
  <c r="E371" i="7"/>
  <c r="W371" i="7"/>
  <c r="E370" i="7"/>
  <c r="W370" i="7" s="1"/>
  <c r="E369" i="7"/>
  <c r="W369" i="7"/>
  <c r="E368" i="7"/>
  <c r="W368" i="7" s="1"/>
  <c r="E367" i="7"/>
  <c r="W367" i="7" s="1"/>
  <c r="E366" i="7"/>
  <c r="W366" i="7" s="1"/>
  <c r="E365" i="7"/>
  <c r="W365" i="7"/>
  <c r="E364" i="7"/>
  <c r="W364" i="7" s="1"/>
  <c r="E363" i="7"/>
  <c r="W363" i="7" s="1"/>
  <c r="E362" i="7"/>
  <c r="W362" i="7" s="1"/>
  <c r="E361" i="7"/>
  <c r="W361" i="7" s="1"/>
  <c r="E360" i="7"/>
  <c r="W360" i="7" s="1"/>
  <c r="E359" i="7"/>
  <c r="W359" i="7" s="1"/>
  <c r="E358" i="7"/>
  <c r="W358" i="7" s="1"/>
  <c r="E357" i="7"/>
  <c r="W357" i="7"/>
  <c r="E356" i="7"/>
  <c r="W356" i="7" s="1"/>
  <c r="E355" i="7"/>
  <c r="W355" i="7"/>
  <c r="E354" i="7"/>
  <c r="W354" i="7" s="1"/>
  <c r="E353" i="7"/>
  <c r="W353" i="7" s="1"/>
  <c r="E352" i="7"/>
  <c r="W352" i="7" s="1"/>
  <c r="E351" i="7"/>
  <c r="W351" i="7" s="1"/>
  <c r="E350" i="7"/>
  <c r="W350" i="7" s="1"/>
  <c r="E349" i="7"/>
  <c r="W349" i="7" s="1"/>
  <c r="E348" i="7"/>
  <c r="W348" i="7" s="1"/>
  <c r="E347" i="7"/>
  <c r="W347" i="7" s="1"/>
  <c r="E346" i="7"/>
  <c r="W346" i="7"/>
  <c r="E345" i="7"/>
  <c r="W345" i="7"/>
  <c r="E344" i="7"/>
  <c r="W344" i="7" s="1"/>
  <c r="E343" i="7"/>
  <c r="W343" i="7" s="1"/>
  <c r="E342" i="7"/>
  <c r="W342" i="7" s="1"/>
  <c r="E341" i="7"/>
  <c r="W341" i="7"/>
  <c r="E340" i="7"/>
  <c r="W340" i="7"/>
  <c r="E339" i="7"/>
  <c r="W339" i="7" s="1"/>
  <c r="E338" i="7"/>
  <c r="W338" i="7"/>
  <c r="E337" i="7"/>
  <c r="W337" i="7"/>
  <c r="E336" i="7"/>
  <c r="W336" i="7" s="1"/>
  <c r="E335" i="7"/>
  <c r="W335" i="7" s="1"/>
  <c r="E334" i="7"/>
  <c r="W334" i="7" s="1"/>
  <c r="E333" i="7"/>
  <c r="W333" i="7" s="1"/>
  <c r="E332" i="7"/>
  <c r="W332" i="7" s="1"/>
  <c r="E331" i="7"/>
  <c r="W331" i="7"/>
  <c r="E330" i="7"/>
  <c r="W330" i="7"/>
  <c r="E329" i="7"/>
  <c r="W329" i="7" s="1"/>
  <c r="E328" i="7"/>
  <c r="W328" i="7" s="1"/>
  <c r="E327" i="7"/>
  <c r="W327" i="7" s="1"/>
  <c r="E326" i="7"/>
  <c r="W326" i="7" s="1"/>
  <c r="E325" i="7"/>
  <c r="W325" i="7" s="1"/>
  <c r="E324" i="7"/>
  <c r="W324" i="7" s="1"/>
  <c r="E323" i="7"/>
  <c r="W323" i="7" s="1"/>
  <c r="E322" i="7"/>
  <c r="W322" i="7"/>
  <c r="E321" i="7"/>
  <c r="W321" i="7"/>
  <c r="E320" i="7"/>
  <c r="W320" i="7" s="1"/>
  <c r="E319" i="7"/>
  <c r="W319" i="7" s="1"/>
  <c r="E318" i="7"/>
  <c r="W318" i="7" s="1"/>
  <c r="E317" i="7"/>
  <c r="W317" i="7" s="1"/>
  <c r="E316" i="7"/>
  <c r="W316" i="7"/>
  <c r="E315" i="7"/>
  <c r="W315" i="7"/>
  <c r="E314" i="7"/>
  <c r="W314" i="7" s="1"/>
  <c r="E313" i="7"/>
  <c r="W313" i="7" s="1"/>
  <c r="E312" i="7"/>
  <c r="W312" i="7" s="1"/>
  <c r="E311" i="7"/>
  <c r="E310" i="7"/>
  <c r="W310" i="7" s="1"/>
  <c r="E309" i="7"/>
  <c r="W309" i="7" s="1"/>
  <c r="E308" i="7"/>
  <c r="W308" i="7"/>
  <c r="E307" i="7"/>
  <c r="W307" i="7" s="1"/>
  <c r="E306" i="7"/>
  <c r="W306" i="7"/>
  <c r="E305" i="7"/>
  <c r="W305" i="7"/>
  <c r="E304" i="7"/>
  <c r="W304" i="7" s="1"/>
  <c r="E303" i="7"/>
  <c r="W303" i="7" s="1"/>
  <c r="E302" i="7"/>
  <c r="W302" i="7" s="1"/>
  <c r="E301" i="7"/>
  <c r="W301" i="7" s="1"/>
  <c r="E300" i="7"/>
  <c r="W300" i="7"/>
  <c r="E299" i="7"/>
  <c r="W299" i="7"/>
  <c r="E298" i="7"/>
  <c r="W298" i="7"/>
  <c r="E297" i="7"/>
  <c r="W297" i="7" s="1"/>
  <c r="E296" i="7"/>
  <c r="W296" i="7" s="1"/>
  <c r="E295" i="7"/>
  <c r="W295" i="7" s="1"/>
  <c r="E294" i="7"/>
  <c r="W294" i="7" s="1"/>
  <c r="E293" i="7"/>
  <c r="W293" i="7" s="1"/>
  <c r="E292" i="7"/>
  <c r="W292" i="7" s="1"/>
  <c r="E291" i="7"/>
  <c r="W291" i="7" s="1"/>
  <c r="E290" i="7"/>
  <c r="W290" i="7"/>
  <c r="D385" i="7"/>
  <c r="V385" i="7"/>
  <c r="D384" i="7"/>
  <c r="V384" i="7" s="1"/>
  <c r="D383" i="7"/>
  <c r="V383" i="7" s="1"/>
  <c r="D382" i="7"/>
  <c r="V382" i="7" s="1"/>
  <c r="D381" i="7"/>
  <c r="V381" i="7"/>
  <c r="D380" i="7"/>
  <c r="V380" i="7" s="1"/>
  <c r="D379" i="7"/>
  <c r="V379" i="7"/>
  <c r="D378" i="7"/>
  <c r="V378" i="7"/>
  <c r="D377" i="7"/>
  <c r="V377" i="7" s="1"/>
  <c r="D376" i="7"/>
  <c r="V376" i="7" s="1"/>
  <c r="D375" i="7"/>
  <c r="V375" i="7" s="1"/>
  <c r="D374" i="7"/>
  <c r="V374" i="7" s="1"/>
  <c r="D373" i="7"/>
  <c r="V373" i="7" s="1"/>
  <c r="D372" i="7"/>
  <c r="V372" i="7" s="1"/>
  <c r="D371" i="7"/>
  <c r="V371" i="7" s="1"/>
  <c r="D370" i="7"/>
  <c r="V370" i="7"/>
  <c r="D369" i="7"/>
  <c r="V369" i="7"/>
  <c r="D368" i="7"/>
  <c r="V368" i="7" s="1"/>
  <c r="D367" i="7"/>
  <c r="V367" i="7" s="1"/>
  <c r="D366" i="7"/>
  <c r="V366" i="7" s="1"/>
  <c r="D365" i="7"/>
  <c r="V365" i="7" s="1"/>
  <c r="D364" i="7"/>
  <c r="V364" i="7" s="1"/>
  <c r="D363" i="7"/>
  <c r="V363" i="7" s="1"/>
  <c r="D362" i="7"/>
  <c r="V362" i="7" s="1"/>
  <c r="D361" i="7"/>
  <c r="V361" i="7" s="1"/>
  <c r="D360" i="7"/>
  <c r="V360" i="7" s="1"/>
  <c r="D359" i="7"/>
  <c r="V359" i="7" s="1"/>
  <c r="D358" i="7"/>
  <c r="V358" i="7" s="1"/>
  <c r="D357" i="7"/>
  <c r="V357" i="7"/>
  <c r="D356" i="7"/>
  <c r="V356" i="7" s="1"/>
  <c r="D355" i="7"/>
  <c r="V355" i="7"/>
  <c r="D354" i="7"/>
  <c r="V354" i="7" s="1"/>
  <c r="D353" i="7"/>
  <c r="V353" i="7" s="1"/>
  <c r="D352" i="7"/>
  <c r="V352" i="7" s="1"/>
  <c r="D351" i="7"/>
  <c r="V351" i="7" s="1"/>
  <c r="D350" i="7"/>
  <c r="V350" i="7" s="1"/>
  <c r="D349" i="7"/>
  <c r="V349" i="7" s="1"/>
  <c r="D348" i="7"/>
  <c r="V348" i="7" s="1"/>
  <c r="D347" i="7"/>
  <c r="V347" i="7"/>
  <c r="D346" i="7"/>
  <c r="V346" i="7"/>
  <c r="D345" i="7"/>
  <c r="V345" i="7" s="1"/>
  <c r="D344" i="7"/>
  <c r="V344" i="7" s="1"/>
  <c r="D343" i="7"/>
  <c r="V343" i="7" s="1"/>
  <c r="D342" i="7"/>
  <c r="V342" i="7" s="1"/>
  <c r="D341" i="7"/>
  <c r="V341" i="7" s="1"/>
  <c r="D340" i="7"/>
  <c r="V340" i="7" s="1"/>
  <c r="D339" i="7"/>
  <c r="V339" i="7"/>
  <c r="D338" i="7"/>
  <c r="V338" i="7" s="1"/>
  <c r="D337" i="7"/>
  <c r="V337" i="7"/>
  <c r="D336" i="7"/>
  <c r="V336" i="7" s="1"/>
  <c r="D335" i="7"/>
  <c r="V335" i="7" s="1"/>
  <c r="D334" i="7"/>
  <c r="V334" i="7" s="1"/>
  <c r="D333" i="7"/>
  <c r="V333" i="7"/>
  <c r="D332" i="7"/>
  <c r="V332" i="7" s="1"/>
  <c r="D331" i="7"/>
  <c r="V331" i="7" s="1"/>
  <c r="D330" i="7"/>
  <c r="V330" i="7" s="1"/>
  <c r="D329" i="7"/>
  <c r="V329" i="7" s="1"/>
  <c r="D328" i="7"/>
  <c r="V328" i="7" s="1"/>
  <c r="D327" i="7"/>
  <c r="V327" i="7" s="1"/>
  <c r="D326" i="7"/>
  <c r="V326" i="7" s="1"/>
  <c r="D325" i="7"/>
  <c r="V325" i="7"/>
  <c r="D324" i="7"/>
  <c r="V324" i="7" s="1"/>
  <c r="D323" i="7"/>
  <c r="V323" i="7"/>
  <c r="D322" i="7"/>
  <c r="V322" i="7" s="1"/>
  <c r="D321" i="7"/>
  <c r="V321" i="7" s="1"/>
  <c r="D320" i="7"/>
  <c r="V320" i="7" s="1"/>
  <c r="D319" i="7"/>
  <c r="V319" i="7" s="1"/>
  <c r="D318" i="7"/>
  <c r="V318" i="7" s="1"/>
  <c r="D317" i="7"/>
  <c r="V317" i="7" s="1"/>
  <c r="D316" i="7"/>
  <c r="V316" i="7" s="1"/>
  <c r="D315" i="7"/>
  <c r="V315" i="7" s="1"/>
  <c r="D314" i="7"/>
  <c r="V314" i="7"/>
  <c r="D313" i="7"/>
  <c r="V313" i="7"/>
  <c r="D312" i="7"/>
  <c r="V312" i="7" s="1"/>
  <c r="D311" i="7"/>
  <c r="D310" i="7"/>
  <c r="V310" i="7" s="1"/>
  <c r="D309" i="7"/>
  <c r="V309" i="7"/>
  <c r="D308" i="7"/>
  <c r="V308" i="7"/>
  <c r="D307" i="7"/>
  <c r="V307" i="7" s="1"/>
  <c r="D306" i="7"/>
  <c r="V306" i="7"/>
  <c r="D305" i="7"/>
  <c r="V305" i="7"/>
  <c r="D304" i="7"/>
  <c r="V304" i="7" s="1"/>
  <c r="D303" i="7"/>
  <c r="V303" i="7" s="1"/>
  <c r="D302" i="7"/>
  <c r="V302" i="7" s="1"/>
  <c r="D301" i="7"/>
  <c r="V301" i="7" s="1"/>
  <c r="D300" i="7"/>
  <c r="V300" i="7" s="1"/>
  <c r="D299" i="7"/>
  <c r="V299" i="7"/>
  <c r="D298" i="7"/>
  <c r="V298" i="7"/>
  <c r="D297" i="7"/>
  <c r="V297" i="7" s="1"/>
  <c r="D296" i="7"/>
  <c r="V296" i="7" s="1"/>
  <c r="D295" i="7"/>
  <c r="V295" i="7" s="1"/>
  <c r="D294" i="7"/>
  <c r="V294" i="7" s="1"/>
  <c r="D293" i="7"/>
  <c r="V293" i="7" s="1"/>
  <c r="D292" i="7"/>
  <c r="V292" i="7" s="1"/>
  <c r="D291" i="7"/>
  <c r="V291" i="7" s="1"/>
  <c r="D290" i="7"/>
  <c r="V290" i="7"/>
  <c r="C385" i="7"/>
  <c r="U385" i="7"/>
  <c r="C384" i="7"/>
  <c r="U384" i="7" s="1"/>
  <c r="C383" i="7"/>
  <c r="U383" i="7" s="1"/>
  <c r="C382" i="7"/>
  <c r="U382" i="7" s="1"/>
  <c r="C381" i="7"/>
  <c r="U381" i="7" s="1"/>
  <c r="C380" i="7"/>
  <c r="U380" i="7"/>
  <c r="C379" i="7"/>
  <c r="U379" i="7"/>
  <c r="C378" i="7"/>
  <c r="U378" i="7" s="1"/>
  <c r="C377" i="7"/>
  <c r="U377" i="7" s="1"/>
  <c r="C376" i="7"/>
  <c r="U376" i="7" s="1"/>
  <c r="C375" i="7"/>
  <c r="U375" i="7" s="1"/>
  <c r="C374" i="7"/>
  <c r="U374" i="7" s="1"/>
  <c r="C373" i="7"/>
  <c r="U373" i="7" s="1"/>
  <c r="C372" i="7"/>
  <c r="U372" i="7"/>
  <c r="C371" i="7"/>
  <c r="U371" i="7" s="1"/>
  <c r="C370" i="7"/>
  <c r="U370" i="7"/>
  <c r="C369" i="7"/>
  <c r="U369" i="7"/>
  <c r="C368" i="7"/>
  <c r="U368" i="7" s="1"/>
  <c r="C367" i="7"/>
  <c r="U367" i="7" s="1"/>
  <c r="C366" i="7"/>
  <c r="U366" i="7" s="1"/>
  <c r="C365" i="7"/>
  <c r="U365" i="7" s="1"/>
  <c r="C364" i="7"/>
  <c r="U364" i="7"/>
  <c r="C363" i="7"/>
  <c r="U363" i="7"/>
  <c r="C362" i="7"/>
  <c r="U362" i="7"/>
  <c r="C361" i="7"/>
  <c r="U361" i="7" s="1"/>
  <c r="C360" i="7"/>
  <c r="U360" i="7" s="1"/>
  <c r="C359" i="7"/>
  <c r="U359" i="7" s="1"/>
  <c r="C358" i="7"/>
  <c r="U358" i="7" s="1"/>
  <c r="C357" i="7"/>
  <c r="U357" i="7" s="1"/>
  <c r="C356" i="7"/>
  <c r="U356" i="7" s="1"/>
  <c r="C355" i="7"/>
  <c r="U355" i="7" s="1"/>
  <c r="C354" i="7"/>
  <c r="U354" i="7"/>
  <c r="C353" i="7"/>
  <c r="U353" i="7"/>
  <c r="C352" i="7"/>
  <c r="U352" i="7" s="1"/>
  <c r="C351" i="7"/>
  <c r="U351" i="7" s="1"/>
  <c r="C350" i="7"/>
  <c r="U350" i="7" s="1"/>
  <c r="C349" i="7"/>
  <c r="U349" i="7"/>
  <c r="C348" i="7"/>
  <c r="U348" i="7" s="1"/>
  <c r="C347" i="7"/>
  <c r="U347" i="7"/>
  <c r="C346" i="7"/>
  <c r="U346" i="7"/>
  <c r="C345" i="7"/>
  <c r="U345" i="7" s="1"/>
  <c r="C344" i="7"/>
  <c r="U344" i="7" s="1"/>
  <c r="C343" i="7"/>
  <c r="U343" i="7" s="1"/>
  <c r="C342" i="7"/>
  <c r="U342" i="7" s="1"/>
  <c r="C341" i="7"/>
  <c r="U341" i="7"/>
  <c r="C340" i="7"/>
  <c r="U340" i="7" s="1"/>
  <c r="C339" i="7"/>
  <c r="U339" i="7"/>
  <c r="C338" i="7"/>
  <c r="U338" i="7"/>
  <c r="C337" i="7"/>
  <c r="U337" i="7" s="1"/>
  <c r="C336" i="7"/>
  <c r="U336" i="7" s="1"/>
  <c r="C335" i="7"/>
  <c r="U335" i="7" s="1"/>
  <c r="C334" i="7"/>
  <c r="U334" i="7" s="1"/>
  <c r="C333" i="7"/>
  <c r="U333" i="7" s="1"/>
  <c r="C332" i="7"/>
  <c r="U332" i="7"/>
  <c r="C331" i="7"/>
  <c r="U331" i="7"/>
  <c r="C330" i="7"/>
  <c r="U330" i="7" s="1"/>
  <c r="C329" i="7"/>
  <c r="U329" i="7"/>
  <c r="C328" i="7"/>
  <c r="U328" i="7" s="1"/>
  <c r="C327" i="7"/>
  <c r="U327" i="7" s="1"/>
  <c r="C326" i="7"/>
  <c r="U326" i="7" s="1"/>
  <c r="C325" i="7"/>
  <c r="U325" i="7" s="1"/>
  <c r="C324" i="7"/>
  <c r="U324" i="7" s="1"/>
  <c r="C323" i="7"/>
  <c r="U323" i="7"/>
  <c r="C322" i="7"/>
  <c r="U322" i="7"/>
  <c r="C321" i="7"/>
  <c r="U321" i="7"/>
  <c r="C320" i="7"/>
  <c r="U320" i="7" s="1"/>
  <c r="C319" i="7"/>
  <c r="U319" i="7" s="1"/>
  <c r="C318" i="7"/>
  <c r="U318" i="7" s="1"/>
  <c r="C317" i="7"/>
  <c r="U317" i="7" s="1"/>
  <c r="C316" i="7"/>
  <c r="U316" i="7" s="1"/>
  <c r="C315" i="7"/>
  <c r="U315" i="7" s="1"/>
  <c r="C314" i="7"/>
  <c r="U314" i="7" s="1"/>
  <c r="C313" i="7"/>
  <c r="U313" i="7"/>
  <c r="C312" i="7"/>
  <c r="U312" i="7" s="1"/>
  <c r="C311" i="7"/>
  <c r="C310" i="7"/>
  <c r="U310" i="7" s="1"/>
  <c r="C309" i="7"/>
  <c r="U309" i="7" s="1"/>
  <c r="C308" i="7"/>
  <c r="U308" i="7" s="1"/>
  <c r="C307" i="7"/>
  <c r="U307" i="7"/>
  <c r="C306" i="7"/>
  <c r="U306" i="7"/>
  <c r="C305" i="7"/>
  <c r="U305" i="7" s="1"/>
  <c r="C304" i="7"/>
  <c r="U304" i="7" s="1"/>
  <c r="C303" i="7"/>
  <c r="U303" i="7" s="1"/>
  <c r="C302" i="7"/>
  <c r="U302" i="7"/>
  <c r="C301" i="7"/>
  <c r="U301" i="7" s="1"/>
  <c r="C300" i="7"/>
  <c r="U300" i="7" s="1"/>
  <c r="C299" i="7"/>
  <c r="U299" i="7"/>
  <c r="C298" i="7"/>
  <c r="U298" i="7" s="1"/>
  <c r="C297" i="7"/>
  <c r="U297" i="7"/>
  <c r="C296" i="7"/>
  <c r="U296" i="7" s="1"/>
  <c r="C295" i="7"/>
  <c r="U295" i="7" s="1"/>
  <c r="C294" i="7"/>
  <c r="U294" i="7" s="1"/>
  <c r="C293" i="7"/>
  <c r="U293" i="7" s="1"/>
  <c r="C292" i="7"/>
  <c r="U292" i="7" s="1"/>
  <c r="C291" i="7"/>
  <c r="U291" i="7" s="1"/>
  <c r="C290" i="7"/>
  <c r="U290" i="7" s="1"/>
  <c r="AB290" i="7"/>
  <c r="A385" i="7"/>
  <c r="AB385" i="7" s="1"/>
  <c r="A384" i="7"/>
  <c r="AB384" i="7" s="1"/>
  <c r="A383" i="7"/>
  <c r="AB383" i="7" s="1"/>
  <c r="A382" i="7"/>
  <c r="A381" i="7"/>
  <c r="AB381" i="7" s="1"/>
  <c r="A380" i="7"/>
  <c r="J380" i="7" s="1"/>
  <c r="A379" i="7"/>
  <c r="AB379" i="7" s="1"/>
  <c r="A378" i="7"/>
  <c r="J378" i="7" s="1"/>
  <c r="A377" i="7"/>
  <c r="A376" i="7"/>
  <c r="K376" i="7" s="1"/>
  <c r="A375" i="7"/>
  <c r="J375" i="7"/>
  <c r="A374" i="7"/>
  <c r="AB374" i="7" s="1"/>
  <c r="A373" i="7"/>
  <c r="K373" i="7" s="1"/>
  <c r="A372" i="7"/>
  <c r="AB372" i="7" s="1"/>
  <c r="A371" i="7"/>
  <c r="J371" i="7" s="1"/>
  <c r="A370" i="7"/>
  <c r="A369" i="7"/>
  <c r="AB369" i="7" s="1"/>
  <c r="A368" i="7"/>
  <c r="A367" i="7"/>
  <c r="AB367" i="7" s="1"/>
  <c r="A366" i="7"/>
  <c r="A365" i="7"/>
  <c r="A364" i="7"/>
  <c r="J364" i="7" s="1"/>
  <c r="A363" i="7"/>
  <c r="AB363" i="7"/>
  <c r="A362" i="7"/>
  <c r="J362" i="7" s="1"/>
  <c r="A361" i="7"/>
  <c r="J361" i="7" s="1"/>
  <c r="A360" i="7"/>
  <c r="K360" i="7" s="1"/>
  <c r="A359" i="7"/>
  <c r="AB359" i="7" s="1"/>
  <c r="A358" i="7"/>
  <c r="AB358" i="7"/>
  <c r="A357" i="7"/>
  <c r="A356" i="7"/>
  <c r="AB356" i="7" s="1"/>
  <c r="A355" i="7"/>
  <c r="A354" i="7"/>
  <c r="AB354" i="7" s="1"/>
  <c r="A353" i="7"/>
  <c r="AB353" i="7"/>
  <c r="A352" i="7"/>
  <c r="K352" i="7" s="1"/>
  <c r="A351" i="7"/>
  <c r="AB351" i="7" s="1"/>
  <c r="A350" i="7"/>
  <c r="A349" i="7"/>
  <c r="K349" i="7" s="1"/>
  <c r="AB349" i="7"/>
  <c r="A348" i="7"/>
  <c r="AB348" i="7" s="1"/>
  <c r="A347" i="7"/>
  <c r="AB347" i="7" s="1"/>
  <c r="A346" i="7"/>
  <c r="AB346" i="7" s="1"/>
  <c r="A345" i="7"/>
  <c r="AB345" i="7" s="1"/>
  <c r="A344" i="7"/>
  <c r="AB344" i="7"/>
  <c r="A343" i="7"/>
  <c r="K343" i="7" s="1"/>
  <c r="A342" i="7"/>
  <c r="AB342" i="7" s="1"/>
  <c r="A341" i="7"/>
  <c r="A340" i="7"/>
  <c r="AB340" i="7" s="1"/>
  <c r="A339" i="7"/>
  <c r="K339" i="7" s="1"/>
  <c r="A338" i="7"/>
  <c r="A337" i="7"/>
  <c r="AB337" i="7" s="1"/>
  <c r="A336" i="7"/>
  <c r="A335" i="7"/>
  <c r="J335" i="7" s="1"/>
  <c r="A334" i="7"/>
  <c r="K334" i="7" s="1"/>
  <c r="A333" i="7"/>
  <c r="J333" i="7" s="1"/>
  <c r="A332" i="7"/>
  <c r="K332" i="7" s="1"/>
  <c r="A331" i="7"/>
  <c r="AB331" i="7" s="1"/>
  <c r="A330" i="7"/>
  <c r="J330" i="7" s="1"/>
  <c r="A329" i="7"/>
  <c r="K329" i="7" s="1"/>
  <c r="A328" i="7"/>
  <c r="AB328" i="7" s="1"/>
  <c r="A327" i="7"/>
  <c r="AB327" i="7" s="1"/>
  <c r="A326" i="7"/>
  <c r="AB326" i="7"/>
  <c r="A325" i="7"/>
  <c r="AB325" i="7" s="1"/>
  <c r="A324" i="7"/>
  <c r="A323" i="7"/>
  <c r="J323" i="7" s="1"/>
  <c r="A322" i="7"/>
  <c r="AB322" i="7" s="1"/>
  <c r="A321" i="7"/>
  <c r="AB321" i="7" s="1"/>
  <c r="A320" i="7"/>
  <c r="AB320" i="7" s="1"/>
  <c r="A319" i="7"/>
  <c r="AB319" i="7" s="1"/>
  <c r="A318" i="7"/>
  <c r="A317" i="7"/>
  <c r="K317" i="7" s="1"/>
  <c r="A316" i="7"/>
  <c r="J316" i="7" s="1"/>
  <c r="A315" i="7"/>
  <c r="K315" i="7" s="1"/>
  <c r="A314" i="7"/>
  <c r="A313" i="7"/>
  <c r="K313" i="7" s="1"/>
  <c r="AB313" i="7"/>
  <c r="A312" i="7"/>
  <c r="AB312" i="7" s="1"/>
  <c r="A311" i="7"/>
  <c r="A310" i="7"/>
  <c r="AB310" i="7" s="1"/>
  <c r="A309" i="7"/>
  <c r="AB309" i="7" s="1"/>
  <c r="A308" i="7"/>
  <c r="AB308" i="7" s="1"/>
  <c r="A307" i="7"/>
  <c r="J307" i="7" s="1"/>
  <c r="A306" i="7"/>
  <c r="AB306" i="7" s="1"/>
  <c r="A305" i="7"/>
  <c r="K305" i="7" s="1"/>
  <c r="A304" i="7"/>
  <c r="K304" i="7" s="1"/>
  <c r="A303" i="7"/>
  <c r="AB303" i="7"/>
  <c r="A302" i="7"/>
  <c r="A301" i="7"/>
  <c r="A300" i="7"/>
  <c r="A299" i="7"/>
  <c r="AB299" i="7" s="1"/>
  <c r="A298" i="7"/>
  <c r="J298" i="7" s="1"/>
  <c r="A297" i="7"/>
  <c r="AB297" i="7" s="1"/>
  <c r="A296" i="7"/>
  <c r="A295" i="7"/>
  <c r="J295" i="7" s="1"/>
  <c r="A294" i="7"/>
  <c r="K294" i="7" s="1"/>
  <c r="A293" i="7"/>
  <c r="AB293" i="7" s="1"/>
  <c r="A292" i="7"/>
  <c r="K292" i="7" s="1"/>
  <c r="A291" i="7"/>
  <c r="J291" i="7" s="1"/>
  <c r="AB382" i="7"/>
  <c r="AB378" i="7"/>
  <c r="AB375" i="7"/>
  <c r="AB368" i="7"/>
  <c r="AB366" i="7"/>
  <c r="AB362" i="7"/>
  <c r="AB357" i="7"/>
  <c r="AB352" i="7"/>
  <c r="AB336" i="7"/>
  <c r="AB332" i="7"/>
  <c r="AB324" i="7"/>
  <c r="AB318" i="7"/>
  <c r="AB316" i="7"/>
  <c r="AB302" i="7"/>
  <c r="AB298" i="7"/>
  <c r="AB292" i="7"/>
  <c r="K384" i="7"/>
  <c r="K382" i="7"/>
  <c r="K381" i="7"/>
  <c r="K380" i="7"/>
  <c r="K378" i="7"/>
  <c r="K375" i="7"/>
  <c r="J372" i="7"/>
  <c r="K369" i="7"/>
  <c r="K368" i="7"/>
  <c r="J368" i="7"/>
  <c r="K366" i="7"/>
  <c r="K363" i="7"/>
  <c r="K362" i="7"/>
  <c r="K361" i="7"/>
  <c r="K358" i="7"/>
  <c r="J358" i="7"/>
  <c r="K357" i="7"/>
  <c r="J356" i="7"/>
  <c r="K354" i="7"/>
  <c r="K353" i="7"/>
  <c r="J352" i="7"/>
  <c r="K348" i="7"/>
  <c r="J345" i="7"/>
  <c r="K344" i="7"/>
  <c r="J343" i="7"/>
  <c r="J342" i="7"/>
  <c r="J332" i="7"/>
  <c r="K330" i="7"/>
  <c r="J329" i="7"/>
  <c r="J327" i="7"/>
  <c r="K326" i="7"/>
  <c r="J326" i="7"/>
  <c r="K325" i="7"/>
  <c r="J324" i="7"/>
  <c r="K321" i="7"/>
  <c r="K320" i="7"/>
  <c r="J320" i="7"/>
  <c r="K318" i="7"/>
  <c r="J313" i="7"/>
  <c r="K312" i="7"/>
  <c r="K309" i="7"/>
  <c r="J308" i="7"/>
  <c r="K306" i="7"/>
  <c r="J304" i="7"/>
  <c r="K302" i="7"/>
  <c r="J294" i="7"/>
  <c r="J292" i="7"/>
  <c r="K291" i="7"/>
  <c r="K290" i="7"/>
  <c r="T6" i="1"/>
  <c r="S6" i="1"/>
  <c r="R6" i="1"/>
  <c r="Q6" i="1"/>
  <c r="P6" i="1"/>
  <c r="O6" i="1"/>
  <c r="N6" i="1"/>
  <c r="M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T6" i="10"/>
  <c r="S6" i="10"/>
  <c r="R6" i="10"/>
  <c r="Q6" i="10"/>
  <c r="P6" i="10"/>
  <c r="O6" i="10"/>
  <c r="N6" i="10"/>
  <c r="M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351" i="7"/>
  <c r="L6" i="7"/>
  <c r="K297" i="7"/>
  <c r="K319" i="7"/>
  <c r="J367" i="7"/>
  <c r="K367" i="7"/>
  <c r="K347" i="7"/>
  <c r="K383" i="7"/>
  <c r="K303" i="7"/>
  <c r="K337" i="7"/>
  <c r="AB376" i="7"/>
  <c r="K345" i="7"/>
  <c r="K355" i="7"/>
  <c r="AB291" i="7"/>
  <c r="AB323" i="7"/>
  <c r="AB361" i="7"/>
  <c r="J381" i="7"/>
  <c r="AB333" i="7"/>
  <c r="K385" i="7"/>
  <c r="K308" i="7"/>
  <c r="K324" i="7"/>
  <c r="K340" i="7"/>
  <c r="K356" i="7"/>
  <c r="K372" i="7"/>
  <c r="J384" i="7"/>
  <c r="J303" i="7"/>
  <c r="J319" i="7"/>
  <c r="J290" i="7"/>
  <c r="J306" i="7"/>
  <c r="J354" i="7"/>
  <c r="J370" i="7"/>
  <c r="J293" i="7"/>
  <c r="J309" i="7"/>
  <c r="J325" i="7"/>
  <c r="J357" i="7"/>
  <c r="J373" i="7"/>
  <c r="J296" i="7"/>
  <c r="J312" i="7"/>
  <c r="J328" i="7"/>
  <c r="J344" i="7"/>
  <c r="J360" i="7"/>
  <c r="J376" i="7"/>
  <c r="J299" i="7"/>
  <c r="J315" i="7"/>
  <c r="J331" i="7"/>
  <c r="J347" i="7"/>
  <c r="J363" i="7"/>
  <c r="J379" i="7"/>
  <c r="J302" i="7"/>
  <c r="J318" i="7"/>
  <c r="J334" i="7"/>
  <c r="J366" i="7"/>
  <c r="J382" i="7"/>
  <c r="J305" i="7"/>
  <c r="J321" i="7"/>
  <c r="J337" i="7"/>
  <c r="J353" i="7"/>
  <c r="J369" i="7"/>
  <c r="J385" i="7"/>
  <c r="A194" i="7"/>
  <c r="J194" i="7" s="1"/>
  <c r="I289" i="7"/>
  <c r="AA289" i="7" s="1"/>
  <c r="I288" i="7"/>
  <c r="AA288" i="7" s="1"/>
  <c r="I287" i="7"/>
  <c r="AA287" i="7"/>
  <c r="I286" i="7"/>
  <c r="AA286" i="7"/>
  <c r="I285" i="7"/>
  <c r="AA285" i="7"/>
  <c r="I284" i="7"/>
  <c r="AA284" i="7" s="1"/>
  <c r="I283" i="7"/>
  <c r="AA283" i="7" s="1"/>
  <c r="I282" i="7"/>
  <c r="AA282" i="7" s="1"/>
  <c r="I281" i="7"/>
  <c r="AA281" i="7" s="1"/>
  <c r="I280" i="7"/>
  <c r="AA280" i="7" s="1"/>
  <c r="I279" i="7"/>
  <c r="AA279" i="7" s="1"/>
  <c r="I278" i="7"/>
  <c r="AA278" i="7" s="1"/>
  <c r="I277" i="7"/>
  <c r="AA277" i="7"/>
  <c r="I276" i="7"/>
  <c r="AA276" i="7" s="1"/>
  <c r="I275" i="7"/>
  <c r="AA275" i="7" s="1"/>
  <c r="I274" i="7"/>
  <c r="AA274" i="7" s="1"/>
  <c r="I273" i="7"/>
  <c r="AA273" i="7" s="1"/>
  <c r="I272" i="7"/>
  <c r="AA272" i="7" s="1"/>
  <c r="I271" i="7"/>
  <c r="AA271" i="7"/>
  <c r="I270" i="7"/>
  <c r="AA270" i="7" s="1"/>
  <c r="I269" i="7"/>
  <c r="AA269" i="7"/>
  <c r="I268" i="7"/>
  <c r="AA268" i="7" s="1"/>
  <c r="I267" i="7"/>
  <c r="AA267" i="7" s="1"/>
  <c r="I266" i="7"/>
  <c r="AA266" i="7" s="1"/>
  <c r="I265" i="7"/>
  <c r="AA265" i="7" s="1"/>
  <c r="I264" i="7"/>
  <c r="AA264" i="7" s="1"/>
  <c r="I263" i="7"/>
  <c r="AA263" i="7"/>
  <c r="I262" i="7"/>
  <c r="AA262" i="7"/>
  <c r="I261" i="7"/>
  <c r="AA261" i="7" s="1"/>
  <c r="I260" i="7"/>
  <c r="AA260" i="7" s="1"/>
  <c r="I259" i="7"/>
  <c r="AA259" i="7" s="1"/>
  <c r="I258" i="7"/>
  <c r="AA258" i="7" s="1"/>
  <c r="I257" i="7"/>
  <c r="AA257" i="7" s="1"/>
  <c r="I256" i="7"/>
  <c r="AA256" i="7" s="1"/>
  <c r="I255" i="7"/>
  <c r="AA255" i="7"/>
  <c r="I254" i="7"/>
  <c r="AA254" i="7"/>
  <c r="I253" i="7"/>
  <c r="AA253" i="7" s="1"/>
  <c r="I252" i="7"/>
  <c r="AA252" i="7" s="1"/>
  <c r="I251" i="7"/>
  <c r="AA251" i="7" s="1"/>
  <c r="I250" i="7"/>
  <c r="AA250" i="7" s="1"/>
  <c r="I249" i="7"/>
  <c r="AA249" i="7" s="1"/>
  <c r="I248" i="7"/>
  <c r="AA248" i="7" s="1"/>
  <c r="I247" i="7"/>
  <c r="AA247" i="7"/>
  <c r="I246" i="7"/>
  <c r="AA246" i="7" s="1"/>
  <c r="I245" i="7"/>
  <c r="AA245" i="7" s="1"/>
  <c r="I244" i="7"/>
  <c r="AA244" i="7" s="1"/>
  <c r="I243" i="7"/>
  <c r="AA243" i="7" s="1"/>
  <c r="I242" i="7"/>
  <c r="AA242" i="7" s="1"/>
  <c r="I241" i="7"/>
  <c r="AA241" i="7" s="1"/>
  <c r="I240" i="7"/>
  <c r="AA240" i="7" s="1"/>
  <c r="I239" i="7"/>
  <c r="AA239" i="7" s="1"/>
  <c r="I238" i="7"/>
  <c r="AA238" i="7" s="1"/>
  <c r="I237" i="7"/>
  <c r="AA237" i="7"/>
  <c r="I236" i="7"/>
  <c r="AA236" i="7" s="1"/>
  <c r="I235" i="7"/>
  <c r="AA235" i="7" s="1"/>
  <c r="I234" i="7"/>
  <c r="AA234" i="7"/>
  <c r="I233" i="7"/>
  <c r="AA233" i="7" s="1"/>
  <c r="I232" i="7"/>
  <c r="AA232" i="7" s="1"/>
  <c r="I231" i="7"/>
  <c r="AA231" i="7"/>
  <c r="I230" i="7"/>
  <c r="AA230" i="7" s="1"/>
  <c r="I229" i="7"/>
  <c r="AA229" i="7" s="1"/>
  <c r="I228" i="7"/>
  <c r="AA228" i="7" s="1"/>
  <c r="I227" i="7"/>
  <c r="AA227" i="7" s="1"/>
  <c r="I226" i="7"/>
  <c r="AA226" i="7"/>
  <c r="I225" i="7"/>
  <c r="AA225" i="7" s="1"/>
  <c r="I224" i="7"/>
  <c r="AA224" i="7" s="1"/>
  <c r="I223" i="7"/>
  <c r="AA223" i="7" s="1"/>
  <c r="I222" i="7"/>
  <c r="AA222" i="7" s="1"/>
  <c r="I221" i="7"/>
  <c r="AA221" i="7"/>
  <c r="I220" i="7"/>
  <c r="AA220" i="7" s="1"/>
  <c r="I219" i="7"/>
  <c r="AA219" i="7" s="1"/>
  <c r="I218" i="7"/>
  <c r="AA218" i="7"/>
  <c r="I217" i="7"/>
  <c r="AA217" i="7" s="1"/>
  <c r="I216" i="7"/>
  <c r="AA216" i="7"/>
  <c r="I215" i="7"/>
  <c r="AA215" i="7" s="1"/>
  <c r="I214" i="7"/>
  <c r="AA214" i="7"/>
  <c r="I213" i="7"/>
  <c r="AA213" i="7"/>
  <c r="I212" i="7"/>
  <c r="AA212" i="7" s="1"/>
  <c r="I211" i="7"/>
  <c r="AA211" i="7" s="1"/>
  <c r="I210" i="7"/>
  <c r="AA210" i="7" s="1"/>
  <c r="I209" i="7"/>
  <c r="AA209" i="7" s="1"/>
  <c r="I208" i="7"/>
  <c r="AA208" i="7"/>
  <c r="I207" i="7"/>
  <c r="AA207" i="7" s="1"/>
  <c r="I206" i="7"/>
  <c r="AA206" i="7"/>
  <c r="I205" i="7"/>
  <c r="AA205" i="7" s="1"/>
  <c r="I204" i="7"/>
  <c r="AA204" i="7" s="1"/>
  <c r="I203" i="7"/>
  <c r="AA203" i="7" s="1"/>
  <c r="I202" i="7"/>
  <c r="AA202" i="7" s="1"/>
  <c r="I201" i="7"/>
  <c r="AA201" i="7" s="1"/>
  <c r="I200" i="7"/>
  <c r="I199" i="7"/>
  <c r="AA199" i="7" s="1"/>
  <c r="I198" i="7"/>
  <c r="AA198" i="7" s="1"/>
  <c r="I197" i="7"/>
  <c r="AA197" i="7"/>
  <c r="I196" i="7"/>
  <c r="AA196" i="7" s="1"/>
  <c r="I195" i="7"/>
  <c r="AA195" i="7" s="1"/>
  <c r="I194" i="7"/>
  <c r="AA194" i="7" s="1"/>
  <c r="H289" i="7"/>
  <c r="Z289" i="7" s="1"/>
  <c r="H288" i="7"/>
  <c r="Z288" i="7"/>
  <c r="H287" i="7"/>
  <c r="Z287" i="7"/>
  <c r="H286" i="7"/>
  <c r="Z286" i="7" s="1"/>
  <c r="H285" i="7"/>
  <c r="Z285" i="7" s="1"/>
  <c r="H284" i="7"/>
  <c r="Z284" i="7" s="1"/>
  <c r="H283" i="7"/>
  <c r="Z283" i="7" s="1"/>
  <c r="H282" i="7"/>
  <c r="Z282" i="7" s="1"/>
  <c r="H281" i="7"/>
  <c r="Z281" i="7" s="1"/>
  <c r="H280" i="7"/>
  <c r="Z280" i="7" s="1"/>
  <c r="H279" i="7"/>
  <c r="Z279" i="7" s="1"/>
  <c r="H278" i="7"/>
  <c r="Z278" i="7" s="1"/>
  <c r="H277" i="7"/>
  <c r="Z277" i="7" s="1"/>
  <c r="H276" i="7"/>
  <c r="Z276" i="7" s="1"/>
  <c r="H275" i="7"/>
  <c r="Z275" i="7" s="1"/>
  <c r="H274" i="7"/>
  <c r="Z274" i="7" s="1"/>
  <c r="H273" i="7"/>
  <c r="Z273" i="7" s="1"/>
  <c r="H272" i="7"/>
  <c r="Z272" i="7" s="1"/>
  <c r="H271" i="7"/>
  <c r="Z271" i="7" s="1"/>
  <c r="H270" i="7"/>
  <c r="Z270" i="7"/>
  <c r="H269" i="7"/>
  <c r="Z269" i="7" s="1"/>
  <c r="H268" i="7"/>
  <c r="Z268" i="7" s="1"/>
  <c r="H267" i="7"/>
  <c r="Z267" i="7" s="1"/>
  <c r="H266" i="7"/>
  <c r="Z266" i="7" s="1"/>
  <c r="H265" i="7"/>
  <c r="Z265" i="7" s="1"/>
  <c r="H264" i="7"/>
  <c r="Z264" i="7" s="1"/>
  <c r="H263" i="7"/>
  <c r="Z263" i="7"/>
  <c r="H262" i="7"/>
  <c r="Z262" i="7"/>
  <c r="H261" i="7"/>
  <c r="Z261" i="7"/>
  <c r="H260" i="7"/>
  <c r="Z260" i="7" s="1"/>
  <c r="H259" i="7"/>
  <c r="Z259" i="7" s="1"/>
  <c r="H258" i="7"/>
  <c r="Z258" i="7"/>
  <c r="H257" i="7"/>
  <c r="Z257" i="7" s="1"/>
  <c r="H256" i="7"/>
  <c r="Z256" i="7" s="1"/>
  <c r="H255" i="7"/>
  <c r="Z255" i="7" s="1"/>
  <c r="H254" i="7"/>
  <c r="Z254" i="7" s="1"/>
  <c r="H253" i="7"/>
  <c r="Z253" i="7"/>
  <c r="H252" i="7"/>
  <c r="Z252" i="7" s="1"/>
  <c r="H251" i="7"/>
  <c r="Z251" i="7" s="1"/>
  <c r="H250" i="7"/>
  <c r="Z250" i="7" s="1"/>
  <c r="H249" i="7"/>
  <c r="Z249" i="7" s="1"/>
  <c r="H248" i="7"/>
  <c r="Z248" i="7" s="1"/>
  <c r="H247" i="7"/>
  <c r="Z247" i="7"/>
  <c r="H246" i="7"/>
  <c r="Z246" i="7" s="1"/>
  <c r="H245" i="7"/>
  <c r="Z245" i="7" s="1"/>
  <c r="H244" i="7"/>
  <c r="Z244" i="7" s="1"/>
  <c r="H243" i="7"/>
  <c r="Z243" i="7" s="1"/>
  <c r="H242" i="7"/>
  <c r="Z242" i="7" s="1"/>
  <c r="H241" i="7"/>
  <c r="Z241" i="7" s="1"/>
  <c r="H240" i="7"/>
  <c r="Z240" i="7" s="1"/>
  <c r="H239" i="7"/>
  <c r="Z239" i="7" s="1"/>
  <c r="H238" i="7"/>
  <c r="Z238" i="7" s="1"/>
  <c r="H237" i="7"/>
  <c r="Z237" i="7"/>
  <c r="H236" i="7"/>
  <c r="Z236" i="7" s="1"/>
  <c r="H235" i="7"/>
  <c r="Z235" i="7" s="1"/>
  <c r="H234" i="7"/>
  <c r="Z234" i="7" s="1"/>
  <c r="H233" i="7"/>
  <c r="Z233" i="7" s="1"/>
  <c r="H232" i="7"/>
  <c r="Z232" i="7" s="1"/>
  <c r="H231" i="7"/>
  <c r="Z231" i="7" s="1"/>
  <c r="H230" i="7"/>
  <c r="Z230" i="7"/>
  <c r="H229" i="7"/>
  <c r="Z229" i="7"/>
  <c r="H228" i="7"/>
  <c r="Z228" i="7" s="1"/>
  <c r="H227" i="7"/>
  <c r="Z227" i="7" s="1"/>
  <c r="H226" i="7"/>
  <c r="Z226" i="7" s="1"/>
  <c r="H225" i="7"/>
  <c r="Z225" i="7" s="1"/>
  <c r="H224" i="7"/>
  <c r="Z224" i="7" s="1"/>
  <c r="H223" i="7"/>
  <c r="Z223" i="7" s="1"/>
  <c r="H222" i="7"/>
  <c r="Z222" i="7"/>
  <c r="H221" i="7"/>
  <c r="Z221" i="7"/>
  <c r="H220" i="7"/>
  <c r="Z220" i="7" s="1"/>
  <c r="H219" i="7"/>
  <c r="Z219" i="7" s="1"/>
  <c r="H218" i="7"/>
  <c r="Z218" i="7" s="1"/>
  <c r="H217" i="7"/>
  <c r="Z217" i="7" s="1"/>
  <c r="H216" i="7"/>
  <c r="Z216" i="7" s="1"/>
  <c r="H215" i="7"/>
  <c r="Z215" i="7"/>
  <c r="H214" i="7"/>
  <c r="Z214" i="7" s="1"/>
  <c r="H213" i="7"/>
  <c r="Z213" i="7"/>
  <c r="H212" i="7"/>
  <c r="Z212" i="7" s="1"/>
  <c r="H211" i="7"/>
  <c r="Z211" i="7" s="1"/>
  <c r="H210" i="7"/>
  <c r="Z210" i="7" s="1"/>
  <c r="H209" i="7"/>
  <c r="Z209" i="7" s="1"/>
  <c r="H208" i="7"/>
  <c r="H207" i="7"/>
  <c r="Z207" i="7"/>
  <c r="H206" i="7"/>
  <c r="Z206" i="7" s="1"/>
  <c r="H205" i="7"/>
  <c r="Z205" i="7" s="1"/>
  <c r="H204" i="7"/>
  <c r="Z204" i="7" s="1"/>
  <c r="H203" i="7"/>
  <c r="Z203" i="7" s="1"/>
  <c r="H202" i="7"/>
  <c r="Z202" i="7"/>
  <c r="H201" i="7"/>
  <c r="Z201" i="7" s="1"/>
  <c r="H200" i="7"/>
  <c r="Z200" i="7" s="1"/>
  <c r="H199" i="7"/>
  <c r="Z199" i="7"/>
  <c r="H198" i="7"/>
  <c r="Z198" i="7"/>
  <c r="H197" i="7"/>
  <c r="Z197" i="7"/>
  <c r="H196" i="7"/>
  <c r="Z196" i="7" s="1"/>
  <c r="H195" i="7"/>
  <c r="Z195" i="7" s="1"/>
  <c r="H194" i="7"/>
  <c r="Z194" i="7" s="1"/>
  <c r="G289" i="7"/>
  <c r="Y289" i="7" s="1"/>
  <c r="G288" i="7"/>
  <c r="Y288" i="7" s="1"/>
  <c r="G287" i="7"/>
  <c r="Y287" i="7"/>
  <c r="G286" i="7"/>
  <c r="Y286" i="7" s="1"/>
  <c r="G285" i="7"/>
  <c r="Y285" i="7" s="1"/>
  <c r="G284" i="7"/>
  <c r="Y284" i="7" s="1"/>
  <c r="G283" i="7"/>
  <c r="Y283" i="7" s="1"/>
  <c r="G282" i="7"/>
  <c r="Y282" i="7"/>
  <c r="G281" i="7"/>
  <c r="Y281" i="7" s="1"/>
  <c r="G280" i="7"/>
  <c r="Y280" i="7" s="1"/>
  <c r="G279" i="7"/>
  <c r="Y279" i="7" s="1"/>
  <c r="G278" i="7"/>
  <c r="Y278" i="7"/>
  <c r="G277" i="7"/>
  <c r="Y277" i="7" s="1"/>
  <c r="G276" i="7"/>
  <c r="Y276" i="7" s="1"/>
  <c r="G275" i="7"/>
  <c r="Y275" i="7" s="1"/>
  <c r="G274" i="7"/>
  <c r="Y274" i="7"/>
  <c r="G273" i="7"/>
  <c r="Y273" i="7" s="1"/>
  <c r="G272" i="7"/>
  <c r="Y272" i="7"/>
  <c r="G271" i="7"/>
  <c r="Y271" i="7"/>
  <c r="G270" i="7"/>
  <c r="Y270" i="7"/>
  <c r="G269" i="7"/>
  <c r="Y269" i="7" s="1"/>
  <c r="G268" i="7"/>
  <c r="Y268" i="7" s="1"/>
  <c r="G267" i="7"/>
  <c r="Y267" i="7" s="1"/>
  <c r="G266" i="7"/>
  <c r="Y266" i="7" s="1"/>
  <c r="G265" i="7"/>
  <c r="G264" i="7"/>
  <c r="Y264" i="7"/>
  <c r="G263" i="7"/>
  <c r="Y263" i="7"/>
  <c r="G262" i="7"/>
  <c r="Y262" i="7" s="1"/>
  <c r="G261" i="7"/>
  <c r="Y261" i="7" s="1"/>
  <c r="G260" i="7"/>
  <c r="Y260" i="7" s="1"/>
  <c r="G259" i="7"/>
  <c r="Y259" i="7" s="1"/>
  <c r="G258" i="7"/>
  <c r="Y258" i="7" s="1"/>
  <c r="G257" i="7"/>
  <c r="Y257" i="7" s="1"/>
  <c r="G256" i="7"/>
  <c r="Y256" i="7" s="1"/>
  <c r="G255" i="7"/>
  <c r="Y255" i="7"/>
  <c r="G254" i="7"/>
  <c r="Y254" i="7"/>
  <c r="G253" i="7"/>
  <c r="Y253" i="7"/>
  <c r="G252" i="7"/>
  <c r="Y252" i="7" s="1"/>
  <c r="G251" i="7"/>
  <c r="Y251" i="7" s="1"/>
  <c r="G250" i="7"/>
  <c r="Y250" i="7" s="1"/>
  <c r="G249" i="7"/>
  <c r="Y249" i="7" s="1"/>
  <c r="G248" i="7"/>
  <c r="Y248" i="7" s="1"/>
  <c r="G247" i="7"/>
  <c r="Y247" i="7" s="1"/>
  <c r="G246" i="7"/>
  <c r="Y246" i="7"/>
  <c r="G245" i="7"/>
  <c r="Y245" i="7" s="1"/>
  <c r="G244" i="7"/>
  <c r="Y244" i="7" s="1"/>
  <c r="G243" i="7"/>
  <c r="Y243" i="7" s="1"/>
  <c r="G242" i="7"/>
  <c r="Y242" i="7" s="1"/>
  <c r="G241" i="7"/>
  <c r="Y241" i="7" s="1"/>
  <c r="G240" i="7"/>
  <c r="Y240" i="7" s="1"/>
  <c r="G239" i="7"/>
  <c r="Y239" i="7" s="1"/>
  <c r="G238" i="7"/>
  <c r="Y238" i="7" s="1"/>
  <c r="G237" i="7"/>
  <c r="Y237" i="7" s="1"/>
  <c r="G236" i="7"/>
  <c r="Y236" i="7" s="1"/>
  <c r="G235" i="7"/>
  <c r="Y235" i="7" s="1"/>
  <c r="G234" i="7"/>
  <c r="Y234" i="7" s="1"/>
  <c r="G233" i="7"/>
  <c r="Y233" i="7" s="1"/>
  <c r="G232" i="7"/>
  <c r="Y232" i="7" s="1"/>
  <c r="G231" i="7"/>
  <c r="Y231" i="7" s="1"/>
  <c r="G230" i="7"/>
  <c r="Y230" i="7" s="1"/>
  <c r="G229" i="7"/>
  <c r="Y229" i="7"/>
  <c r="G228" i="7"/>
  <c r="Y228" i="7" s="1"/>
  <c r="G227" i="7"/>
  <c r="Y227" i="7" s="1"/>
  <c r="G226" i="7"/>
  <c r="Y226" i="7"/>
  <c r="G225" i="7"/>
  <c r="Y225" i="7" s="1"/>
  <c r="G224" i="7"/>
  <c r="Y224" i="7" s="1"/>
  <c r="G223" i="7"/>
  <c r="Y223" i="7"/>
  <c r="G222" i="7"/>
  <c r="Y222" i="7" s="1"/>
  <c r="G221" i="7"/>
  <c r="Y221" i="7" s="1"/>
  <c r="G220" i="7"/>
  <c r="Y220" i="7" s="1"/>
  <c r="G219" i="7"/>
  <c r="Y219" i="7" s="1"/>
  <c r="G218" i="7"/>
  <c r="Y218" i="7" s="1"/>
  <c r="G217" i="7"/>
  <c r="Y217" i="7" s="1"/>
  <c r="G216" i="7"/>
  <c r="Y216" i="7"/>
  <c r="G215" i="7"/>
  <c r="Y215" i="7"/>
  <c r="G214" i="7"/>
  <c r="Y214" i="7" s="1"/>
  <c r="G213" i="7"/>
  <c r="Y213" i="7"/>
  <c r="G212" i="7"/>
  <c r="Y212" i="7" s="1"/>
  <c r="G211" i="7"/>
  <c r="Y211" i="7" s="1"/>
  <c r="G210" i="7"/>
  <c r="Y210" i="7" s="1"/>
  <c r="G209" i="7"/>
  <c r="Y209" i="7" s="1"/>
  <c r="G208" i="7"/>
  <c r="Y208" i="7" s="1"/>
  <c r="G207" i="7"/>
  <c r="Y207" i="7"/>
  <c r="G206" i="7"/>
  <c r="Y206" i="7" s="1"/>
  <c r="G205" i="7"/>
  <c r="Y205" i="7" s="1"/>
  <c r="G204" i="7"/>
  <c r="Y204" i="7" s="1"/>
  <c r="G203" i="7"/>
  <c r="Y203" i="7" s="1"/>
  <c r="G202" i="7"/>
  <c r="Y202" i="7" s="1"/>
  <c r="G201" i="7"/>
  <c r="Y201" i="7" s="1"/>
  <c r="G200" i="7"/>
  <c r="Y200" i="7" s="1"/>
  <c r="G199" i="7"/>
  <c r="Y199" i="7" s="1"/>
  <c r="G198" i="7"/>
  <c r="Y198" i="7" s="1"/>
  <c r="G197" i="7"/>
  <c r="Y197" i="7" s="1"/>
  <c r="G196" i="7"/>
  <c r="Y196" i="7" s="1"/>
  <c r="G195" i="7"/>
  <c r="Y195" i="7" s="1"/>
  <c r="G194" i="7"/>
  <c r="Y194" i="7" s="1"/>
  <c r="F289" i="7"/>
  <c r="X289" i="7" s="1"/>
  <c r="F288" i="7"/>
  <c r="X288" i="7" s="1"/>
  <c r="F287" i="7"/>
  <c r="X287" i="7" s="1"/>
  <c r="F286" i="7"/>
  <c r="X286" i="7"/>
  <c r="F285" i="7"/>
  <c r="X285" i="7" s="1"/>
  <c r="F284" i="7"/>
  <c r="X284" i="7" s="1"/>
  <c r="F283" i="7"/>
  <c r="X283" i="7" s="1"/>
  <c r="F282" i="7"/>
  <c r="X282" i="7" s="1"/>
  <c r="F281" i="7"/>
  <c r="X281" i="7" s="1"/>
  <c r="F280" i="7"/>
  <c r="X280" i="7" s="1"/>
  <c r="F279" i="7"/>
  <c r="X279" i="7"/>
  <c r="F278" i="7"/>
  <c r="X278" i="7"/>
  <c r="F277" i="7"/>
  <c r="X277" i="7"/>
  <c r="F276" i="7"/>
  <c r="X276" i="7" s="1"/>
  <c r="F275" i="7"/>
  <c r="X275" i="7" s="1"/>
  <c r="F274" i="7"/>
  <c r="X274" i="7" s="1"/>
  <c r="F273" i="7"/>
  <c r="X273" i="7" s="1"/>
  <c r="F272" i="7"/>
  <c r="X272" i="7" s="1"/>
  <c r="F271" i="7"/>
  <c r="X271" i="7"/>
  <c r="F270" i="7"/>
  <c r="X270" i="7"/>
  <c r="F269" i="7"/>
  <c r="X269" i="7"/>
  <c r="F268" i="7"/>
  <c r="X268" i="7" s="1"/>
  <c r="F267" i="7"/>
  <c r="X267" i="7" s="1"/>
  <c r="F266" i="7"/>
  <c r="X266" i="7" s="1"/>
  <c r="F265" i="7"/>
  <c r="X265" i="7" s="1"/>
  <c r="F264" i="7"/>
  <c r="X264" i="7" s="1"/>
  <c r="F263" i="7"/>
  <c r="X263" i="7"/>
  <c r="F262" i="7"/>
  <c r="X262" i="7" s="1"/>
  <c r="F261" i="7"/>
  <c r="X261" i="7"/>
  <c r="F260" i="7"/>
  <c r="X260" i="7" s="1"/>
  <c r="F259" i="7"/>
  <c r="X259" i="7" s="1"/>
  <c r="F258" i="7"/>
  <c r="X258" i="7"/>
  <c r="F257" i="7"/>
  <c r="X257" i="7" s="1"/>
  <c r="F256" i="7"/>
  <c r="X256" i="7"/>
  <c r="F255" i="7"/>
  <c r="X255" i="7"/>
  <c r="F254" i="7"/>
  <c r="X254" i="7" s="1"/>
  <c r="F253" i="7"/>
  <c r="X253" i="7"/>
  <c r="F252" i="7"/>
  <c r="X252" i="7" s="1"/>
  <c r="F251" i="7"/>
  <c r="X251" i="7" s="1"/>
  <c r="F250" i="7"/>
  <c r="X250" i="7" s="1"/>
  <c r="F249" i="7"/>
  <c r="X249" i="7" s="1"/>
  <c r="F248" i="7"/>
  <c r="X248" i="7"/>
  <c r="F247" i="7"/>
  <c r="X247" i="7" s="1"/>
  <c r="F246" i="7"/>
  <c r="X246" i="7" s="1"/>
  <c r="F245" i="7"/>
  <c r="X245" i="7" s="1"/>
  <c r="F244" i="7"/>
  <c r="X244" i="7" s="1"/>
  <c r="F243" i="7"/>
  <c r="X243" i="7" s="1"/>
  <c r="F242" i="7"/>
  <c r="X242" i="7" s="1"/>
  <c r="F241" i="7"/>
  <c r="X241" i="7" s="1"/>
  <c r="F240" i="7"/>
  <c r="X240" i="7" s="1"/>
  <c r="F239" i="7"/>
  <c r="X239" i="7" s="1"/>
  <c r="F238" i="7"/>
  <c r="X238" i="7"/>
  <c r="F237" i="7"/>
  <c r="X237" i="7"/>
  <c r="F236" i="7"/>
  <c r="X236" i="7" s="1"/>
  <c r="F235" i="7"/>
  <c r="X235" i="7" s="1"/>
  <c r="F234" i="7"/>
  <c r="X234" i="7" s="1"/>
  <c r="F233" i="7"/>
  <c r="X233" i="7" s="1"/>
  <c r="F232" i="7"/>
  <c r="X232" i="7" s="1"/>
  <c r="F231" i="7"/>
  <c r="X231" i="7"/>
  <c r="F230" i="7"/>
  <c r="X230" i="7"/>
  <c r="F229" i="7"/>
  <c r="X229" i="7"/>
  <c r="F228" i="7"/>
  <c r="X228" i="7" s="1"/>
  <c r="F227" i="7"/>
  <c r="X227" i="7" s="1"/>
  <c r="F226" i="7"/>
  <c r="X226" i="7" s="1"/>
  <c r="F225" i="7"/>
  <c r="X225" i="7" s="1"/>
  <c r="F224" i="7"/>
  <c r="X224" i="7" s="1"/>
  <c r="F223" i="7"/>
  <c r="X223" i="7"/>
  <c r="F222" i="7"/>
  <c r="X222" i="7" s="1"/>
  <c r="F221" i="7"/>
  <c r="X221" i="7"/>
  <c r="F220" i="7"/>
  <c r="X220" i="7" s="1"/>
  <c r="F219" i="7"/>
  <c r="X219" i="7" s="1"/>
  <c r="F218" i="7"/>
  <c r="X218" i="7" s="1"/>
  <c r="F217" i="7"/>
  <c r="X217" i="7" s="1"/>
  <c r="F216" i="7"/>
  <c r="X216" i="7" s="1"/>
  <c r="F215" i="7"/>
  <c r="X215" i="7"/>
  <c r="F214" i="7"/>
  <c r="X214" i="7"/>
  <c r="F213" i="7"/>
  <c r="X213" i="7" s="1"/>
  <c r="F212" i="7"/>
  <c r="X212" i="7" s="1"/>
  <c r="F211" i="7"/>
  <c r="X211" i="7" s="1"/>
  <c r="F210" i="7"/>
  <c r="X210" i="7" s="1"/>
  <c r="F209" i="7"/>
  <c r="X209" i="7" s="1"/>
  <c r="F208" i="7"/>
  <c r="X208" i="7" s="1"/>
  <c r="F207" i="7"/>
  <c r="X207" i="7"/>
  <c r="F206" i="7"/>
  <c r="X206" i="7"/>
  <c r="F205" i="7"/>
  <c r="X205" i="7" s="1"/>
  <c r="F204" i="7"/>
  <c r="F203" i="7"/>
  <c r="X203" i="7" s="1"/>
  <c r="F202" i="7"/>
  <c r="X202" i="7" s="1"/>
  <c r="F201" i="7"/>
  <c r="X201" i="7" s="1"/>
  <c r="F200" i="7"/>
  <c r="X200" i="7" s="1"/>
  <c r="F199" i="7"/>
  <c r="X199" i="7"/>
  <c r="F198" i="7"/>
  <c r="X198" i="7" s="1"/>
  <c r="F197" i="7"/>
  <c r="X197" i="7" s="1"/>
  <c r="F196" i="7"/>
  <c r="X196" i="7" s="1"/>
  <c r="F195" i="7"/>
  <c r="X195" i="7" s="1"/>
  <c r="F194" i="7"/>
  <c r="X194" i="7"/>
  <c r="E289" i="7"/>
  <c r="W289" i="7" s="1"/>
  <c r="E288" i="7"/>
  <c r="W288" i="7" s="1"/>
  <c r="E287" i="7"/>
  <c r="W287" i="7"/>
  <c r="E286" i="7"/>
  <c r="W286" i="7" s="1"/>
  <c r="E285" i="7"/>
  <c r="W285" i="7"/>
  <c r="E284" i="7"/>
  <c r="W284" i="7" s="1"/>
  <c r="E283" i="7"/>
  <c r="W283" i="7" s="1"/>
  <c r="E282" i="7"/>
  <c r="W282" i="7" s="1"/>
  <c r="E281" i="7"/>
  <c r="W281" i="7" s="1"/>
  <c r="E280" i="7"/>
  <c r="W280" i="7" s="1"/>
  <c r="E279" i="7"/>
  <c r="W279" i="7"/>
  <c r="E278" i="7"/>
  <c r="W278" i="7"/>
  <c r="E277" i="7"/>
  <c r="W277" i="7"/>
  <c r="E276" i="7"/>
  <c r="W276" i="7" s="1"/>
  <c r="E275" i="7"/>
  <c r="W275" i="7" s="1"/>
  <c r="E274" i="7"/>
  <c r="W274" i="7" s="1"/>
  <c r="E273" i="7"/>
  <c r="W273" i="7" s="1"/>
  <c r="E272" i="7"/>
  <c r="W272" i="7" s="1"/>
  <c r="E271" i="7"/>
  <c r="W271" i="7"/>
  <c r="E270" i="7"/>
  <c r="W270" i="7"/>
  <c r="E269" i="7"/>
  <c r="W269" i="7"/>
  <c r="E268" i="7"/>
  <c r="W268" i="7" s="1"/>
  <c r="E267" i="7"/>
  <c r="W267" i="7" s="1"/>
  <c r="E266" i="7"/>
  <c r="W266" i="7" s="1"/>
  <c r="E265" i="7"/>
  <c r="W265" i="7" s="1"/>
  <c r="E264" i="7"/>
  <c r="W264" i="7" s="1"/>
  <c r="E263" i="7"/>
  <c r="W263" i="7" s="1"/>
  <c r="E262" i="7"/>
  <c r="W262" i="7"/>
  <c r="E261" i="7"/>
  <c r="W261" i="7" s="1"/>
  <c r="E260" i="7"/>
  <c r="W260" i="7" s="1"/>
  <c r="E259" i="7"/>
  <c r="W259" i="7" s="1"/>
  <c r="E258" i="7"/>
  <c r="W258" i="7" s="1"/>
  <c r="E257" i="7"/>
  <c r="W257" i="7" s="1"/>
  <c r="E256" i="7"/>
  <c r="W256" i="7" s="1"/>
  <c r="E255" i="7"/>
  <c r="W255" i="7" s="1"/>
  <c r="E254" i="7"/>
  <c r="W254" i="7" s="1"/>
  <c r="E253" i="7"/>
  <c r="W253" i="7" s="1"/>
  <c r="E252" i="7"/>
  <c r="W252" i="7" s="1"/>
  <c r="E251" i="7"/>
  <c r="W251" i="7" s="1"/>
  <c r="E250" i="7"/>
  <c r="W250" i="7" s="1"/>
  <c r="E249" i="7"/>
  <c r="W249" i="7" s="1"/>
  <c r="E248" i="7"/>
  <c r="W248" i="7" s="1"/>
  <c r="E247" i="7"/>
  <c r="W247" i="7" s="1"/>
  <c r="E246" i="7"/>
  <c r="W246" i="7" s="1"/>
  <c r="E245" i="7"/>
  <c r="W245" i="7"/>
  <c r="E244" i="7"/>
  <c r="W244" i="7" s="1"/>
  <c r="E243" i="7"/>
  <c r="W243" i="7" s="1"/>
  <c r="E242" i="7"/>
  <c r="W242" i="7" s="1"/>
  <c r="E241" i="7"/>
  <c r="W241" i="7" s="1"/>
  <c r="E240" i="7"/>
  <c r="W240" i="7" s="1"/>
  <c r="E239" i="7"/>
  <c r="W239" i="7"/>
  <c r="E238" i="7"/>
  <c r="W238" i="7" s="1"/>
  <c r="E237" i="7"/>
  <c r="W237" i="7"/>
  <c r="E236" i="7"/>
  <c r="W236" i="7" s="1"/>
  <c r="E235" i="7"/>
  <c r="W235" i="7" s="1"/>
  <c r="E234" i="7"/>
  <c r="W234" i="7"/>
  <c r="E233" i="7"/>
  <c r="W233" i="7" s="1"/>
  <c r="E232" i="7"/>
  <c r="W232" i="7" s="1"/>
  <c r="E231" i="7"/>
  <c r="W231" i="7" s="1"/>
  <c r="E230" i="7"/>
  <c r="W230" i="7" s="1"/>
  <c r="E229" i="7"/>
  <c r="W229" i="7"/>
  <c r="E228" i="7"/>
  <c r="W228" i="7" s="1"/>
  <c r="E227" i="7"/>
  <c r="W227" i="7" s="1"/>
  <c r="E226" i="7"/>
  <c r="W226" i="7"/>
  <c r="E225" i="7"/>
  <c r="W225" i="7" s="1"/>
  <c r="E224" i="7"/>
  <c r="W224" i="7" s="1"/>
  <c r="E223" i="7"/>
  <c r="W223" i="7"/>
  <c r="E222" i="7"/>
  <c r="W222" i="7"/>
  <c r="E221" i="7"/>
  <c r="W221" i="7"/>
  <c r="E220" i="7"/>
  <c r="W220" i="7" s="1"/>
  <c r="E219" i="7"/>
  <c r="W219" i="7" s="1"/>
  <c r="E218" i="7"/>
  <c r="W218" i="7"/>
  <c r="E217" i="7"/>
  <c r="W217" i="7" s="1"/>
  <c r="E216" i="7"/>
  <c r="W216" i="7"/>
  <c r="E215" i="7"/>
  <c r="W215" i="7"/>
  <c r="E214" i="7"/>
  <c r="W214" i="7"/>
  <c r="E213" i="7"/>
  <c r="W213" i="7" s="1"/>
  <c r="E212" i="7"/>
  <c r="W212" i="7" s="1"/>
  <c r="E211" i="7"/>
  <c r="E210" i="7"/>
  <c r="W210" i="7" s="1"/>
  <c r="E209" i="7"/>
  <c r="W209" i="7" s="1"/>
  <c r="E208" i="7"/>
  <c r="W208" i="7" s="1"/>
  <c r="E207" i="7"/>
  <c r="W207" i="7" s="1"/>
  <c r="E206" i="7"/>
  <c r="W206" i="7"/>
  <c r="E205" i="7"/>
  <c r="W205" i="7"/>
  <c r="E204" i="7"/>
  <c r="W204" i="7" s="1"/>
  <c r="E203" i="7"/>
  <c r="W203" i="7" s="1"/>
  <c r="E202" i="7"/>
  <c r="W202" i="7" s="1"/>
  <c r="E201" i="7"/>
  <c r="W201" i="7" s="1"/>
  <c r="E200" i="7"/>
  <c r="W200" i="7" s="1"/>
  <c r="E199" i="7"/>
  <c r="W199" i="7" s="1"/>
  <c r="E198" i="7"/>
  <c r="W198" i="7"/>
  <c r="E197" i="7"/>
  <c r="W197" i="7" s="1"/>
  <c r="E196" i="7"/>
  <c r="W196" i="7" s="1"/>
  <c r="E195" i="7"/>
  <c r="W195" i="7" s="1"/>
  <c r="E194" i="7"/>
  <c r="W194" i="7" s="1"/>
  <c r="D289" i="7"/>
  <c r="V289" i="7"/>
  <c r="D288" i="7"/>
  <c r="V288" i="7" s="1"/>
  <c r="D287" i="7"/>
  <c r="V287" i="7" s="1"/>
  <c r="D286" i="7"/>
  <c r="V286" i="7" s="1"/>
  <c r="D285" i="7"/>
  <c r="V285" i="7"/>
  <c r="D284" i="7"/>
  <c r="V284" i="7" s="1"/>
  <c r="D283" i="7"/>
  <c r="V283" i="7" s="1"/>
  <c r="D282" i="7"/>
  <c r="V282" i="7" s="1"/>
  <c r="D281" i="7"/>
  <c r="V281" i="7" s="1"/>
  <c r="D280" i="7"/>
  <c r="V280" i="7"/>
  <c r="D279" i="7"/>
  <c r="V279" i="7"/>
  <c r="D278" i="7"/>
  <c r="V278" i="7" s="1"/>
  <c r="D277" i="7"/>
  <c r="V277" i="7" s="1"/>
  <c r="D276" i="7"/>
  <c r="V276" i="7" s="1"/>
  <c r="D275" i="7"/>
  <c r="V275" i="7" s="1"/>
  <c r="D274" i="7"/>
  <c r="V274" i="7" s="1"/>
  <c r="D273" i="7"/>
  <c r="V273" i="7" s="1"/>
  <c r="D272" i="7"/>
  <c r="V272" i="7" s="1"/>
  <c r="D271" i="7"/>
  <c r="V271" i="7" s="1"/>
  <c r="D270" i="7"/>
  <c r="V270" i="7" s="1"/>
  <c r="D269" i="7"/>
  <c r="V269" i="7" s="1"/>
  <c r="D268" i="7"/>
  <c r="V268" i="7" s="1"/>
  <c r="D267" i="7"/>
  <c r="V267" i="7" s="1"/>
  <c r="D266" i="7"/>
  <c r="V266" i="7"/>
  <c r="D265" i="7"/>
  <c r="V265" i="7" s="1"/>
  <c r="D264" i="7"/>
  <c r="V264" i="7" s="1"/>
  <c r="D263" i="7"/>
  <c r="V263" i="7" s="1"/>
  <c r="D262" i="7"/>
  <c r="V262" i="7"/>
  <c r="D261" i="7"/>
  <c r="V261" i="7" s="1"/>
  <c r="D260" i="7"/>
  <c r="V260" i="7" s="1"/>
  <c r="D259" i="7"/>
  <c r="V259" i="7" s="1"/>
  <c r="D258" i="7"/>
  <c r="V258" i="7" s="1"/>
  <c r="D257" i="7"/>
  <c r="V257" i="7"/>
  <c r="D256" i="7"/>
  <c r="V256" i="7" s="1"/>
  <c r="D255" i="7"/>
  <c r="V255" i="7"/>
  <c r="D254" i="7"/>
  <c r="V254" i="7"/>
  <c r="D253" i="7"/>
  <c r="V253" i="7" s="1"/>
  <c r="D252" i="7"/>
  <c r="V252" i="7" s="1"/>
  <c r="D251" i="7"/>
  <c r="V251" i="7" s="1"/>
  <c r="D250" i="7"/>
  <c r="V250" i="7" s="1"/>
  <c r="D249" i="7"/>
  <c r="V249" i="7" s="1"/>
  <c r="D248" i="7"/>
  <c r="V248" i="7" s="1"/>
  <c r="D247" i="7"/>
  <c r="V247" i="7" s="1"/>
  <c r="D246" i="7"/>
  <c r="V246" i="7"/>
  <c r="D245" i="7"/>
  <c r="V245" i="7"/>
  <c r="D244" i="7"/>
  <c r="V244" i="7" s="1"/>
  <c r="D243" i="7"/>
  <c r="V243" i="7" s="1"/>
  <c r="D242" i="7"/>
  <c r="V242" i="7" s="1"/>
  <c r="D241" i="7"/>
  <c r="V241" i="7" s="1"/>
  <c r="D240" i="7"/>
  <c r="V240" i="7" s="1"/>
  <c r="D239" i="7"/>
  <c r="V239" i="7" s="1"/>
  <c r="D238" i="7"/>
  <c r="V238" i="7" s="1"/>
  <c r="D237" i="7"/>
  <c r="V237" i="7" s="1"/>
  <c r="D236" i="7"/>
  <c r="V236" i="7" s="1"/>
  <c r="D235" i="7"/>
  <c r="V235" i="7" s="1"/>
  <c r="D234" i="7"/>
  <c r="V234" i="7"/>
  <c r="D233" i="7"/>
  <c r="V233" i="7"/>
  <c r="D232" i="7"/>
  <c r="V232" i="7" s="1"/>
  <c r="D231" i="7"/>
  <c r="V231" i="7"/>
  <c r="D230" i="7"/>
  <c r="V230" i="7" s="1"/>
  <c r="D229" i="7"/>
  <c r="V229" i="7"/>
  <c r="D228" i="7"/>
  <c r="V228" i="7" s="1"/>
  <c r="D227" i="7"/>
  <c r="V227" i="7" s="1"/>
  <c r="D226" i="7"/>
  <c r="V226" i="7" s="1"/>
  <c r="D225" i="7"/>
  <c r="V225" i="7"/>
  <c r="D224" i="7"/>
  <c r="V224" i="7"/>
  <c r="D223" i="7"/>
  <c r="V223" i="7"/>
  <c r="D222" i="7"/>
  <c r="V222" i="7" s="1"/>
  <c r="D221" i="7"/>
  <c r="V221" i="7"/>
  <c r="D220" i="7"/>
  <c r="V220" i="7" s="1"/>
  <c r="D219" i="7"/>
  <c r="V219" i="7" s="1"/>
  <c r="D218" i="7"/>
  <c r="V218" i="7" s="1"/>
  <c r="D217" i="7"/>
  <c r="V217" i="7"/>
  <c r="D216" i="7"/>
  <c r="V216" i="7" s="1"/>
  <c r="D215" i="7"/>
  <c r="V215" i="7"/>
  <c r="D214" i="7"/>
  <c r="V214" i="7"/>
  <c r="D213" i="7"/>
  <c r="V213" i="7"/>
  <c r="D212" i="7"/>
  <c r="V212" i="7" s="1"/>
  <c r="D211" i="7"/>
  <c r="V211" i="7" s="1"/>
  <c r="D210" i="7"/>
  <c r="V210" i="7" s="1"/>
  <c r="D209" i="7"/>
  <c r="V209" i="7" s="1"/>
  <c r="D208" i="7"/>
  <c r="V208" i="7" s="1"/>
  <c r="D207" i="7"/>
  <c r="V207" i="7" s="1"/>
  <c r="D206" i="7"/>
  <c r="V206" i="7" s="1"/>
  <c r="D205" i="7"/>
  <c r="V205" i="7"/>
  <c r="D204" i="7"/>
  <c r="V204" i="7"/>
  <c r="D203" i="7"/>
  <c r="V203" i="7" s="1"/>
  <c r="D202" i="7"/>
  <c r="V202" i="7" s="1"/>
  <c r="D201" i="7"/>
  <c r="V201" i="7" s="1"/>
  <c r="D200" i="7"/>
  <c r="V200" i="7"/>
  <c r="D199" i="7"/>
  <c r="V199" i="7" s="1"/>
  <c r="D198" i="7"/>
  <c r="V198" i="7" s="1"/>
  <c r="D197" i="7"/>
  <c r="V197" i="7" s="1"/>
  <c r="D196" i="7"/>
  <c r="V196" i="7" s="1"/>
  <c r="D195" i="7"/>
  <c r="D194" i="7"/>
  <c r="V194" i="7" s="1"/>
  <c r="C289" i="7"/>
  <c r="U289" i="7" s="1"/>
  <c r="C288" i="7"/>
  <c r="U288" i="7" s="1"/>
  <c r="C287" i="7"/>
  <c r="U287" i="7" s="1"/>
  <c r="C286" i="7"/>
  <c r="U286" i="7"/>
  <c r="C285" i="7"/>
  <c r="U285" i="7" s="1"/>
  <c r="C284" i="7"/>
  <c r="U284" i="7" s="1"/>
  <c r="C283" i="7"/>
  <c r="U283" i="7" s="1"/>
  <c r="C282" i="7"/>
  <c r="U282" i="7" s="1"/>
  <c r="C281" i="7"/>
  <c r="U281" i="7" s="1"/>
  <c r="C280" i="7"/>
  <c r="U280" i="7" s="1"/>
  <c r="C279" i="7"/>
  <c r="U279" i="7" s="1"/>
  <c r="C278" i="7"/>
  <c r="U278" i="7" s="1"/>
  <c r="C277" i="7"/>
  <c r="U277" i="7" s="1"/>
  <c r="C276" i="7"/>
  <c r="U276" i="7"/>
  <c r="C275" i="7"/>
  <c r="U275" i="7" s="1"/>
  <c r="C274" i="7"/>
  <c r="U274" i="7" s="1"/>
  <c r="C273" i="7"/>
  <c r="U273" i="7" s="1"/>
  <c r="C272" i="7"/>
  <c r="U272" i="7" s="1"/>
  <c r="C271" i="7"/>
  <c r="U271" i="7" s="1"/>
  <c r="C270" i="7"/>
  <c r="U270" i="7"/>
  <c r="C269" i="7"/>
  <c r="U269" i="7"/>
  <c r="C268" i="7"/>
  <c r="U268" i="7" s="1"/>
  <c r="C267" i="7"/>
  <c r="U267" i="7" s="1"/>
  <c r="C266" i="7"/>
  <c r="U266" i="7" s="1"/>
  <c r="C265" i="7"/>
  <c r="U265" i="7" s="1"/>
  <c r="C264" i="7"/>
  <c r="U264" i="7"/>
  <c r="C263" i="7"/>
  <c r="U263" i="7" s="1"/>
  <c r="C262" i="7"/>
  <c r="U262" i="7" s="1"/>
  <c r="C261" i="7"/>
  <c r="U261" i="7" s="1"/>
  <c r="C260" i="7"/>
  <c r="U260" i="7" s="1"/>
  <c r="C259" i="7"/>
  <c r="U259" i="7" s="1"/>
  <c r="C258" i="7"/>
  <c r="U258" i="7" s="1"/>
  <c r="C257" i="7"/>
  <c r="U257" i="7" s="1"/>
  <c r="C256" i="7"/>
  <c r="U256" i="7" s="1"/>
  <c r="C255" i="7"/>
  <c r="U255" i="7" s="1"/>
  <c r="C254" i="7"/>
  <c r="U254" i="7"/>
  <c r="C253" i="7"/>
  <c r="U253" i="7" s="1"/>
  <c r="C252" i="7"/>
  <c r="U252" i="7" s="1"/>
  <c r="C251" i="7"/>
  <c r="U251" i="7" s="1"/>
  <c r="C250" i="7"/>
  <c r="U250" i="7"/>
  <c r="C249" i="7"/>
  <c r="U249" i="7" s="1"/>
  <c r="C248" i="7"/>
  <c r="U248" i="7" s="1"/>
  <c r="C247" i="7"/>
  <c r="U247" i="7" s="1"/>
  <c r="C246" i="7"/>
  <c r="U246" i="7" s="1"/>
  <c r="C245" i="7"/>
  <c r="U245" i="7"/>
  <c r="C244" i="7"/>
  <c r="U244" i="7" s="1"/>
  <c r="C243" i="7"/>
  <c r="U243" i="7" s="1"/>
  <c r="C242" i="7"/>
  <c r="U242" i="7" s="1"/>
  <c r="C241" i="7"/>
  <c r="U241" i="7" s="1"/>
  <c r="C240" i="7"/>
  <c r="U240" i="7"/>
  <c r="C239" i="7"/>
  <c r="U239" i="7"/>
  <c r="C238" i="7"/>
  <c r="U238" i="7" s="1"/>
  <c r="C237" i="7"/>
  <c r="U237" i="7" s="1"/>
  <c r="C236" i="7"/>
  <c r="U236" i="7"/>
  <c r="C235" i="7"/>
  <c r="U235" i="7" s="1"/>
  <c r="C234" i="7"/>
  <c r="U234" i="7" s="1"/>
  <c r="C233" i="7"/>
  <c r="U233" i="7"/>
  <c r="C232" i="7"/>
  <c r="U232" i="7" s="1"/>
  <c r="C231" i="7"/>
  <c r="U231" i="7"/>
  <c r="C230" i="7"/>
  <c r="U230" i="7"/>
  <c r="C229" i="7"/>
  <c r="U229" i="7" s="1"/>
  <c r="C228" i="7"/>
  <c r="U228" i="7"/>
  <c r="C227" i="7"/>
  <c r="U227" i="7" s="1"/>
  <c r="C226" i="7"/>
  <c r="U226" i="7" s="1"/>
  <c r="C225" i="7"/>
  <c r="U225" i="7" s="1"/>
  <c r="C224" i="7"/>
  <c r="U224" i="7" s="1"/>
  <c r="C223" i="7"/>
  <c r="U223" i="7"/>
  <c r="C222" i="7"/>
  <c r="U222" i="7" s="1"/>
  <c r="C221" i="7"/>
  <c r="U221" i="7" s="1"/>
  <c r="C220" i="7"/>
  <c r="U220" i="7" s="1"/>
  <c r="C219" i="7"/>
  <c r="U219" i="7" s="1"/>
  <c r="C218" i="7"/>
  <c r="U218" i="7" s="1"/>
  <c r="C217" i="7"/>
  <c r="U217" i="7" s="1"/>
  <c r="C216" i="7"/>
  <c r="U216" i="7"/>
  <c r="C215" i="7"/>
  <c r="U215" i="7"/>
  <c r="C214" i="7"/>
  <c r="U214" i="7"/>
  <c r="C213" i="7"/>
  <c r="U213" i="7" s="1"/>
  <c r="C212" i="7"/>
  <c r="U212" i="7" s="1"/>
  <c r="C211" i="7"/>
  <c r="U211" i="7" s="1"/>
  <c r="C210" i="7"/>
  <c r="U210" i="7" s="1"/>
  <c r="C209" i="7"/>
  <c r="U209" i="7" s="1"/>
  <c r="C208" i="7"/>
  <c r="U208" i="7" s="1"/>
  <c r="C207" i="7"/>
  <c r="U207" i="7"/>
  <c r="C206" i="7"/>
  <c r="U206" i="7" s="1"/>
  <c r="C205" i="7"/>
  <c r="U205" i="7" s="1"/>
  <c r="C204" i="7"/>
  <c r="U204" i="7" s="1"/>
  <c r="C203" i="7"/>
  <c r="U203" i="7" s="1"/>
  <c r="C202" i="7"/>
  <c r="U202" i="7" s="1"/>
  <c r="C201" i="7"/>
  <c r="C200" i="7"/>
  <c r="U200" i="7" s="1"/>
  <c r="C199" i="7"/>
  <c r="U199" i="7" s="1"/>
  <c r="C198" i="7"/>
  <c r="U198" i="7" s="1"/>
  <c r="C197" i="7"/>
  <c r="U197" i="7" s="1"/>
  <c r="C196" i="7"/>
  <c r="U196" i="7"/>
  <c r="C195" i="7"/>
  <c r="U195" i="7" s="1"/>
  <c r="C194" i="7"/>
  <c r="U194" i="7" s="1"/>
  <c r="A289" i="7"/>
  <c r="A288" i="7"/>
  <c r="A287" i="7"/>
  <c r="A286" i="7"/>
  <c r="J286" i="7" s="1"/>
  <c r="A285" i="7"/>
  <c r="AB285" i="7" s="1"/>
  <c r="A284" i="7"/>
  <c r="K284" i="7" s="1"/>
  <c r="A283" i="7"/>
  <c r="A282" i="7"/>
  <c r="A281" i="7"/>
  <c r="A280" i="7"/>
  <c r="AB280" i="7" s="1"/>
  <c r="A279" i="7"/>
  <c r="K279" i="7" s="1"/>
  <c r="AB279" i="7"/>
  <c r="A278" i="7"/>
  <c r="AB278" i="7"/>
  <c r="A277" i="7"/>
  <c r="A276" i="7"/>
  <c r="A275" i="7"/>
  <c r="A274" i="7"/>
  <c r="K274" i="7"/>
  <c r="A273" i="7"/>
  <c r="AB273" i="7" s="1"/>
  <c r="A272" i="7"/>
  <c r="J272" i="7" s="1"/>
  <c r="A271" i="7"/>
  <c r="A270" i="7"/>
  <c r="A269" i="7"/>
  <c r="A268" i="7"/>
  <c r="AB268" i="7" s="1"/>
  <c r="A267" i="7"/>
  <c r="A266" i="7"/>
  <c r="AB266" i="7" s="1"/>
  <c r="A265" i="7"/>
  <c r="K265" i="7" s="1"/>
  <c r="A264" i="7"/>
  <c r="AB264" i="7"/>
  <c r="A263" i="7"/>
  <c r="K263" i="7" s="1"/>
  <c r="A262" i="7"/>
  <c r="K262" i="7" s="1"/>
  <c r="AB262" i="7"/>
  <c r="A261" i="7"/>
  <c r="A260" i="7"/>
  <c r="K260" i="7" s="1"/>
  <c r="A259" i="7"/>
  <c r="AB259" i="7" s="1"/>
  <c r="A258" i="7"/>
  <c r="AB258" i="7"/>
  <c r="A257" i="7"/>
  <c r="J257" i="7" s="1"/>
  <c r="A256" i="7"/>
  <c r="A255" i="7"/>
  <c r="AB255" i="7" s="1"/>
  <c r="A254" i="7"/>
  <c r="A253" i="7"/>
  <c r="K253" i="7" s="1"/>
  <c r="A252" i="7"/>
  <c r="K252" i="7" s="1"/>
  <c r="A251" i="7"/>
  <c r="A250" i="7"/>
  <c r="A249" i="7"/>
  <c r="A248" i="7"/>
  <c r="K248" i="7" s="1"/>
  <c r="AB248" i="7"/>
  <c r="A247" i="7"/>
  <c r="J247" i="7" s="1"/>
  <c r="A246" i="7"/>
  <c r="A245" i="7"/>
  <c r="A244" i="7"/>
  <c r="A243" i="7"/>
  <c r="AB243" i="7" s="1"/>
  <c r="A242" i="7"/>
  <c r="AB242" i="7" s="1"/>
  <c r="A241" i="7"/>
  <c r="J241" i="7" s="1"/>
  <c r="A240" i="7"/>
  <c r="A239" i="7"/>
  <c r="AB239" i="7" s="1"/>
  <c r="A238" i="7"/>
  <c r="A237" i="7"/>
  <c r="A236" i="7"/>
  <c r="AB236" i="7" s="1"/>
  <c r="A235" i="7"/>
  <c r="A234" i="7"/>
  <c r="K234" i="7" s="1"/>
  <c r="A233" i="7"/>
  <c r="AB233" i="7" s="1"/>
  <c r="A232" i="7"/>
  <c r="AB232" i="7" s="1"/>
  <c r="A231" i="7"/>
  <c r="K231" i="7" s="1"/>
  <c r="A230" i="7"/>
  <c r="K230" i="7" s="1"/>
  <c r="A229" i="7"/>
  <c r="K229" i="7" s="1"/>
  <c r="A228" i="7"/>
  <c r="J228" i="7" s="1"/>
  <c r="A227" i="7"/>
  <c r="A226" i="7"/>
  <c r="AB226" i="7"/>
  <c r="A225" i="7"/>
  <c r="K225" i="7" s="1"/>
  <c r="A224" i="7"/>
  <c r="AB224" i="7" s="1"/>
  <c r="A223" i="7"/>
  <c r="A222" i="7"/>
  <c r="A221" i="7"/>
  <c r="A220" i="7"/>
  <c r="A219" i="7"/>
  <c r="AB219" i="7" s="1"/>
  <c r="A218" i="7"/>
  <c r="AB218" i="7" s="1"/>
  <c r="A217" i="7"/>
  <c r="K217" i="7" s="1"/>
  <c r="A216" i="7"/>
  <c r="AB216" i="7" s="1"/>
  <c r="A215" i="7"/>
  <c r="AB215" i="7" s="1"/>
  <c r="A214" i="7"/>
  <c r="A213" i="7"/>
  <c r="A212" i="7"/>
  <c r="A211" i="7"/>
  <c r="J211" i="7" s="1"/>
  <c r="A210" i="7"/>
  <c r="AB210" i="7" s="1"/>
  <c r="A209" i="7"/>
  <c r="J209" i="7" s="1"/>
  <c r="A208" i="7"/>
  <c r="A207" i="7"/>
  <c r="A206" i="7"/>
  <c r="A205" i="7"/>
  <c r="K205" i="7" s="1"/>
  <c r="A204" i="7"/>
  <c r="K204" i="7" s="1"/>
  <c r="A203" i="7"/>
  <c r="AB203" i="7" s="1"/>
  <c r="A202" i="7"/>
  <c r="A201" i="7"/>
  <c r="A200" i="7"/>
  <c r="K200" i="7" s="1"/>
  <c r="A199" i="7"/>
  <c r="K199" i="7" s="1"/>
  <c r="A198" i="7"/>
  <c r="K198" i="7" s="1"/>
  <c r="A197" i="7"/>
  <c r="A196" i="7"/>
  <c r="J196" i="7"/>
  <c r="A195" i="7"/>
  <c r="AB283" i="7"/>
  <c r="AB282" i="7"/>
  <c r="AB281" i="7"/>
  <c r="AB272" i="7"/>
  <c r="AB271" i="7"/>
  <c r="AB269" i="7"/>
  <c r="AB265" i="7"/>
  <c r="AB263" i="7"/>
  <c r="AB261" i="7"/>
  <c r="AB256" i="7"/>
  <c r="AB253" i="7"/>
  <c r="AB251" i="7"/>
  <c r="AB250" i="7"/>
  <c r="AB245" i="7"/>
  <c r="AB238" i="7"/>
  <c r="AB237" i="7"/>
  <c r="AB227" i="7"/>
  <c r="AB225" i="7"/>
  <c r="AB223" i="7"/>
  <c r="AB220" i="7"/>
  <c r="AB213" i="7"/>
  <c r="AB207" i="7"/>
  <c r="AB202" i="7"/>
  <c r="AB201" i="7"/>
  <c r="AB197" i="7"/>
  <c r="K287" i="7"/>
  <c r="K285" i="7"/>
  <c r="J285" i="7"/>
  <c r="K282" i="7"/>
  <c r="J282" i="7"/>
  <c r="K281" i="7"/>
  <c r="K278" i="7"/>
  <c r="J273" i="7"/>
  <c r="K273" i="7"/>
  <c r="K272" i="7"/>
  <c r="J271" i="7"/>
  <c r="K271" i="7"/>
  <c r="K269" i="7"/>
  <c r="J269" i="7"/>
  <c r="K268" i="7"/>
  <c r="K266" i="7"/>
  <c r="J266" i="7"/>
  <c r="K264" i="7"/>
  <c r="J263" i="7"/>
  <c r="K261" i="7"/>
  <c r="K256" i="7"/>
  <c r="J256" i="7"/>
  <c r="J253" i="7"/>
  <c r="K251" i="7"/>
  <c r="J251" i="7"/>
  <c r="K250" i="7"/>
  <c r="J250" i="7"/>
  <c r="K245" i="7"/>
  <c r="K241" i="7"/>
  <c r="K240" i="7"/>
  <c r="K239" i="7"/>
  <c r="K238" i="7"/>
  <c r="J238" i="7"/>
  <c r="K237" i="7"/>
  <c r="J237" i="7"/>
  <c r="J234" i="7"/>
  <c r="K227" i="7"/>
  <c r="J225" i="7"/>
  <c r="K224" i="7"/>
  <c r="K223" i="7"/>
  <c r="K220" i="7"/>
  <c r="K218" i="7"/>
  <c r="J218" i="7"/>
  <c r="K215" i="7"/>
  <c r="J215" i="7"/>
  <c r="K213" i="7"/>
  <c r="K211" i="7"/>
  <c r="K207" i="7"/>
  <c r="J205" i="7"/>
  <c r="K201" i="7"/>
  <c r="K197" i="7"/>
  <c r="T5" i="1"/>
  <c r="S5" i="1"/>
  <c r="R5" i="1"/>
  <c r="Q5" i="1"/>
  <c r="P5" i="1"/>
  <c r="O5" i="1"/>
  <c r="N5" i="1"/>
  <c r="M5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T5" i="10"/>
  <c r="S5" i="10"/>
  <c r="R5" i="10"/>
  <c r="Q5" i="10"/>
  <c r="P5" i="10"/>
  <c r="O5" i="10"/>
  <c r="N5" i="10"/>
  <c r="M5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242" i="7"/>
  <c r="AB274" i="7"/>
  <c r="K258" i="7"/>
  <c r="K226" i="7"/>
  <c r="K228" i="7"/>
  <c r="K259" i="7"/>
  <c r="J275" i="7"/>
  <c r="J212" i="7"/>
  <c r="AB212" i="7"/>
  <c r="K276" i="7"/>
  <c r="J276" i="7"/>
  <c r="AB276" i="7"/>
  <c r="K244" i="7"/>
  <c r="J244" i="7"/>
  <c r="AB244" i="7"/>
  <c r="K212" i="7"/>
  <c r="K196" i="7"/>
  <c r="AB196" i="7"/>
  <c r="J260" i="7"/>
  <c r="AB260" i="7"/>
  <c r="J227" i="7"/>
  <c r="J243" i="7"/>
  <c r="J198" i="7"/>
  <c r="J214" i="7"/>
  <c r="J230" i="7"/>
  <c r="J246" i="7"/>
  <c r="J262" i="7"/>
  <c r="J278" i="7"/>
  <c r="J201" i="7"/>
  <c r="J217" i="7"/>
  <c r="J233" i="7"/>
  <c r="J265" i="7"/>
  <c r="J281" i="7"/>
  <c r="J204" i="7"/>
  <c r="J220" i="7"/>
  <c r="J236" i="7"/>
  <c r="J252" i="7"/>
  <c r="J268" i="7"/>
  <c r="J284" i="7"/>
  <c r="J207" i="7"/>
  <c r="J223" i="7"/>
  <c r="J239" i="7"/>
  <c r="J255" i="7"/>
  <c r="J210" i="7"/>
  <c r="J226" i="7"/>
  <c r="J242" i="7"/>
  <c r="J258" i="7"/>
  <c r="J274" i="7"/>
  <c r="J197" i="7"/>
  <c r="J213" i="7"/>
  <c r="J229" i="7"/>
  <c r="J245" i="7"/>
  <c r="J261" i="7"/>
  <c r="J277" i="7"/>
  <c r="J200" i="7"/>
  <c r="J216" i="7"/>
  <c r="J232" i="7"/>
  <c r="J248" i="7"/>
  <c r="J264" i="7"/>
  <c r="J280" i="7"/>
  <c r="A98" i="7"/>
  <c r="K98" i="7"/>
  <c r="I193" i="7"/>
  <c r="AA193" i="7" s="1"/>
  <c r="I192" i="7"/>
  <c r="AA192" i="7"/>
  <c r="I191" i="7"/>
  <c r="AA191" i="7" s="1"/>
  <c r="I190" i="7"/>
  <c r="AA190" i="7" s="1"/>
  <c r="I189" i="7"/>
  <c r="AA189" i="7" s="1"/>
  <c r="I188" i="7"/>
  <c r="AA188" i="7" s="1"/>
  <c r="I187" i="7"/>
  <c r="AA187" i="7" s="1"/>
  <c r="I186" i="7"/>
  <c r="AA186" i="7"/>
  <c r="I185" i="7"/>
  <c r="AA185" i="7"/>
  <c r="I184" i="7"/>
  <c r="AA184" i="7" s="1"/>
  <c r="I183" i="7"/>
  <c r="AA183" i="7" s="1"/>
  <c r="I182" i="7"/>
  <c r="AA182" i="7" s="1"/>
  <c r="I181" i="7"/>
  <c r="AA181" i="7"/>
  <c r="I180" i="7"/>
  <c r="AA180" i="7" s="1"/>
  <c r="I179" i="7"/>
  <c r="AA179" i="7" s="1"/>
  <c r="I178" i="7"/>
  <c r="AA178" i="7" s="1"/>
  <c r="I177" i="7"/>
  <c r="AA177" i="7" s="1"/>
  <c r="I176" i="7"/>
  <c r="AA176" i="7"/>
  <c r="I175" i="7"/>
  <c r="AA175" i="7" s="1"/>
  <c r="I174" i="7"/>
  <c r="AA174" i="7" s="1"/>
  <c r="I173" i="7"/>
  <c r="AA173" i="7" s="1"/>
  <c r="I172" i="7"/>
  <c r="AA172" i="7" s="1"/>
  <c r="I171" i="7"/>
  <c r="AA171" i="7" s="1"/>
  <c r="I170" i="7"/>
  <c r="AA170" i="7" s="1"/>
  <c r="I169" i="7"/>
  <c r="AA169" i="7" s="1"/>
  <c r="I168" i="7"/>
  <c r="AA168" i="7" s="1"/>
  <c r="I167" i="7"/>
  <c r="AA167" i="7" s="1"/>
  <c r="I166" i="7"/>
  <c r="AA166" i="7" s="1"/>
  <c r="I165" i="7"/>
  <c r="AA165" i="7"/>
  <c r="I164" i="7"/>
  <c r="AA164" i="7" s="1"/>
  <c r="I163" i="7"/>
  <c r="AA163" i="7"/>
  <c r="I162" i="7"/>
  <c r="AA162" i="7" s="1"/>
  <c r="I161" i="7"/>
  <c r="AA161" i="7" s="1"/>
  <c r="I160" i="7"/>
  <c r="AA160" i="7" s="1"/>
  <c r="I159" i="7"/>
  <c r="AA159" i="7" s="1"/>
  <c r="I158" i="7"/>
  <c r="AA158" i="7" s="1"/>
  <c r="I157" i="7"/>
  <c r="AA157" i="7"/>
  <c r="I156" i="7"/>
  <c r="AA156" i="7" s="1"/>
  <c r="I155" i="7"/>
  <c r="AA155" i="7" s="1"/>
  <c r="I154" i="7"/>
  <c r="AA154" i="7" s="1"/>
  <c r="I153" i="7"/>
  <c r="AA153" i="7" s="1"/>
  <c r="I152" i="7"/>
  <c r="AA152" i="7"/>
  <c r="I151" i="7"/>
  <c r="AA151" i="7" s="1"/>
  <c r="I150" i="7"/>
  <c r="AA150" i="7" s="1"/>
  <c r="I149" i="7"/>
  <c r="AA149" i="7"/>
  <c r="I148" i="7"/>
  <c r="AA148" i="7" s="1"/>
  <c r="I147" i="7"/>
  <c r="AA147" i="7" s="1"/>
  <c r="I146" i="7"/>
  <c r="AA146" i="7"/>
  <c r="I145" i="7"/>
  <c r="AA145" i="7" s="1"/>
  <c r="I144" i="7"/>
  <c r="AA144" i="7" s="1"/>
  <c r="I143" i="7"/>
  <c r="AA143" i="7" s="1"/>
  <c r="I142" i="7"/>
  <c r="AA142" i="7" s="1"/>
  <c r="I141" i="7"/>
  <c r="AA141" i="7"/>
  <c r="I140" i="7"/>
  <c r="AA140" i="7" s="1"/>
  <c r="I139" i="7"/>
  <c r="AA139" i="7"/>
  <c r="I138" i="7"/>
  <c r="AA138" i="7" s="1"/>
  <c r="I137" i="7"/>
  <c r="AA137" i="7"/>
  <c r="I136" i="7"/>
  <c r="AA136" i="7" s="1"/>
  <c r="I135" i="7"/>
  <c r="AA135" i="7" s="1"/>
  <c r="I134" i="7"/>
  <c r="AA134" i="7" s="1"/>
  <c r="I133" i="7"/>
  <c r="AA133" i="7" s="1"/>
  <c r="I132" i="7"/>
  <c r="AA132" i="7" s="1"/>
  <c r="I131" i="7"/>
  <c r="AA131" i="7" s="1"/>
  <c r="I130" i="7"/>
  <c r="AA130" i="7"/>
  <c r="I129" i="7"/>
  <c r="AA129" i="7" s="1"/>
  <c r="I128" i="7"/>
  <c r="AA128" i="7"/>
  <c r="I127" i="7"/>
  <c r="AA127" i="7"/>
  <c r="I126" i="7"/>
  <c r="AA126" i="7" s="1"/>
  <c r="I125" i="7"/>
  <c r="AA125" i="7" s="1"/>
  <c r="I124" i="7"/>
  <c r="AA124" i="7" s="1"/>
  <c r="I123" i="7"/>
  <c r="AA123" i="7" s="1"/>
  <c r="I122" i="7"/>
  <c r="AA122" i="7" s="1"/>
  <c r="I121" i="7"/>
  <c r="AA121" i="7"/>
  <c r="I120" i="7"/>
  <c r="AA120" i="7" s="1"/>
  <c r="I119" i="7"/>
  <c r="AA119" i="7" s="1"/>
  <c r="I118" i="7"/>
  <c r="AA118" i="7" s="1"/>
  <c r="I117" i="7"/>
  <c r="AA117" i="7" s="1"/>
  <c r="I116" i="7"/>
  <c r="AA116" i="7" s="1"/>
  <c r="I115" i="7"/>
  <c r="AA115" i="7"/>
  <c r="I114" i="7"/>
  <c r="AA114" i="7" s="1"/>
  <c r="I113" i="7"/>
  <c r="AA113" i="7" s="1"/>
  <c r="I112" i="7"/>
  <c r="AA112" i="7" s="1"/>
  <c r="I111" i="7"/>
  <c r="AA111" i="7" s="1"/>
  <c r="I110" i="7"/>
  <c r="AA110" i="7" s="1"/>
  <c r="I109" i="7"/>
  <c r="AA109" i="7"/>
  <c r="I108" i="7"/>
  <c r="AA108" i="7" s="1"/>
  <c r="I107" i="7"/>
  <c r="AA107" i="7" s="1"/>
  <c r="I106" i="7"/>
  <c r="AA106" i="7" s="1"/>
  <c r="I105" i="7"/>
  <c r="AA105" i="7" s="1"/>
  <c r="I104" i="7"/>
  <c r="AA104" i="7" s="1"/>
  <c r="I103" i="7"/>
  <c r="AA103" i="7" s="1"/>
  <c r="I102" i="7"/>
  <c r="AA102" i="7" s="1"/>
  <c r="I101" i="7"/>
  <c r="AA101" i="7"/>
  <c r="I100" i="7"/>
  <c r="AA100" i="7" s="1"/>
  <c r="I99" i="7"/>
  <c r="AA99" i="7"/>
  <c r="I98" i="7"/>
  <c r="AA98" i="7"/>
  <c r="H193" i="7"/>
  <c r="Z193" i="7"/>
  <c r="H192" i="7"/>
  <c r="Z192" i="7" s="1"/>
  <c r="H191" i="7"/>
  <c r="Z191" i="7"/>
  <c r="H190" i="7"/>
  <c r="Z190" i="7" s="1"/>
  <c r="H189" i="7"/>
  <c r="Z189" i="7" s="1"/>
  <c r="H188" i="7"/>
  <c r="Z188" i="7" s="1"/>
  <c r="H187" i="7"/>
  <c r="Z187" i="7"/>
  <c r="H186" i="7"/>
  <c r="Z186" i="7" s="1"/>
  <c r="H185" i="7"/>
  <c r="Z185" i="7" s="1"/>
  <c r="H184" i="7"/>
  <c r="Z184" i="7"/>
  <c r="H183" i="7"/>
  <c r="Z183" i="7" s="1"/>
  <c r="H182" i="7"/>
  <c r="Z182" i="7" s="1"/>
  <c r="H181" i="7"/>
  <c r="Z181" i="7" s="1"/>
  <c r="H180" i="7"/>
  <c r="Z180" i="7" s="1"/>
  <c r="H179" i="7"/>
  <c r="Z179" i="7" s="1"/>
  <c r="H178" i="7"/>
  <c r="Z178" i="7" s="1"/>
  <c r="H177" i="7"/>
  <c r="Z177" i="7" s="1"/>
  <c r="H176" i="7"/>
  <c r="Z176" i="7" s="1"/>
  <c r="H175" i="7"/>
  <c r="Z175" i="7" s="1"/>
  <c r="H174" i="7"/>
  <c r="Z174" i="7" s="1"/>
  <c r="H173" i="7"/>
  <c r="Z173" i="7"/>
  <c r="H172" i="7"/>
  <c r="Z172" i="7" s="1"/>
  <c r="H171" i="7"/>
  <c r="Z171" i="7"/>
  <c r="H170" i="7"/>
  <c r="Z170" i="7"/>
  <c r="H169" i="7"/>
  <c r="Z169" i="7"/>
  <c r="H168" i="7"/>
  <c r="Z168" i="7" s="1"/>
  <c r="H167" i="7"/>
  <c r="Z167" i="7" s="1"/>
  <c r="H166" i="7"/>
  <c r="Z166" i="7" s="1"/>
  <c r="H165" i="7"/>
  <c r="Z165" i="7" s="1"/>
  <c r="H164" i="7"/>
  <c r="Z164" i="7" s="1"/>
  <c r="H163" i="7"/>
  <c r="Z163" i="7"/>
  <c r="H162" i="7"/>
  <c r="Z162" i="7"/>
  <c r="H161" i="7"/>
  <c r="Z161" i="7" s="1"/>
  <c r="H160" i="7"/>
  <c r="Z160" i="7"/>
  <c r="H159" i="7"/>
  <c r="Z159" i="7"/>
  <c r="H158" i="7"/>
  <c r="Z158" i="7" s="1"/>
  <c r="H157" i="7"/>
  <c r="Z157" i="7" s="1"/>
  <c r="H156" i="7"/>
  <c r="Z156" i="7" s="1"/>
  <c r="H155" i="7"/>
  <c r="Z155" i="7" s="1"/>
  <c r="H154" i="7"/>
  <c r="Z154" i="7"/>
  <c r="H153" i="7"/>
  <c r="Z153" i="7"/>
  <c r="H152" i="7"/>
  <c r="Z152" i="7" s="1"/>
  <c r="H151" i="7"/>
  <c r="Z151" i="7"/>
  <c r="H150" i="7"/>
  <c r="Z150" i="7" s="1"/>
  <c r="H149" i="7"/>
  <c r="Z149" i="7"/>
  <c r="H148" i="7"/>
  <c r="Z148" i="7" s="1"/>
  <c r="H147" i="7"/>
  <c r="Z147" i="7" s="1"/>
  <c r="H146" i="7"/>
  <c r="Z146" i="7"/>
  <c r="H145" i="7"/>
  <c r="Z145" i="7" s="1"/>
  <c r="H144" i="7"/>
  <c r="Z144" i="7"/>
  <c r="H143" i="7"/>
  <c r="Z143" i="7" s="1"/>
  <c r="H142" i="7"/>
  <c r="Z142" i="7" s="1"/>
  <c r="H141" i="7"/>
  <c r="Z141" i="7"/>
  <c r="H140" i="7"/>
  <c r="Z140" i="7" s="1"/>
  <c r="H139" i="7"/>
  <c r="Z139" i="7" s="1"/>
  <c r="H138" i="7"/>
  <c r="Z138" i="7"/>
  <c r="H137" i="7"/>
  <c r="Z137" i="7" s="1"/>
  <c r="H136" i="7"/>
  <c r="Z136" i="7" s="1"/>
  <c r="H135" i="7"/>
  <c r="Z135" i="7"/>
  <c r="H134" i="7"/>
  <c r="Z134" i="7" s="1"/>
  <c r="H133" i="7"/>
  <c r="Z133" i="7"/>
  <c r="H132" i="7"/>
  <c r="Z132" i="7" s="1"/>
  <c r="H131" i="7"/>
  <c r="Z131" i="7" s="1"/>
  <c r="H130" i="7"/>
  <c r="Z130" i="7"/>
  <c r="H129" i="7"/>
  <c r="Z129" i="7"/>
  <c r="H128" i="7"/>
  <c r="Z128" i="7" s="1"/>
  <c r="H127" i="7"/>
  <c r="Z127" i="7" s="1"/>
  <c r="H126" i="7"/>
  <c r="Z126" i="7" s="1"/>
  <c r="H125" i="7"/>
  <c r="Z125" i="7" s="1"/>
  <c r="H124" i="7"/>
  <c r="Z124" i="7" s="1"/>
  <c r="H123" i="7"/>
  <c r="Z123" i="7" s="1"/>
  <c r="H122" i="7"/>
  <c r="Z122" i="7"/>
  <c r="H121" i="7"/>
  <c r="Z121" i="7" s="1"/>
  <c r="H120" i="7"/>
  <c r="Z120" i="7"/>
  <c r="H119" i="7"/>
  <c r="Z119" i="7" s="1"/>
  <c r="H118" i="7"/>
  <c r="Z118" i="7" s="1"/>
  <c r="H117" i="7"/>
  <c r="Z117" i="7"/>
  <c r="H116" i="7"/>
  <c r="Z116" i="7" s="1"/>
  <c r="H115" i="7"/>
  <c r="Z115" i="7" s="1"/>
  <c r="H114" i="7"/>
  <c r="Z114" i="7" s="1"/>
  <c r="H113" i="7"/>
  <c r="Z113" i="7" s="1"/>
  <c r="H112" i="7"/>
  <c r="Z112" i="7" s="1"/>
  <c r="H111" i="7"/>
  <c r="Z111" i="7"/>
  <c r="H110" i="7"/>
  <c r="Z110" i="7" s="1"/>
  <c r="H109" i="7"/>
  <c r="Z109" i="7"/>
  <c r="H108" i="7"/>
  <c r="Z108" i="7" s="1"/>
  <c r="H107" i="7"/>
  <c r="Z107" i="7"/>
  <c r="H106" i="7"/>
  <c r="Z106" i="7"/>
  <c r="H105" i="7"/>
  <c r="Z105" i="7" s="1"/>
  <c r="H104" i="7"/>
  <c r="Z104" i="7"/>
  <c r="H103" i="7"/>
  <c r="Z103" i="7" s="1"/>
  <c r="H102" i="7"/>
  <c r="Z102" i="7" s="1"/>
  <c r="H101" i="7"/>
  <c r="Z101" i="7"/>
  <c r="H100" i="7"/>
  <c r="Z100" i="7" s="1"/>
  <c r="H99" i="7"/>
  <c r="Z99" i="7" s="1"/>
  <c r="H98" i="7"/>
  <c r="Z98" i="7"/>
  <c r="G193" i="7"/>
  <c r="Y193" i="7" s="1"/>
  <c r="G192" i="7"/>
  <c r="Y192" i="7"/>
  <c r="G191" i="7"/>
  <c r="Y191" i="7" s="1"/>
  <c r="G190" i="7"/>
  <c r="Y190" i="7" s="1"/>
  <c r="G189" i="7"/>
  <c r="Y189" i="7"/>
  <c r="G188" i="7"/>
  <c r="Y188" i="7" s="1"/>
  <c r="G187" i="7"/>
  <c r="Y187" i="7" s="1"/>
  <c r="G186" i="7"/>
  <c r="Y186" i="7"/>
  <c r="G185" i="7"/>
  <c r="Y185" i="7" s="1"/>
  <c r="G184" i="7"/>
  <c r="Y184" i="7" s="1"/>
  <c r="G183" i="7"/>
  <c r="Y183" i="7" s="1"/>
  <c r="G182" i="7"/>
  <c r="Y182" i="7" s="1"/>
  <c r="G181" i="7"/>
  <c r="Y181" i="7"/>
  <c r="G180" i="7"/>
  <c r="Y180" i="7" s="1"/>
  <c r="G179" i="7"/>
  <c r="Y179" i="7" s="1"/>
  <c r="G178" i="7"/>
  <c r="Y178" i="7" s="1"/>
  <c r="G177" i="7"/>
  <c r="Y177" i="7"/>
  <c r="G176" i="7"/>
  <c r="Y176" i="7"/>
  <c r="G175" i="7"/>
  <c r="Y175" i="7" s="1"/>
  <c r="G174" i="7"/>
  <c r="Y174" i="7" s="1"/>
  <c r="G173" i="7"/>
  <c r="Y173" i="7" s="1"/>
  <c r="G172" i="7"/>
  <c r="Y172" i="7" s="1"/>
  <c r="G171" i="7"/>
  <c r="Y171" i="7" s="1"/>
  <c r="G170" i="7"/>
  <c r="Y170" i="7" s="1"/>
  <c r="G169" i="7"/>
  <c r="Y169" i="7" s="1"/>
  <c r="G168" i="7"/>
  <c r="Y168" i="7"/>
  <c r="G167" i="7"/>
  <c r="Y167" i="7" s="1"/>
  <c r="G166" i="7"/>
  <c r="Y166" i="7" s="1"/>
  <c r="G165" i="7"/>
  <c r="Y165" i="7"/>
  <c r="G164" i="7"/>
  <c r="Y164" i="7" s="1"/>
  <c r="G163" i="7"/>
  <c r="Y163" i="7"/>
  <c r="G162" i="7"/>
  <c r="Y162" i="7"/>
  <c r="G161" i="7"/>
  <c r="Y161" i="7"/>
  <c r="G160" i="7"/>
  <c r="Y160" i="7" s="1"/>
  <c r="G159" i="7"/>
  <c r="Y159" i="7" s="1"/>
  <c r="G158" i="7"/>
  <c r="Y158" i="7" s="1"/>
  <c r="G157" i="7"/>
  <c r="Y157" i="7" s="1"/>
  <c r="G156" i="7"/>
  <c r="Y156" i="7" s="1"/>
  <c r="G155" i="7"/>
  <c r="Y155" i="7"/>
  <c r="G154" i="7"/>
  <c r="Y154" i="7" s="1"/>
  <c r="G153" i="7"/>
  <c r="Y153" i="7" s="1"/>
  <c r="G152" i="7"/>
  <c r="Y152" i="7" s="1"/>
  <c r="G151" i="7"/>
  <c r="Y151" i="7" s="1"/>
  <c r="G150" i="7"/>
  <c r="Y150" i="7" s="1"/>
  <c r="G149" i="7"/>
  <c r="Y149" i="7" s="1"/>
  <c r="G148" i="7"/>
  <c r="Y148" i="7" s="1"/>
  <c r="G147" i="7"/>
  <c r="Y147" i="7" s="1"/>
  <c r="G146" i="7"/>
  <c r="Y146" i="7" s="1"/>
  <c r="G145" i="7"/>
  <c r="Y145" i="7"/>
  <c r="G144" i="7"/>
  <c r="Y144" i="7" s="1"/>
  <c r="G143" i="7"/>
  <c r="Y143" i="7" s="1"/>
  <c r="G142" i="7"/>
  <c r="Y142" i="7" s="1"/>
  <c r="G141" i="7"/>
  <c r="Y141" i="7" s="1"/>
  <c r="G140" i="7"/>
  <c r="Y140" i="7" s="1"/>
  <c r="G139" i="7"/>
  <c r="Y139" i="7"/>
  <c r="G138" i="7"/>
  <c r="Y138" i="7" s="1"/>
  <c r="G137" i="7"/>
  <c r="Y137" i="7"/>
  <c r="G136" i="7"/>
  <c r="Y136" i="7" s="1"/>
  <c r="G135" i="7"/>
  <c r="Y135" i="7" s="1"/>
  <c r="G134" i="7"/>
  <c r="Y134" i="7" s="1"/>
  <c r="G133" i="7"/>
  <c r="Y133" i="7" s="1"/>
  <c r="G132" i="7"/>
  <c r="Y132" i="7" s="1"/>
  <c r="G131" i="7"/>
  <c r="Y131" i="7" s="1"/>
  <c r="G130" i="7"/>
  <c r="Y130" i="7"/>
  <c r="G129" i="7"/>
  <c r="Y129" i="7" s="1"/>
  <c r="G128" i="7"/>
  <c r="Y128" i="7" s="1"/>
  <c r="G127" i="7"/>
  <c r="Y127" i="7"/>
  <c r="G126" i="7"/>
  <c r="Y126" i="7" s="1"/>
  <c r="G125" i="7"/>
  <c r="Y125" i="7"/>
  <c r="G124" i="7"/>
  <c r="Y124" i="7" s="1"/>
  <c r="G123" i="7"/>
  <c r="Y123" i="7" s="1"/>
  <c r="G122" i="7"/>
  <c r="Y122" i="7"/>
  <c r="G121" i="7"/>
  <c r="Y121" i="7"/>
  <c r="G120" i="7"/>
  <c r="Y120" i="7" s="1"/>
  <c r="G119" i="7"/>
  <c r="Y119" i="7" s="1"/>
  <c r="G118" i="7"/>
  <c r="Y118" i="7" s="1"/>
  <c r="G117" i="7"/>
  <c r="Y117" i="7" s="1"/>
  <c r="G116" i="7"/>
  <c r="Y116" i="7" s="1"/>
  <c r="G115" i="7"/>
  <c r="Y115" i="7" s="1"/>
  <c r="G114" i="7"/>
  <c r="Y114" i="7"/>
  <c r="G113" i="7"/>
  <c r="Y113" i="7" s="1"/>
  <c r="G112" i="7"/>
  <c r="Y112" i="7" s="1"/>
  <c r="G111" i="7"/>
  <c r="Y111" i="7" s="1"/>
  <c r="G110" i="7"/>
  <c r="Y110" i="7" s="1"/>
  <c r="G109" i="7"/>
  <c r="Y109" i="7"/>
  <c r="G108" i="7"/>
  <c r="Y108" i="7" s="1"/>
  <c r="G107" i="7"/>
  <c r="Y107" i="7" s="1"/>
  <c r="G106" i="7"/>
  <c r="Y106" i="7" s="1"/>
  <c r="G105" i="7"/>
  <c r="Y105" i="7" s="1"/>
  <c r="G104" i="7"/>
  <c r="Y104" i="7"/>
  <c r="G103" i="7"/>
  <c r="Y103" i="7" s="1"/>
  <c r="G102" i="7"/>
  <c r="Y102" i="7" s="1"/>
  <c r="G101" i="7"/>
  <c r="Y101" i="7"/>
  <c r="G100" i="7"/>
  <c r="Y100" i="7" s="1"/>
  <c r="G99" i="7"/>
  <c r="Y99" i="7"/>
  <c r="G98" i="7"/>
  <c r="F193" i="7"/>
  <c r="X193" i="7" s="1"/>
  <c r="F192" i="7"/>
  <c r="X192" i="7" s="1"/>
  <c r="F191" i="7"/>
  <c r="X191" i="7" s="1"/>
  <c r="F190" i="7"/>
  <c r="X190" i="7" s="1"/>
  <c r="F189" i="7"/>
  <c r="X189" i="7"/>
  <c r="F188" i="7"/>
  <c r="X188" i="7" s="1"/>
  <c r="F187" i="7"/>
  <c r="X187" i="7"/>
  <c r="F186" i="7"/>
  <c r="X186" i="7"/>
  <c r="F185" i="7"/>
  <c r="X185" i="7"/>
  <c r="F184" i="7"/>
  <c r="X184" i="7" s="1"/>
  <c r="F183" i="7"/>
  <c r="X183" i="7" s="1"/>
  <c r="F182" i="7"/>
  <c r="X182" i="7" s="1"/>
  <c r="F181" i="7"/>
  <c r="X181" i="7" s="1"/>
  <c r="F180" i="7"/>
  <c r="X180" i="7"/>
  <c r="F179" i="7"/>
  <c r="X179" i="7" s="1"/>
  <c r="F178" i="7"/>
  <c r="X178" i="7"/>
  <c r="F177" i="7"/>
  <c r="X177" i="7" s="1"/>
  <c r="F176" i="7"/>
  <c r="X176" i="7" s="1"/>
  <c r="F175" i="7"/>
  <c r="X175" i="7"/>
  <c r="F174" i="7"/>
  <c r="X174" i="7" s="1"/>
  <c r="F173" i="7"/>
  <c r="X173" i="7" s="1"/>
  <c r="F172" i="7"/>
  <c r="X172" i="7" s="1"/>
  <c r="F171" i="7"/>
  <c r="X171" i="7" s="1"/>
  <c r="F170" i="7"/>
  <c r="X170" i="7" s="1"/>
  <c r="F169" i="7"/>
  <c r="X169" i="7" s="1"/>
  <c r="F168" i="7"/>
  <c r="X168" i="7"/>
  <c r="F167" i="7"/>
  <c r="X167" i="7" s="1"/>
  <c r="F166" i="7"/>
  <c r="X166" i="7" s="1"/>
  <c r="F165" i="7"/>
  <c r="X165" i="7" s="1"/>
  <c r="F164" i="7"/>
  <c r="X164" i="7"/>
  <c r="F163" i="7"/>
  <c r="X163" i="7" s="1"/>
  <c r="F162" i="7"/>
  <c r="X162" i="7" s="1"/>
  <c r="F161" i="7"/>
  <c r="X161" i="7" s="1"/>
  <c r="F160" i="7"/>
  <c r="X160" i="7" s="1"/>
  <c r="F159" i="7"/>
  <c r="X159" i="7" s="1"/>
  <c r="F158" i="7"/>
  <c r="X158" i="7" s="1"/>
  <c r="F157" i="7"/>
  <c r="X157" i="7" s="1"/>
  <c r="F156" i="7"/>
  <c r="X156" i="7" s="1"/>
  <c r="F155" i="7"/>
  <c r="X155" i="7" s="1"/>
  <c r="F154" i="7"/>
  <c r="X154" i="7"/>
  <c r="F153" i="7"/>
  <c r="X153" i="7"/>
  <c r="F152" i="7"/>
  <c r="X152" i="7" s="1"/>
  <c r="F151" i="7"/>
  <c r="X151" i="7" s="1"/>
  <c r="F150" i="7"/>
  <c r="X150" i="7" s="1"/>
  <c r="F149" i="7"/>
  <c r="X149" i="7" s="1"/>
  <c r="F148" i="7"/>
  <c r="X148" i="7" s="1"/>
  <c r="F147" i="7"/>
  <c r="X147" i="7"/>
  <c r="F146" i="7"/>
  <c r="X146" i="7"/>
  <c r="F145" i="7"/>
  <c r="X145" i="7" s="1"/>
  <c r="F144" i="7"/>
  <c r="X144" i="7"/>
  <c r="F143" i="7"/>
  <c r="X143" i="7" s="1"/>
  <c r="F142" i="7"/>
  <c r="X142" i="7" s="1"/>
  <c r="F141" i="7"/>
  <c r="X141" i="7" s="1"/>
  <c r="F140" i="7"/>
  <c r="X140" i="7"/>
  <c r="F139" i="7"/>
  <c r="X139" i="7" s="1"/>
  <c r="F138" i="7"/>
  <c r="X138" i="7"/>
  <c r="F137" i="7"/>
  <c r="X137" i="7" s="1"/>
  <c r="F136" i="7"/>
  <c r="X136" i="7" s="1"/>
  <c r="F135" i="7"/>
  <c r="X135" i="7" s="1"/>
  <c r="F134" i="7"/>
  <c r="X134" i="7" s="1"/>
  <c r="F133" i="7"/>
  <c r="X133" i="7"/>
  <c r="F132" i="7"/>
  <c r="X132" i="7"/>
  <c r="F131" i="7"/>
  <c r="X131" i="7" s="1"/>
  <c r="F130" i="7"/>
  <c r="X130" i="7" s="1"/>
  <c r="F129" i="7"/>
  <c r="X129" i="7" s="1"/>
  <c r="F128" i="7"/>
  <c r="X128" i="7" s="1"/>
  <c r="F127" i="7"/>
  <c r="X127" i="7"/>
  <c r="F126" i="7"/>
  <c r="X126" i="7" s="1"/>
  <c r="F125" i="7"/>
  <c r="X125" i="7"/>
  <c r="F124" i="7"/>
  <c r="X124" i="7" s="1"/>
  <c r="F123" i="7"/>
  <c r="X123" i="7"/>
  <c r="F122" i="7"/>
  <c r="X122" i="7"/>
  <c r="F121" i="7"/>
  <c r="X121" i="7" s="1"/>
  <c r="F120" i="7"/>
  <c r="X120" i="7" s="1"/>
  <c r="F119" i="7"/>
  <c r="X119" i="7"/>
  <c r="F118" i="7"/>
  <c r="X118" i="7" s="1"/>
  <c r="F117" i="7"/>
  <c r="X117" i="7"/>
  <c r="F116" i="7"/>
  <c r="X116" i="7" s="1"/>
  <c r="F115" i="7"/>
  <c r="X115" i="7" s="1"/>
  <c r="F114" i="7"/>
  <c r="X114" i="7"/>
  <c r="F113" i="7"/>
  <c r="X113" i="7"/>
  <c r="F112" i="7"/>
  <c r="X112" i="7"/>
  <c r="F111" i="7"/>
  <c r="X111" i="7" s="1"/>
  <c r="F110" i="7"/>
  <c r="X110" i="7" s="1"/>
  <c r="F109" i="7"/>
  <c r="X109" i="7"/>
  <c r="F108" i="7"/>
  <c r="X108" i="7" s="1"/>
  <c r="F107" i="7"/>
  <c r="X107" i="7" s="1"/>
  <c r="F106" i="7"/>
  <c r="X106" i="7"/>
  <c r="F105" i="7"/>
  <c r="X105" i="7" s="1"/>
  <c r="F104" i="7"/>
  <c r="X104" i="7" s="1"/>
  <c r="F103" i="7"/>
  <c r="X103" i="7" s="1"/>
  <c r="F102" i="7"/>
  <c r="X102" i="7" s="1"/>
  <c r="F101" i="7"/>
  <c r="X101" i="7"/>
  <c r="F100" i="7"/>
  <c r="X100" i="7" s="1"/>
  <c r="F99" i="7"/>
  <c r="X99" i="7" s="1"/>
  <c r="F98" i="7"/>
  <c r="X98" i="7"/>
  <c r="E193" i="7"/>
  <c r="W193" i="7" s="1"/>
  <c r="E192" i="7"/>
  <c r="W192" i="7"/>
  <c r="E191" i="7"/>
  <c r="W191" i="7"/>
  <c r="E190" i="7"/>
  <c r="W190" i="7" s="1"/>
  <c r="E189" i="7"/>
  <c r="W189" i="7"/>
  <c r="E188" i="7"/>
  <c r="W188" i="7" s="1"/>
  <c r="E187" i="7"/>
  <c r="W187" i="7"/>
  <c r="E186" i="7"/>
  <c r="W186" i="7" s="1"/>
  <c r="E185" i="7"/>
  <c r="W185" i="7" s="1"/>
  <c r="E184" i="7"/>
  <c r="W184" i="7" s="1"/>
  <c r="E183" i="7"/>
  <c r="W183" i="7" s="1"/>
  <c r="E182" i="7"/>
  <c r="W182" i="7" s="1"/>
  <c r="E181" i="7"/>
  <c r="W181" i="7"/>
  <c r="E180" i="7"/>
  <c r="W180" i="7" s="1"/>
  <c r="E179" i="7"/>
  <c r="W179" i="7" s="1"/>
  <c r="E178" i="7"/>
  <c r="W178" i="7" s="1"/>
  <c r="E177" i="7"/>
  <c r="W177" i="7"/>
  <c r="E176" i="7"/>
  <c r="W176" i="7" s="1"/>
  <c r="E175" i="7"/>
  <c r="W175" i="7" s="1"/>
  <c r="E174" i="7"/>
  <c r="W174" i="7" s="1"/>
  <c r="E173" i="7"/>
  <c r="W173" i="7" s="1"/>
  <c r="E172" i="7"/>
  <c r="W172" i="7"/>
  <c r="E171" i="7"/>
  <c r="W171" i="7" s="1"/>
  <c r="E170" i="7"/>
  <c r="W170" i="7" s="1"/>
  <c r="E169" i="7"/>
  <c r="W169" i="7" s="1"/>
  <c r="E168" i="7"/>
  <c r="W168" i="7" s="1"/>
  <c r="E167" i="7"/>
  <c r="W167" i="7" s="1"/>
  <c r="E166" i="7"/>
  <c r="W166" i="7" s="1"/>
  <c r="E165" i="7"/>
  <c r="W165" i="7" s="1"/>
  <c r="E164" i="7"/>
  <c r="W164" i="7" s="1"/>
  <c r="E163" i="7"/>
  <c r="W163" i="7"/>
  <c r="E162" i="7"/>
  <c r="W162" i="7" s="1"/>
  <c r="E161" i="7"/>
  <c r="W161" i="7" s="1"/>
  <c r="E160" i="7"/>
  <c r="W160" i="7"/>
  <c r="E159" i="7"/>
  <c r="W159" i="7" s="1"/>
  <c r="E158" i="7"/>
  <c r="W158" i="7" s="1"/>
  <c r="E157" i="7"/>
  <c r="W157" i="7" s="1"/>
  <c r="E156" i="7"/>
  <c r="W156" i="7" s="1"/>
  <c r="E155" i="7"/>
  <c r="W155" i="7"/>
  <c r="E154" i="7"/>
  <c r="W154" i="7" s="1"/>
  <c r="E153" i="7"/>
  <c r="W153" i="7"/>
  <c r="E152" i="7"/>
  <c r="W152" i="7" s="1"/>
  <c r="E151" i="7"/>
  <c r="W151" i="7"/>
  <c r="E150" i="7"/>
  <c r="W150" i="7" s="1"/>
  <c r="E149" i="7"/>
  <c r="W149" i="7" s="1"/>
  <c r="E148" i="7"/>
  <c r="W148" i="7"/>
  <c r="E147" i="7"/>
  <c r="W147" i="7" s="1"/>
  <c r="E146" i="7"/>
  <c r="W146" i="7"/>
  <c r="E145" i="7"/>
  <c r="W145" i="7" s="1"/>
  <c r="E144" i="7"/>
  <c r="W144" i="7" s="1"/>
  <c r="E143" i="7"/>
  <c r="W143" i="7"/>
  <c r="E142" i="7"/>
  <c r="W142" i="7" s="1"/>
  <c r="E141" i="7"/>
  <c r="W141" i="7"/>
  <c r="E140" i="7"/>
  <c r="W140" i="7" s="1"/>
  <c r="E139" i="7"/>
  <c r="W139" i="7" s="1"/>
  <c r="E138" i="7"/>
  <c r="W138" i="7"/>
  <c r="E137" i="7"/>
  <c r="W137" i="7" s="1"/>
  <c r="E136" i="7"/>
  <c r="W136" i="7"/>
  <c r="E135" i="7"/>
  <c r="W135" i="7" s="1"/>
  <c r="E134" i="7"/>
  <c r="W134" i="7" s="1"/>
  <c r="E133" i="7"/>
  <c r="W133" i="7" s="1"/>
  <c r="E132" i="7"/>
  <c r="W132" i="7"/>
  <c r="E131" i="7"/>
  <c r="W131" i="7" s="1"/>
  <c r="E130" i="7"/>
  <c r="W130" i="7"/>
  <c r="E129" i="7"/>
  <c r="W129" i="7" s="1"/>
  <c r="E128" i="7"/>
  <c r="W128" i="7" s="1"/>
  <c r="E127" i="7"/>
  <c r="W127" i="7" s="1"/>
  <c r="E126" i="7"/>
  <c r="W126" i="7" s="1"/>
  <c r="E125" i="7"/>
  <c r="W125" i="7"/>
  <c r="E124" i="7"/>
  <c r="W124" i="7" s="1"/>
  <c r="E123" i="7"/>
  <c r="W123" i="7" s="1"/>
  <c r="E122" i="7"/>
  <c r="W122" i="7" s="1"/>
  <c r="E121" i="7"/>
  <c r="W121" i="7" s="1"/>
  <c r="E120" i="7"/>
  <c r="W120" i="7" s="1"/>
  <c r="E119" i="7"/>
  <c r="W119" i="7"/>
  <c r="E118" i="7"/>
  <c r="W118" i="7" s="1"/>
  <c r="E117" i="7"/>
  <c r="W117" i="7"/>
  <c r="E116" i="7"/>
  <c r="W116" i="7" s="1"/>
  <c r="E115" i="7"/>
  <c r="W115" i="7"/>
  <c r="E114" i="7"/>
  <c r="W114" i="7"/>
  <c r="E113" i="7"/>
  <c r="W113" i="7" s="1"/>
  <c r="E112" i="7"/>
  <c r="W112" i="7" s="1"/>
  <c r="E111" i="7"/>
  <c r="W111" i="7" s="1"/>
  <c r="E110" i="7"/>
  <c r="W110" i="7" s="1"/>
  <c r="E109" i="7"/>
  <c r="W109" i="7"/>
  <c r="E108" i="7"/>
  <c r="W108" i="7"/>
  <c r="E107" i="7"/>
  <c r="W107" i="7" s="1"/>
  <c r="E106" i="7"/>
  <c r="W106" i="7"/>
  <c r="E105" i="7"/>
  <c r="W105" i="7" s="1"/>
  <c r="E104" i="7"/>
  <c r="W104" i="7"/>
  <c r="E103" i="7"/>
  <c r="W103" i="7" s="1"/>
  <c r="E102" i="7"/>
  <c r="W102" i="7" s="1"/>
  <c r="E101" i="7"/>
  <c r="W101" i="7" s="1"/>
  <c r="E100" i="7"/>
  <c r="W100" i="7" s="1"/>
  <c r="E99" i="7"/>
  <c r="W99" i="7" s="1"/>
  <c r="E98" i="7"/>
  <c r="W98" i="7"/>
  <c r="D193" i="7"/>
  <c r="V193" i="7" s="1"/>
  <c r="D192" i="7"/>
  <c r="V192" i="7" s="1"/>
  <c r="D191" i="7"/>
  <c r="V191" i="7" s="1"/>
  <c r="D190" i="7"/>
  <c r="V190" i="7" s="1"/>
  <c r="D189" i="7"/>
  <c r="V189" i="7"/>
  <c r="D188" i="7"/>
  <c r="V188" i="7" s="1"/>
  <c r="D187" i="7"/>
  <c r="V187" i="7" s="1"/>
  <c r="D186" i="7"/>
  <c r="V186" i="7" s="1"/>
  <c r="D185" i="7"/>
  <c r="V185" i="7" s="1"/>
  <c r="D184" i="7"/>
  <c r="V184" i="7" s="1"/>
  <c r="D183" i="7"/>
  <c r="V183" i="7"/>
  <c r="D182" i="7"/>
  <c r="V182" i="7" s="1"/>
  <c r="D181" i="7"/>
  <c r="V181" i="7"/>
  <c r="D180" i="7"/>
  <c r="V180" i="7" s="1"/>
  <c r="D179" i="7"/>
  <c r="V179" i="7"/>
  <c r="D178" i="7"/>
  <c r="V178" i="7" s="1"/>
  <c r="D177" i="7"/>
  <c r="V177" i="7" s="1"/>
  <c r="D176" i="7"/>
  <c r="V176" i="7" s="1"/>
  <c r="D175" i="7"/>
  <c r="V175" i="7" s="1"/>
  <c r="D174" i="7"/>
  <c r="V174" i="7" s="1"/>
  <c r="D173" i="7"/>
  <c r="V173" i="7"/>
  <c r="D172" i="7"/>
  <c r="V172" i="7"/>
  <c r="D171" i="7"/>
  <c r="V171" i="7" s="1"/>
  <c r="D170" i="7"/>
  <c r="V170" i="7"/>
  <c r="D169" i="7"/>
  <c r="V169" i="7" s="1"/>
  <c r="D168" i="7"/>
  <c r="V168" i="7" s="1"/>
  <c r="D167" i="7"/>
  <c r="V167" i="7" s="1"/>
  <c r="D166" i="7"/>
  <c r="V166" i="7" s="1"/>
  <c r="D165" i="7"/>
  <c r="V165" i="7"/>
  <c r="D164" i="7"/>
  <c r="V164" i="7" s="1"/>
  <c r="D163" i="7"/>
  <c r="V163" i="7"/>
  <c r="D162" i="7"/>
  <c r="V162" i="7"/>
  <c r="D161" i="7"/>
  <c r="V161" i="7" s="1"/>
  <c r="D160" i="7"/>
  <c r="V160" i="7"/>
  <c r="D159" i="7"/>
  <c r="V159" i="7"/>
  <c r="D158" i="7"/>
  <c r="V158" i="7" s="1"/>
  <c r="D157" i="7"/>
  <c r="V157" i="7" s="1"/>
  <c r="D156" i="7"/>
  <c r="V156" i="7" s="1"/>
  <c r="D155" i="7"/>
  <c r="V155" i="7"/>
  <c r="D154" i="7"/>
  <c r="V154" i="7" s="1"/>
  <c r="D153" i="7"/>
  <c r="V153" i="7"/>
  <c r="D152" i="7"/>
  <c r="V152" i="7" s="1"/>
  <c r="D151" i="7"/>
  <c r="V151" i="7" s="1"/>
  <c r="D150" i="7"/>
  <c r="V150" i="7" s="1"/>
  <c r="D149" i="7"/>
  <c r="V149" i="7" s="1"/>
  <c r="D148" i="7"/>
  <c r="V148" i="7"/>
  <c r="D147" i="7"/>
  <c r="V147" i="7" s="1"/>
  <c r="D146" i="7"/>
  <c r="V146" i="7" s="1"/>
  <c r="D145" i="7"/>
  <c r="V145" i="7"/>
  <c r="D144" i="7"/>
  <c r="V144" i="7" s="1"/>
  <c r="D143" i="7"/>
  <c r="V143" i="7"/>
  <c r="D142" i="7"/>
  <c r="V142" i="7"/>
  <c r="D141" i="7"/>
  <c r="V141" i="7"/>
  <c r="D140" i="7"/>
  <c r="V140" i="7" s="1"/>
  <c r="D139" i="7"/>
  <c r="V139" i="7" s="1"/>
  <c r="D138" i="7"/>
  <c r="V138" i="7"/>
  <c r="D137" i="7"/>
  <c r="V137" i="7" s="1"/>
  <c r="D136" i="7"/>
  <c r="V136" i="7" s="1"/>
  <c r="D135" i="7"/>
  <c r="V135" i="7" s="1"/>
  <c r="D134" i="7"/>
  <c r="V134" i="7"/>
  <c r="D133" i="7"/>
  <c r="V133" i="7" s="1"/>
  <c r="D132" i="7"/>
  <c r="V132" i="7" s="1"/>
  <c r="D131" i="7"/>
  <c r="V131" i="7" s="1"/>
  <c r="D130" i="7"/>
  <c r="V130" i="7" s="1"/>
  <c r="D129" i="7"/>
  <c r="V129" i="7"/>
  <c r="D128" i="7"/>
  <c r="V128" i="7" s="1"/>
  <c r="D127" i="7"/>
  <c r="V127" i="7" s="1"/>
  <c r="D126" i="7"/>
  <c r="V126" i="7" s="1"/>
  <c r="D125" i="7"/>
  <c r="V125" i="7" s="1"/>
  <c r="D124" i="7"/>
  <c r="V124" i="7" s="1"/>
  <c r="D123" i="7"/>
  <c r="V123" i="7" s="1"/>
  <c r="D122" i="7"/>
  <c r="V122" i="7"/>
  <c r="D121" i="7"/>
  <c r="V121" i="7"/>
  <c r="D120" i="7"/>
  <c r="V120" i="7" s="1"/>
  <c r="D119" i="7"/>
  <c r="V119" i="7"/>
  <c r="D118" i="7"/>
  <c r="V118" i="7"/>
  <c r="D117" i="7"/>
  <c r="V117" i="7" s="1"/>
  <c r="D116" i="7"/>
  <c r="V116" i="7" s="1"/>
  <c r="D115" i="7"/>
  <c r="V115" i="7" s="1"/>
  <c r="D114" i="7"/>
  <c r="V114" i="7" s="1"/>
  <c r="D113" i="7"/>
  <c r="V113" i="7"/>
  <c r="D112" i="7"/>
  <c r="V112" i="7" s="1"/>
  <c r="D111" i="7"/>
  <c r="V111" i="7"/>
  <c r="D110" i="7"/>
  <c r="V110" i="7" s="1"/>
  <c r="D109" i="7"/>
  <c r="V109" i="7" s="1"/>
  <c r="D108" i="7"/>
  <c r="V108" i="7"/>
  <c r="D107" i="7"/>
  <c r="V107" i="7" s="1"/>
  <c r="D106" i="7"/>
  <c r="V106" i="7" s="1"/>
  <c r="D105" i="7"/>
  <c r="V105" i="7" s="1"/>
  <c r="D104" i="7"/>
  <c r="V104" i="7" s="1"/>
  <c r="D103" i="7"/>
  <c r="V103" i="7"/>
  <c r="D102" i="7"/>
  <c r="V102" i="7" s="1"/>
  <c r="D101" i="7"/>
  <c r="V101" i="7" s="1"/>
  <c r="D100" i="7"/>
  <c r="V100" i="7" s="1"/>
  <c r="D99" i="7"/>
  <c r="V99" i="7" s="1"/>
  <c r="D98" i="7"/>
  <c r="V98" i="7" s="1"/>
  <c r="C193" i="7"/>
  <c r="U193" i="7" s="1"/>
  <c r="C192" i="7"/>
  <c r="U192" i="7" s="1"/>
  <c r="C191" i="7"/>
  <c r="U191" i="7"/>
  <c r="C190" i="7"/>
  <c r="U190" i="7" s="1"/>
  <c r="C189" i="7"/>
  <c r="U189" i="7" s="1"/>
  <c r="C188" i="7"/>
  <c r="U188" i="7"/>
  <c r="C187" i="7"/>
  <c r="U187" i="7" s="1"/>
  <c r="C186" i="7"/>
  <c r="U186" i="7"/>
  <c r="C185" i="7"/>
  <c r="U185" i="7"/>
  <c r="C184" i="7"/>
  <c r="U184" i="7" s="1"/>
  <c r="C183" i="7"/>
  <c r="U183" i="7" s="1"/>
  <c r="C182" i="7"/>
  <c r="U182" i="7" s="1"/>
  <c r="C181" i="7"/>
  <c r="U181" i="7" s="1"/>
  <c r="C180" i="7"/>
  <c r="U180" i="7" s="1"/>
  <c r="C179" i="7"/>
  <c r="U179" i="7" s="1"/>
  <c r="C178" i="7"/>
  <c r="U178" i="7" s="1"/>
  <c r="C177" i="7"/>
  <c r="U177" i="7" s="1"/>
  <c r="C176" i="7"/>
  <c r="U176" i="7" s="1"/>
  <c r="C175" i="7"/>
  <c r="U175" i="7" s="1"/>
  <c r="C174" i="7"/>
  <c r="U174" i="7"/>
  <c r="C173" i="7"/>
  <c r="U173" i="7" s="1"/>
  <c r="C172" i="7"/>
  <c r="U172" i="7" s="1"/>
  <c r="C171" i="7"/>
  <c r="U171" i="7" s="1"/>
  <c r="C170" i="7"/>
  <c r="U170" i="7" s="1"/>
  <c r="C169" i="7"/>
  <c r="U169" i="7" s="1"/>
  <c r="C168" i="7"/>
  <c r="U168" i="7" s="1"/>
  <c r="C167" i="7"/>
  <c r="U167" i="7"/>
  <c r="C166" i="7"/>
  <c r="U166" i="7"/>
  <c r="C165" i="7"/>
  <c r="U165" i="7" s="1"/>
  <c r="C164" i="7"/>
  <c r="U164" i="7"/>
  <c r="C163" i="7"/>
  <c r="U163" i="7" s="1"/>
  <c r="C162" i="7"/>
  <c r="U162" i="7" s="1"/>
  <c r="C161" i="7"/>
  <c r="U161" i="7" s="1"/>
  <c r="C160" i="7"/>
  <c r="U160" i="7" s="1"/>
  <c r="C159" i="7"/>
  <c r="U159" i="7" s="1"/>
  <c r="C158" i="7"/>
  <c r="U158" i="7"/>
  <c r="C157" i="7"/>
  <c r="U157" i="7" s="1"/>
  <c r="C156" i="7"/>
  <c r="U156" i="7" s="1"/>
  <c r="C155" i="7"/>
  <c r="U155" i="7" s="1"/>
  <c r="C154" i="7"/>
  <c r="U154" i="7" s="1"/>
  <c r="C153" i="7"/>
  <c r="U153" i="7"/>
  <c r="C152" i="7"/>
  <c r="U152" i="7" s="1"/>
  <c r="C151" i="7"/>
  <c r="U151" i="7" s="1"/>
  <c r="C150" i="7"/>
  <c r="U150" i="7"/>
  <c r="C149" i="7"/>
  <c r="U149" i="7" s="1"/>
  <c r="C148" i="7"/>
  <c r="U148" i="7"/>
  <c r="C147" i="7"/>
  <c r="U147" i="7" s="1"/>
  <c r="C146" i="7"/>
  <c r="U146" i="7" s="1"/>
  <c r="C145" i="7"/>
  <c r="U145" i="7"/>
  <c r="C144" i="7"/>
  <c r="U144" i="7" s="1"/>
  <c r="C143" i="7"/>
  <c r="U143" i="7"/>
  <c r="C142" i="7"/>
  <c r="U142" i="7" s="1"/>
  <c r="C141" i="7"/>
  <c r="U141" i="7" s="1"/>
  <c r="C140" i="7"/>
  <c r="U140" i="7"/>
  <c r="C139" i="7"/>
  <c r="U139" i="7" s="1"/>
  <c r="C138" i="7"/>
  <c r="U138" i="7"/>
  <c r="C137" i="7"/>
  <c r="U137" i="7"/>
  <c r="C136" i="7"/>
  <c r="U136" i="7" s="1"/>
  <c r="C135" i="7"/>
  <c r="U135" i="7"/>
  <c r="C134" i="7"/>
  <c r="U134" i="7"/>
  <c r="C133" i="7"/>
  <c r="U133" i="7" s="1"/>
  <c r="C132" i="7"/>
  <c r="U132" i="7" s="1"/>
  <c r="C131" i="7"/>
  <c r="U131" i="7" s="1"/>
  <c r="C130" i="7"/>
  <c r="U130" i="7"/>
  <c r="C129" i="7"/>
  <c r="U129" i="7" s="1"/>
  <c r="C128" i="7"/>
  <c r="U128" i="7" s="1"/>
  <c r="C127" i="7"/>
  <c r="U127" i="7"/>
  <c r="C126" i="7"/>
  <c r="U126" i="7"/>
  <c r="C125" i="7"/>
  <c r="U125" i="7" s="1"/>
  <c r="C124" i="7"/>
  <c r="U124" i="7"/>
  <c r="C123" i="7"/>
  <c r="U123" i="7" s="1"/>
  <c r="C122" i="7"/>
  <c r="U122" i="7" s="1"/>
  <c r="C121" i="7"/>
  <c r="U121" i="7" s="1"/>
  <c r="C120" i="7"/>
  <c r="U120" i="7" s="1"/>
  <c r="C119" i="7"/>
  <c r="U119" i="7" s="1"/>
  <c r="C118" i="7"/>
  <c r="U118" i="7"/>
  <c r="C117" i="7"/>
  <c r="U117" i="7" s="1"/>
  <c r="C116" i="7"/>
  <c r="U116" i="7" s="1"/>
  <c r="C115" i="7"/>
  <c r="U115" i="7" s="1"/>
  <c r="C114" i="7"/>
  <c r="U114" i="7" s="1"/>
  <c r="C113" i="7"/>
  <c r="U113" i="7"/>
  <c r="C112" i="7"/>
  <c r="U112" i="7" s="1"/>
  <c r="C111" i="7"/>
  <c r="U111" i="7" s="1"/>
  <c r="C110" i="7"/>
  <c r="U110" i="7" s="1"/>
  <c r="C109" i="7"/>
  <c r="U109" i="7" s="1"/>
  <c r="C108" i="7"/>
  <c r="U108" i="7" s="1"/>
  <c r="C107" i="7"/>
  <c r="U107" i="7" s="1"/>
  <c r="C106" i="7"/>
  <c r="U106" i="7"/>
  <c r="C105" i="7"/>
  <c r="U105" i="7"/>
  <c r="C104" i="7"/>
  <c r="U104" i="7" s="1"/>
  <c r="C103" i="7"/>
  <c r="U103" i="7"/>
  <c r="C102" i="7"/>
  <c r="U102" i="7"/>
  <c r="C101" i="7"/>
  <c r="U101" i="7" s="1"/>
  <c r="C100" i="7"/>
  <c r="U100" i="7" s="1"/>
  <c r="C99" i="7"/>
  <c r="U99" i="7" s="1"/>
  <c r="C98" i="7"/>
  <c r="U98" i="7" s="1"/>
  <c r="A193" i="7"/>
  <c r="K193" i="7" s="1"/>
  <c r="A192" i="7"/>
  <c r="AB192" i="7" s="1"/>
  <c r="A191" i="7"/>
  <c r="AB191" i="7" s="1"/>
  <c r="A190" i="7"/>
  <c r="AB190" i="7" s="1"/>
  <c r="A189" i="7"/>
  <c r="K189" i="7" s="1"/>
  <c r="A188" i="7"/>
  <c r="K188" i="7" s="1"/>
  <c r="A187" i="7"/>
  <c r="K187" i="7" s="1"/>
  <c r="A186" i="7"/>
  <c r="AB186" i="7" s="1"/>
  <c r="A185" i="7"/>
  <c r="K185" i="7" s="1"/>
  <c r="A184" i="7"/>
  <c r="A183" i="7"/>
  <c r="AB183" i="7" s="1"/>
  <c r="A182" i="7"/>
  <c r="AB182" i="7" s="1"/>
  <c r="A181" i="7"/>
  <c r="K181" i="7"/>
  <c r="A180" i="7"/>
  <c r="K180" i="7" s="1"/>
  <c r="A179" i="7"/>
  <c r="A178" i="7"/>
  <c r="K178" i="7" s="1"/>
  <c r="AB178" i="7"/>
  <c r="A177" i="7"/>
  <c r="A176" i="7"/>
  <c r="K176" i="7" s="1"/>
  <c r="A175" i="7"/>
  <c r="K175" i="7" s="1"/>
  <c r="A174" i="7"/>
  <c r="AB174" i="7" s="1"/>
  <c r="A173" i="7"/>
  <c r="K173" i="7" s="1"/>
  <c r="AB173" i="7"/>
  <c r="A172" i="7"/>
  <c r="J172" i="7" s="1"/>
  <c r="A171" i="7"/>
  <c r="AB171" i="7" s="1"/>
  <c r="A170" i="7"/>
  <c r="AB170" i="7" s="1"/>
  <c r="A169" i="7"/>
  <c r="J169" i="7" s="1"/>
  <c r="A168" i="7"/>
  <c r="K168" i="7" s="1"/>
  <c r="A167" i="7"/>
  <c r="AB167" i="7" s="1"/>
  <c r="A166" i="7"/>
  <c r="K166" i="7" s="1"/>
  <c r="AB166" i="7"/>
  <c r="A165" i="7"/>
  <c r="AB165" i="7" s="1"/>
  <c r="A164" i="7"/>
  <c r="A163" i="7"/>
  <c r="A162" i="7"/>
  <c r="AB162" i="7"/>
  <c r="A161" i="7"/>
  <c r="J161" i="7" s="1"/>
  <c r="A160" i="7"/>
  <c r="A159" i="7"/>
  <c r="AB159" i="7" s="1"/>
  <c r="A158" i="7"/>
  <c r="K158" i="7" s="1"/>
  <c r="A157" i="7"/>
  <c r="AB157" i="7" s="1"/>
  <c r="A156" i="7"/>
  <c r="K156" i="7" s="1"/>
  <c r="A155" i="7"/>
  <c r="A154" i="7"/>
  <c r="AB154" i="7" s="1"/>
  <c r="A153" i="7"/>
  <c r="J153" i="7" s="1"/>
  <c r="AB153" i="7"/>
  <c r="A152" i="7"/>
  <c r="K152" i="7" s="1"/>
  <c r="AB152" i="7"/>
  <c r="A151" i="7"/>
  <c r="A150" i="7"/>
  <c r="AB150" i="7" s="1"/>
  <c r="A149" i="7"/>
  <c r="AB149" i="7" s="1"/>
  <c r="A148" i="7"/>
  <c r="K148" i="7" s="1"/>
  <c r="A147" i="7"/>
  <c r="K147" i="7" s="1"/>
  <c r="A146" i="7"/>
  <c r="K146" i="7" s="1"/>
  <c r="A145" i="7"/>
  <c r="AB145" i="7" s="1"/>
  <c r="A144" i="7"/>
  <c r="AB144" i="7" s="1"/>
  <c r="A143" i="7"/>
  <c r="AB143" i="7" s="1"/>
  <c r="A142" i="7"/>
  <c r="AB142" i="7" s="1"/>
  <c r="A141" i="7"/>
  <c r="K141" i="7" s="1"/>
  <c r="AB141" i="7"/>
  <c r="A140" i="7"/>
  <c r="A139" i="7"/>
  <c r="A138" i="7"/>
  <c r="K138" i="7" s="1"/>
  <c r="A137" i="7"/>
  <c r="K137" i="7" s="1"/>
  <c r="AB137" i="7"/>
  <c r="A136" i="7"/>
  <c r="K136" i="7" s="1"/>
  <c r="A135" i="7"/>
  <c r="A134" i="7"/>
  <c r="K134" i="7" s="1"/>
  <c r="A133" i="7"/>
  <c r="AB133" i="7" s="1"/>
  <c r="A132" i="7"/>
  <c r="J132" i="7" s="1"/>
  <c r="A131" i="7"/>
  <c r="A130" i="7"/>
  <c r="K130" i="7"/>
  <c r="A129" i="7"/>
  <c r="AB129" i="7" s="1"/>
  <c r="A128" i="7"/>
  <c r="AB128" i="7" s="1"/>
  <c r="A127" i="7"/>
  <c r="AB127" i="7" s="1"/>
  <c r="A126" i="7"/>
  <c r="AB126" i="7" s="1"/>
  <c r="A125" i="7"/>
  <c r="AB125" i="7" s="1"/>
  <c r="A124" i="7"/>
  <c r="AB124" i="7" s="1"/>
  <c r="A123" i="7"/>
  <c r="J123" i="7" s="1"/>
  <c r="A122" i="7"/>
  <c r="K122" i="7" s="1"/>
  <c r="A121" i="7"/>
  <c r="A120" i="7"/>
  <c r="AB120" i="7" s="1"/>
  <c r="A119" i="7"/>
  <c r="K119" i="7" s="1"/>
  <c r="A118" i="7"/>
  <c r="K118" i="7" s="1"/>
  <c r="A117" i="7"/>
  <c r="AB117" i="7" s="1"/>
  <c r="A116" i="7"/>
  <c r="J116" i="7" s="1"/>
  <c r="A115" i="7"/>
  <c r="J115" i="7" s="1"/>
  <c r="AB115" i="7"/>
  <c r="A114" i="7"/>
  <c r="K114" i="7" s="1"/>
  <c r="A113" i="7"/>
  <c r="AB113" i="7" s="1"/>
  <c r="A112" i="7"/>
  <c r="AB112" i="7" s="1"/>
  <c r="A111" i="7"/>
  <c r="AB111" i="7"/>
  <c r="A110" i="7"/>
  <c r="AB110" i="7" s="1"/>
  <c r="A109" i="7"/>
  <c r="A108" i="7"/>
  <c r="A107" i="7"/>
  <c r="A106" i="7"/>
  <c r="K106" i="7" s="1"/>
  <c r="A105" i="7"/>
  <c r="AB105" i="7" s="1"/>
  <c r="A104" i="7"/>
  <c r="AB104" i="7" s="1"/>
  <c r="A103" i="7"/>
  <c r="AB103" i="7" s="1"/>
  <c r="A102" i="7"/>
  <c r="AB102" i="7" s="1"/>
  <c r="A101" i="7"/>
  <c r="AB101" i="7" s="1"/>
  <c r="A100" i="7"/>
  <c r="J100" i="7" s="1"/>
  <c r="A99" i="7"/>
  <c r="J99" i="7" s="1"/>
  <c r="AB188" i="7"/>
  <c r="AB187" i="7"/>
  <c r="AB177" i="7"/>
  <c r="AB172" i="7"/>
  <c r="AB168" i="7"/>
  <c r="AB158" i="7"/>
  <c r="AB155" i="7"/>
  <c r="AB140" i="7"/>
  <c r="AB139" i="7"/>
  <c r="AB123" i="7"/>
  <c r="AB119" i="7"/>
  <c r="AB107" i="7"/>
  <c r="AB100" i="7"/>
  <c r="K190" i="7"/>
  <c r="J188" i="7"/>
  <c r="J186" i="7"/>
  <c r="J180" i="7"/>
  <c r="K177" i="7"/>
  <c r="J176" i="7"/>
  <c r="K174" i="7"/>
  <c r="K172" i="7"/>
  <c r="K171" i="7"/>
  <c r="K169" i="7"/>
  <c r="K167" i="7"/>
  <c r="K164" i="7"/>
  <c r="K159" i="7"/>
  <c r="K157" i="7"/>
  <c r="J157" i="7"/>
  <c r="J155" i="7"/>
  <c r="K153" i="7"/>
  <c r="K150" i="7"/>
  <c r="J150" i="7"/>
  <c r="K145" i="7"/>
  <c r="J143" i="7"/>
  <c r="J141" i="7"/>
  <c r="K140" i="7"/>
  <c r="J140" i="7"/>
  <c r="J139" i="7"/>
  <c r="J138" i="7"/>
  <c r="J134" i="7"/>
  <c r="K133" i="7"/>
  <c r="J127" i="7"/>
  <c r="K126" i="7"/>
  <c r="K125" i="7"/>
  <c r="K124" i="7"/>
  <c r="J124" i="7"/>
  <c r="K120" i="7"/>
  <c r="J119" i="7"/>
  <c r="K117" i="7"/>
  <c r="K116" i="7"/>
  <c r="K111" i="7"/>
  <c r="J111" i="7"/>
  <c r="J108" i="7"/>
  <c r="J107" i="7"/>
  <c r="J106" i="7"/>
  <c r="K105" i="7"/>
  <c r="J103" i="7"/>
  <c r="K102" i="7"/>
  <c r="J102" i="7"/>
  <c r="K100" i="7"/>
  <c r="K99" i="7"/>
  <c r="T4" i="1"/>
  <c r="S4" i="1"/>
  <c r="R4" i="1"/>
  <c r="Q4" i="1"/>
  <c r="P4" i="1"/>
  <c r="O4" i="1"/>
  <c r="N4" i="1"/>
  <c r="M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T4" i="10"/>
  <c r="S4" i="10"/>
  <c r="R4" i="10"/>
  <c r="Q4" i="10"/>
  <c r="P4" i="10"/>
  <c r="O4" i="10"/>
  <c r="N4" i="10"/>
  <c r="M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D676" i="10" s="1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L4" i="7"/>
  <c r="AB114" i="7"/>
  <c r="AB146" i="7"/>
  <c r="AB98" i="7"/>
  <c r="AB130" i="7"/>
  <c r="K162" i="7"/>
  <c r="J163" i="7"/>
  <c r="K163" i="7"/>
  <c r="AB163" i="7"/>
  <c r="J179" i="7"/>
  <c r="K179" i="7"/>
  <c r="AB179" i="7"/>
  <c r="K131" i="7"/>
  <c r="J131" i="7"/>
  <c r="AB131" i="7"/>
  <c r="K165" i="7"/>
  <c r="J175" i="7"/>
  <c r="AB181" i="7"/>
  <c r="J191" i="7"/>
  <c r="K192" i="7"/>
  <c r="J98" i="7"/>
  <c r="J114" i="7"/>
  <c r="J130" i="7"/>
  <c r="J146" i="7"/>
  <c r="J162" i="7"/>
  <c r="J178" i="7"/>
  <c r="J101" i="7"/>
  <c r="J117" i="7"/>
  <c r="J133" i="7"/>
  <c r="J149" i="7"/>
  <c r="J165" i="7"/>
  <c r="J181" i="7"/>
  <c r="J120" i="7"/>
  <c r="J152" i="7"/>
  <c r="J168" i="7"/>
  <c r="J171" i="7"/>
  <c r="J187" i="7"/>
  <c r="K107" i="7"/>
  <c r="K123" i="7"/>
  <c r="J126" i="7"/>
  <c r="K139" i="7"/>
  <c r="J142" i="7"/>
  <c r="K155" i="7"/>
  <c r="J158" i="7"/>
  <c r="J174" i="7"/>
  <c r="J190" i="7"/>
  <c r="J104" i="7"/>
  <c r="J113" i="7"/>
  <c r="J129" i="7"/>
  <c r="J145" i="7"/>
  <c r="J177" i="7"/>
  <c r="J193" i="7"/>
  <c r="A2" i="7"/>
  <c r="AB2" i="7" s="1"/>
  <c r="I97" i="7"/>
  <c r="AA97" i="7"/>
  <c r="I96" i="7"/>
  <c r="AA96" i="7"/>
  <c r="I95" i="7"/>
  <c r="AA95" i="7"/>
  <c r="I94" i="7"/>
  <c r="AA94" i="7" s="1"/>
  <c r="I93" i="7"/>
  <c r="AA93" i="7"/>
  <c r="I92" i="7"/>
  <c r="AA92" i="7" s="1"/>
  <c r="I91" i="7"/>
  <c r="AA91" i="7"/>
  <c r="I90" i="7"/>
  <c r="AA90" i="7" s="1"/>
  <c r="I89" i="7"/>
  <c r="AA89" i="7" s="1"/>
  <c r="I88" i="7"/>
  <c r="AA88" i="7"/>
  <c r="I87" i="7"/>
  <c r="AA87" i="7" s="1"/>
  <c r="I86" i="7"/>
  <c r="AA86" i="7"/>
  <c r="I85" i="7"/>
  <c r="AA85" i="7" s="1"/>
  <c r="I84" i="7"/>
  <c r="AA84" i="7" s="1"/>
  <c r="I83" i="7"/>
  <c r="AA83" i="7"/>
  <c r="I82" i="7"/>
  <c r="AA82" i="7" s="1"/>
  <c r="I81" i="7"/>
  <c r="AA81" i="7" s="1"/>
  <c r="I80" i="7"/>
  <c r="AA80" i="7"/>
  <c r="I79" i="7"/>
  <c r="AA79" i="7"/>
  <c r="I78" i="7"/>
  <c r="AA78" i="7" s="1"/>
  <c r="I77" i="7"/>
  <c r="AA77" i="7" s="1"/>
  <c r="I76" i="7"/>
  <c r="AA76" i="7" s="1"/>
  <c r="I75" i="7"/>
  <c r="AA75" i="7" s="1"/>
  <c r="I74" i="7"/>
  <c r="AA74" i="7" s="1"/>
  <c r="I73" i="7"/>
  <c r="AA73" i="7" s="1"/>
  <c r="I72" i="7"/>
  <c r="AA72" i="7" s="1"/>
  <c r="I71" i="7"/>
  <c r="AA71" i="7"/>
  <c r="I70" i="7"/>
  <c r="AA70" i="7"/>
  <c r="I69" i="7"/>
  <c r="AA69" i="7" s="1"/>
  <c r="I68" i="7"/>
  <c r="AA68" i="7" s="1"/>
  <c r="I67" i="7"/>
  <c r="AA67" i="7" s="1"/>
  <c r="I66" i="7"/>
  <c r="AA66" i="7" s="1"/>
  <c r="I65" i="7"/>
  <c r="AA65" i="7" s="1"/>
  <c r="I64" i="7"/>
  <c r="AA64" i="7" s="1"/>
  <c r="I63" i="7"/>
  <c r="AA63" i="7"/>
  <c r="I62" i="7"/>
  <c r="AA62" i="7"/>
  <c r="I61" i="7"/>
  <c r="AA61" i="7"/>
  <c r="I60" i="7"/>
  <c r="AA60" i="7" s="1"/>
  <c r="I59" i="7"/>
  <c r="AA59" i="7"/>
  <c r="I58" i="7"/>
  <c r="AA58" i="7" s="1"/>
  <c r="I57" i="7"/>
  <c r="AA57" i="7" s="1"/>
  <c r="I56" i="7"/>
  <c r="AA56" i="7" s="1"/>
  <c r="I55" i="7"/>
  <c r="AA55" i="7" s="1"/>
  <c r="I54" i="7"/>
  <c r="AA54" i="7" s="1"/>
  <c r="I53" i="7"/>
  <c r="AA53" i="7" s="1"/>
  <c r="I52" i="7"/>
  <c r="AA52" i="7"/>
  <c r="I51" i="7"/>
  <c r="AA51" i="7" s="1"/>
  <c r="I50" i="7"/>
  <c r="AA50" i="7" s="1"/>
  <c r="I49" i="7"/>
  <c r="AA49" i="7" s="1"/>
  <c r="I48" i="7"/>
  <c r="AA48" i="7" s="1"/>
  <c r="I47" i="7"/>
  <c r="AA47" i="7"/>
  <c r="I46" i="7"/>
  <c r="AA46" i="7" s="1"/>
  <c r="I45" i="7"/>
  <c r="AA45" i="7" s="1"/>
  <c r="I44" i="7"/>
  <c r="AA44" i="7" s="1"/>
  <c r="I43" i="7"/>
  <c r="AA43" i="7" s="1"/>
  <c r="I42" i="7"/>
  <c r="AA42" i="7" s="1"/>
  <c r="I41" i="7"/>
  <c r="AA41" i="7" s="1"/>
  <c r="I40" i="7"/>
  <c r="AA40" i="7"/>
  <c r="I39" i="7"/>
  <c r="AA39" i="7" s="1"/>
  <c r="I38" i="7"/>
  <c r="AA38" i="7"/>
  <c r="I37" i="7"/>
  <c r="AA37" i="7" s="1"/>
  <c r="I36" i="7"/>
  <c r="AA36" i="7" s="1"/>
  <c r="I35" i="7"/>
  <c r="AA35" i="7" s="1"/>
  <c r="I34" i="7"/>
  <c r="AA34" i="7" s="1"/>
  <c r="I33" i="7"/>
  <c r="AA33" i="7" s="1"/>
  <c r="I32" i="7"/>
  <c r="AA32" i="7" s="1"/>
  <c r="I31" i="7"/>
  <c r="AA31" i="7"/>
  <c r="I30" i="7"/>
  <c r="AA30" i="7"/>
  <c r="I29" i="7"/>
  <c r="AA29" i="7" s="1"/>
  <c r="I28" i="7"/>
  <c r="AA28" i="7"/>
  <c r="I27" i="7"/>
  <c r="AA27" i="7" s="1"/>
  <c r="I26" i="7"/>
  <c r="AA26" i="7" s="1"/>
  <c r="I25" i="7"/>
  <c r="AA25" i="7" s="1"/>
  <c r="I24" i="7"/>
  <c r="AA24" i="7" s="1"/>
  <c r="I23" i="7"/>
  <c r="AA23" i="7"/>
  <c r="I22" i="7"/>
  <c r="AA22" i="7"/>
  <c r="I21" i="7"/>
  <c r="AA21" i="7" s="1"/>
  <c r="I20" i="7"/>
  <c r="AA20" i="7"/>
  <c r="I19" i="7"/>
  <c r="AA19" i="7" s="1"/>
  <c r="I18" i="7"/>
  <c r="AA18" i="7" s="1"/>
  <c r="I17" i="7"/>
  <c r="AA17" i="7" s="1"/>
  <c r="I16" i="7"/>
  <c r="AA16" i="7" s="1"/>
  <c r="I15" i="7"/>
  <c r="AA15" i="7" s="1"/>
  <c r="I14" i="7"/>
  <c r="AA14" i="7"/>
  <c r="I13" i="7"/>
  <c r="AA13" i="7" s="1"/>
  <c r="I12" i="7"/>
  <c r="AA12" i="7"/>
  <c r="I11" i="7"/>
  <c r="AA11" i="7" s="1"/>
  <c r="I10" i="7"/>
  <c r="AA10" i="7" s="1"/>
  <c r="I9" i="7"/>
  <c r="AA9" i="7" s="1"/>
  <c r="I8" i="7"/>
  <c r="AA8" i="7" s="1"/>
  <c r="I7" i="7"/>
  <c r="AA7" i="7"/>
  <c r="I6" i="7"/>
  <c r="AA6" i="7"/>
  <c r="I5" i="7"/>
  <c r="AA5" i="7" s="1"/>
  <c r="I4" i="7"/>
  <c r="AA4" i="7" s="1"/>
  <c r="I3" i="7"/>
  <c r="AA3" i="7" s="1"/>
  <c r="I2" i="7"/>
  <c r="H97" i="7"/>
  <c r="Z97" i="7"/>
  <c r="H96" i="7"/>
  <c r="Z96" i="7" s="1"/>
  <c r="H95" i="7"/>
  <c r="Z95" i="7"/>
  <c r="H94" i="7"/>
  <c r="Z94" i="7"/>
  <c r="H93" i="7"/>
  <c r="Z93" i="7"/>
  <c r="H92" i="7"/>
  <c r="Z92" i="7"/>
  <c r="H91" i="7"/>
  <c r="Z91" i="7"/>
  <c r="H90" i="7"/>
  <c r="Z90" i="7" s="1"/>
  <c r="H89" i="7"/>
  <c r="Z89" i="7" s="1"/>
  <c r="H88" i="7"/>
  <c r="Z88" i="7"/>
  <c r="H87" i="7"/>
  <c r="Z87" i="7" s="1"/>
  <c r="H86" i="7"/>
  <c r="Z86" i="7"/>
  <c r="H85" i="7"/>
  <c r="Z85" i="7" s="1"/>
  <c r="H84" i="7"/>
  <c r="Z84" i="7" s="1"/>
  <c r="H83" i="7"/>
  <c r="Z83" i="7" s="1"/>
  <c r="H82" i="7"/>
  <c r="Z82" i="7" s="1"/>
  <c r="H81" i="7"/>
  <c r="Z81" i="7"/>
  <c r="H80" i="7"/>
  <c r="Z80" i="7"/>
  <c r="H79" i="7"/>
  <c r="Z79" i="7" s="1"/>
  <c r="H78" i="7"/>
  <c r="Z78" i="7"/>
  <c r="H77" i="7"/>
  <c r="Z77" i="7" s="1"/>
  <c r="H76" i="7"/>
  <c r="Z76" i="7" s="1"/>
  <c r="H75" i="7"/>
  <c r="Z75" i="7"/>
  <c r="H74" i="7"/>
  <c r="Z74" i="7" s="1"/>
  <c r="H73" i="7"/>
  <c r="Z73" i="7"/>
  <c r="H72" i="7"/>
  <c r="Z72" i="7" s="1"/>
  <c r="H71" i="7"/>
  <c r="Z71" i="7"/>
  <c r="H70" i="7"/>
  <c r="Z70" i="7"/>
  <c r="H69" i="7"/>
  <c r="Z69" i="7" s="1"/>
  <c r="H68" i="7"/>
  <c r="Z68" i="7"/>
  <c r="H67" i="7"/>
  <c r="Z67" i="7" s="1"/>
  <c r="H66" i="7"/>
  <c r="Z66" i="7" s="1"/>
  <c r="H65" i="7"/>
  <c r="Z65" i="7"/>
  <c r="H64" i="7"/>
  <c r="Z64" i="7"/>
  <c r="H63" i="7"/>
  <c r="Z63" i="7"/>
  <c r="H62" i="7"/>
  <c r="Z62" i="7"/>
  <c r="H61" i="7"/>
  <c r="Z61" i="7"/>
  <c r="H60" i="7"/>
  <c r="Z60" i="7" s="1"/>
  <c r="H59" i="7"/>
  <c r="Z59" i="7"/>
  <c r="H58" i="7"/>
  <c r="Z58" i="7" s="1"/>
  <c r="H57" i="7"/>
  <c r="Z57" i="7" s="1"/>
  <c r="H56" i="7"/>
  <c r="Z56" i="7"/>
  <c r="H55" i="7"/>
  <c r="Z55" i="7" s="1"/>
  <c r="H54" i="7"/>
  <c r="Z54" i="7"/>
  <c r="H53" i="7"/>
  <c r="Z53" i="7" s="1"/>
  <c r="H52" i="7"/>
  <c r="Z52" i="7" s="1"/>
  <c r="H51" i="7"/>
  <c r="Z51" i="7" s="1"/>
  <c r="H50" i="7"/>
  <c r="Z50" i="7" s="1"/>
  <c r="H49" i="7"/>
  <c r="Z49" i="7" s="1"/>
  <c r="H48" i="7"/>
  <c r="Z48" i="7"/>
  <c r="H47" i="7"/>
  <c r="Z47" i="7" s="1"/>
  <c r="H46" i="7"/>
  <c r="Z46" i="7"/>
  <c r="H45" i="7"/>
  <c r="Z45" i="7" s="1"/>
  <c r="H44" i="7"/>
  <c r="Z44" i="7"/>
  <c r="H43" i="7"/>
  <c r="Z43" i="7" s="1"/>
  <c r="H42" i="7"/>
  <c r="Z42" i="7" s="1"/>
  <c r="H41" i="7"/>
  <c r="Z41" i="7" s="1"/>
  <c r="H40" i="7"/>
  <c r="Z40" i="7" s="1"/>
  <c r="H39" i="7"/>
  <c r="Z39" i="7" s="1"/>
  <c r="H38" i="7"/>
  <c r="Z38" i="7"/>
  <c r="H37" i="7"/>
  <c r="Z37" i="7"/>
  <c r="H36" i="7"/>
  <c r="Z36" i="7" s="1"/>
  <c r="H35" i="7"/>
  <c r="Z35" i="7"/>
  <c r="H34" i="7"/>
  <c r="Z34" i="7" s="1"/>
  <c r="H33" i="7"/>
  <c r="Z33" i="7"/>
  <c r="H32" i="7"/>
  <c r="Z32" i="7" s="1"/>
  <c r="H31" i="7"/>
  <c r="Z31" i="7" s="1"/>
  <c r="H30" i="7"/>
  <c r="Z30" i="7" s="1"/>
  <c r="H29" i="7"/>
  <c r="Z29" i="7"/>
  <c r="H28" i="7"/>
  <c r="Z28" i="7" s="1"/>
  <c r="H27" i="7"/>
  <c r="Z27" i="7" s="1"/>
  <c r="H26" i="7"/>
  <c r="Z26" i="7" s="1"/>
  <c r="H25" i="7"/>
  <c r="Z25" i="7" s="1"/>
  <c r="H24" i="7"/>
  <c r="Z24" i="7" s="1"/>
  <c r="H23" i="7"/>
  <c r="Z23" i="7" s="1"/>
  <c r="H22" i="7"/>
  <c r="Z22" i="7" s="1"/>
  <c r="H21" i="7"/>
  <c r="Z21" i="7" s="1"/>
  <c r="H20" i="7"/>
  <c r="Z20" i="7"/>
  <c r="H19" i="7"/>
  <c r="Z19" i="7" s="1"/>
  <c r="H18" i="7"/>
  <c r="Z18" i="7" s="1"/>
  <c r="H17" i="7"/>
  <c r="Z17" i="7" s="1"/>
  <c r="H16" i="7"/>
  <c r="Z16" i="7" s="1"/>
  <c r="H15" i="7"/>
  <c r="Z15" i="7"/>
  <c r="H14" i="7"/>
  <c r="Z14" i="7" s="1"/>
  <c r="H13" i="7"/>
  <c r="Z13" i="7"/>
  <c r="H12" i="7"/>
  <c r="Z12" i="7" s="1"/>
  <c r="H11" i="7"/>
  <c r="Z11" i="7" s="1"/>
  <c r="H10" i="7"/>
  <c r="Z10" i="7" s="1"/>
  <c r="H9" i="7"/>
  <c r="Z9" i="7" s="1"/>
  <c r="H8" i="7"/>
  <c r="Z8" i="7"/>
  <c r="H7" i="7"/>
  <c r="Z7" i="7" s="1"/>
  <c r="H6" i="7"/>
  <c r="Z6" i="7" s="1"/>
  <c r="H5" i="7"/>
  <c r="Z5" i="7"/>
  <c r="H4" i="7"/>
  <c r="Z4" i="7" s="1"/>
  <c r="H3" i="7"/>
  <c r="Z3" i="7"/>
  <c r="H2" i="7"/>
  <c r="G97" i="7"/>
  <c r="Y97" i="7"/>
  <c r="G96" i="7"/>
  <c r="Y96" i="7" s="1"/>
  <c r="G95" i="7"/>
  <c r="Y95" i="7" s="1"/>
  <c r="G94" i="7"/>
  <c r="Y94" i="7"/>
  <c r="G93" i="7"/>
  <c r="Y93" i="7"/>
  <c r="G92" i="7"/>
  <c r="Y92" i="7"/>
  <c r="G91" i="7"/>
  <c r="Y91" i="7" s="1"/>
  <c r="G90" i="7"/>
  <c r="Y90" i="7" s="1"/>
  <c r="G89" i="7"/>
  <c r="Y89" i="7" s="1"/>
  <c r="G88" i="7"/>
  <c r="Y88" i="7" s="1"/>
  <c r="G87" i="7"/>
  <c r="Y87" i="7" s="1"/>
  <c r="G86" i="7"/>
  <c r="Y86" i="7" s="1"/>
  <c r="G85" i="7"/>
  <c r="Y85" i="7" s="1"/>
  <c r="G84" i="7"/>
  <c r="Y84" i="7"/>
  <c r="G83" i="7"/>
  <c r="Y83" i="7" s="1"/>
  <c r="G82" i="7"/>
  <c r="Y82" i="7" s="1"/>
  <c r="G81" i="7"/>
  <c r="Y81" i="7" s="1"/>
  <c r="G80" i="7"/>
  <c r="Y80" i="7" s="1"/>
  <c r="G79" i="7"/>
  <c r="Y79" i="7" s="1"/>
  <c r="G78" i="7"/>
  <c r="Y78" i="7" s="1"/>
  <c r="G77" i="7"/>
  <c r="Y77" i="7"/>
  <c r="G76" i="7"/>
  <c r="Y76" i="7"/>
  <c r="G75" i="7"/>
  <c r="Y75" i="7" s="1"/>
  <c r="G74" i="7"/>
  <c r="Y74" i="7"/>
  <c r="G73" i="7"/>
  <c r="Y73" i="7" s="1"/>
  <c r="G72" i="7"/>
  <c r="Y72" i="7"/>
  <c r="G71" i="7"/>
  <c r="Y71" i="7" s="1"/>
  <c r="G70" i="7"/>
  <c r="Y70" i="7"/>
  <c r="G69" i="7"/>
  <c r="Y69" i="7"/>
  <c r="G68" i="7"/>
  <c r="Y68" i="7"/>
  <c r="G67" i="7"/>
  <c r="Y67" i="7"/>
  <c r="G66" i="7"/>
  <c r="Y66" i="7" s="1"/>
  <c r="G65" i="7"/>
  <c r="Y65" i="7" s="1"/>
  <c r="G64" i="7"/>
  <c r="Y64" i="7" s="1"/>
  <c r="G63" i="7"/>
  <c r="Y63" i="7" s="1"/>
  <c r="G62" i="7"/>
  <c r="Y62" i="7"/>
  <c r="G61" i="7"/>
  <c r="Y61" i="7"/>
  <c r="G60" i="7"/>
  <c r="Y60" i="7"/>
  <c r="G59" i="7"/>
  <c r="Y59" i="7"/>
  <c r="G58" i="7"/>
  <c r="Y58" i="7"/>
  <c r="G57" i="7"/>
  <c r="Y57" i="7" s="1"/>
  <c r="G56" i="7"/>
  <c r="Y56" i="7"/>
  <c r="G55" i="7"/>
  <c r="Y55" i="7" s="1"/>
  <c r="G54" i="7"/>
  <c r="Y54" i="7" s="1"/>
  <c r="G53" i="7"/>
  <c r="Y53" i="7"/>
  <c r="G52" i="7"/>
  <c r="Y52" i="7"/>
  <c r="G51" i="7"/>
  <c r="Y51" i="7"/>
  <c r="G50" i="7"/>
  <c r="Y50" i="7"/>
  <c r="G49" i="7"/>
  <c r="Y49" i="7" s="1"/>
  <c r="G48" i="7"/>
  <c r="Y48" i="7" s="1"/>
  <c r="G47" i="7"/>
  <c r="Y47" i="7" s="1"/>
  <c r="G46" i="7"/>
  <c r="Y46" i="7"/>
  <c r="G45" i="7"/>
  <c r="Y45" i="7" s="1"/>
  <c r="G44" i="7"/>
  <c r="Y44" i="7"/>
  <c r="G43" i="7"/>
  <c r="Y43" i="7"/>
  <c r="G42" i="7"/>
  <c r="Y42" i="7" s="1"/>
  <c r="G41" i="7"/>
  <c r="Y41" i="7" s="1"/>
  <c r="G40" i="7"/>
  <c r="Y40" i="7" s="1"/>
  <c r="G39" i="7"/>
  <c r="Y39" i="7" s="1"/>
  <c r="G38" i="7"/>
  <c r="Y38" i="7" s="1"/>
  <c r="G37" i="7"/>
  <c r="Y37" i="7"/>
  <c r="G36" i="7"/>
  <c r="Y36" i="7" s="1"/>
  <c r="G35" i="7"/>
  <c r="Y35" i="7"/>
  <c r="G34" i="7"/>
  <c r="Y34" i="7"/>
  <c r="G33" i="7"/>
  <c r="Y33" i="7" s="1"/>
  <c r="G32" i="7"/>
  <c r="Y32" i="7" s="1"/>
  <c r="G31" i="7"/>
  <c r="Y31" i="7" s="1"/>
  <c r="G30" i="7"/>
  <c r="Y30" i="7"/>
  <c r="G29" i="7"/>
  <c r="Y29" i="7" s="1"/>
  <c r="G28" i="7"/>
  <c r="Y28" i="7"/>
  <c r="G27" i="7"/>
  <c r="Y27" i="7" s="1"/>
  <c r="G26" i="7"/>
  <c r="Y26" i="7"/>
  <c r="G25" i="7"/>
  <c r="Y25" i="7" s="1"/>
  <c r="G24" i="7"/>
  <c r="Y24" i="7"/>
  <c r="G23" i="7"/>
  <c r="Y23" i="7" s="1"/>
  <c r="G22" i="7"/>
  <c r="Y22" i="7"/>
  <c r="G21" i="7"/>
  <c r="Y21" i="7"/>
  <c r="G20" i="7"/>
  <c r="Y20" i="7" s="1"/>
  <c r="G19" i="7"/>
  <c r="Y19" i="7"/>
  <c r="G18" i="7"/>
  <c r="Y18" i="7" s="1"/>
  <c r="G17" i="7"/>
  <c r="Y17" i="7" s="1"/>
  <c r="G16" i="7"/>
  <c r="Y16" i="7" s="1"/>
  <c r="G15" i="7"/>
  <c r="Y15" i="7" s="1"/>
  <c r="G14" i="7"/>
  <c r="Y14" i="7" s="1"/>
  <c r="G13" i="7"/>
  <c r="Y13" i="7"/>
  <c r="G12" i="7"/>
  <c r="Y12" i="7"/>
  <c r="G11" i="7"/>
  <c r="Y11" i="7" s="1"/>
  <c r="G10" i="7"/>
  <c r="Y10" i="7"/>
  <c r="G9" i="7"/>
  <c r="Y9" i="7" s="1"/>
  <c r="G8" i="7"/>
  <c r="Y8" i="7"/>
  <c r="G7" i="7"/>
  <c r="Y7" i="7" s="1"/>
  <c r="G6" i="7"/>
  <c r="Y6" i="7"/>
  <c r="G5" i="7"/>
  <c r="Y5" i="7"/>
  <c r="G4" i="7"/>
  <c r="Y4" i="7"/>
  <c r="G3" i="7"/>
  <c r="Y3" i="7"/>
  <c r="G2" i="7"/>
  <c r="Y2" i="7" s="1"/>
  <c r="F97" i="7"/>
  <c r="X97" i="7" s="1"/>
  <c r="F96" i="7"/>
  <c r="X96" i="7"/>
  <c r="F95" i="7"/>
  <c r="X95" i="7" s="1"/>
  <c r="F94" i="7"/>
  <c r="X94" i="7"/>
  <c r="F93" i="7"/>
  <c r="X93" i="7"/>
  <c r="F92" i="7"/>
  <c r="X92" i="7" s="1"/>
  <c r="F91" i="7"/>
  <c r="X91" i="7"/>
  <c r="F90" i="7"/>
  <c r="X90" i="7"/>
  <c r="F89" i="7"/>
  <c r="X89" i="7" s="1"/>
  <c r="F88" i="7"/>
  <c r="X88" i="7"/>
  <c r="F87" i="7"/>
  <c r="X87" i="7" s="1"/>
  <c r="F86" i="7"/>
  <c r="X86" i="7" s="1"/>
  <c r="F85" i="7"/>
  <c r="X85" i="7"/>
  <c r="F84" i="7"/>
  <c r="X84" i="7"/>
  <c r="F83" i="7"/>
  <c r="X83" i="7"/>
  <c r="F82" i="7"/>
  <c r="X82" i="7"/>
  <c r="F81" i="7"/>
  <c r="X81" i="7" s="1"/>
  <c r="F80" i="7"/>
  <c r="X80" i="7" s="1"/>
  <c r="F79" i="7"/>
  <c r="X79" i="7" s="1"/>
  <c r="F78" i="7"/>
  <c r="X78" i="7"/>
  <c r="F77" i="7"/>
  <c r="X77" i="7" s="1"/>
  <c r="F76" i="7"/>
  <c r="X76" i="7"/>
  <c r="F75" i="7"/>
  <c r="X75" i="7"/>
  <c r="F74" i="7"/>
  <c r="X74" i="7"/>
  <c r="F73" i="7"/>
  <c r="X73" i="7" s="1"/>
  <c r="F72" i="7"/>
  <c r="X72" i="7" s="1"/>
  <c r="F71" i="7"/>
  <c r="X71" i="7" s="1"/>
  <c r="F70" i="7"/>
  <c r="X70" i="7" s="1"/>
  <c r="F69" i="7"/>
  <c r="X69" i="7"/>
  <c r="F68" i="7"/>
  <c r="X68" i="7" s="1"/>
  <c r="F67" i="7"/>
  <c r="X67" i="7"/>
  <c r="F66" i="7"/>
  <c r="X66" i="7"/>
  <c r="F65" i="7"/>
  <c r="X65" i="7" s="1"/>
  <c r="F64" i="7"/>
  <c r="X64" i="7" s="1"/>
  <c r="F63" i="7"/>
  <c r="X63" i="7" s="1"/>
  <c r="F62" i="7"/>
  <c r="X62" i="7"/>
  <c r="F61" i="7"/>
  <c r="X61" i="7" s="1"/>
  <c r="F60" i="7"/>
  <c r="X60" i="7"/>
  <c r="F59" i="7"/>
  <c r="X59" i="7" s="1"/>
  <c r="F58" i="7"/>
  <c r="X58" i="7"/>
  <c r="F57" i="7"/>
  <c r="X57" i="7" s="1"/>
  <c r="F56" i="7"/>
  <c r="X56" i="7"/>
  <c r="F55" i="7"/>
  <c r="X55" i="7" s="1"/>
  <c r="F54" i="7"/>
  <c r="X54" i="7"/>
  <c r="F53" i="7"/>
  <c r="X53" i="7"/>
  <c r="F52" i="7"/>
  <c r="X52" i="7" s="1"/>
  <c r="F51" i="7"/>
  <c r="X51" i="7"/>
  <c r="F50" i="7"/>
  <c r="X50" i="7" s="1"/>
  <c r="F49" i="7"/>
  <c r="X49" i="7" s="1"/>
  <c r="F48" i="7"/>
  <c r="X48" i="7" s="1"/>
  <c r="F47" i="7"/>
  <c r="X47" i="7" s="1"/>
  <c r="F46" i="7"/>
  <c r="X46" i="7"/>
  <c r="F45" i="7"/>
  <c r="X45" i="7"/>
  <c r="F44" i="7"/>
  <c r="X44" i="7"/>
  <c r="F43" i="7"/>
  <c r="X43" i="7" s="1"/>
  <c r="F42" i="7"/>
  <c r="X42" i="7"/>
  <c r="F41" i="7"/>
  <c r="X41" i="7" s="1"/>
  <c r="F40" i="7"/>
  <c r="X40" i="7"/>
  <c r="F39" i="7"/>
  <c r="X39" i="7" s="1"/>
  <c r="F38" i="7"/>
  <c r="X38" i="7"/>
  <c r="F37" i="7"/>
  <c r="X37" i="7" s="1"/>
  <c r="F36" i="7"/>
  <c r="X36" i="7"/>
  <c r="F35" i="7"/>
  <c r="X35" i="7"/>
  <c r="F34" i="7"/>
  <c r="X34" i="7" s="1"/>
  <c r="F33" i="7"/>
  <c r="X33" i="7" s="1"/>
  <c r="F32" i="7"/>
  <c r="X32" i="7" s="1"/>
  <c r="F31" i="7"/>
  <c r="X31" i="7" s="1"/>
  <c r="F30" i="7"/>
  <c r="X30" i="7"/>
  <c r="F29" i="7"/>
  <c r="X29" i="7"/>
  <c r="F28" i="7"/>
  <c r="X28" i="7" s="1"/>
  <c r="F27" i="7"/>
  <c r="X27" i="7"/>
  <c r="F26" i="7"/>
  <c r="X26" i="7"/>
  <c r="F25" i="7"/>
  <c r="X25" i="7" s="1"/>
  <c r="F24" i="7"/>
  <c r="X24" i="7"/>
  <c r="F23" i="7"/>
  <c r="X23" i="7" s="1"/>
  <c r="F22" i="7"/>
  <c r="X22" i="7" s="1"/>
  <c r="F21" i="7"/>
  <c r="X21" i="7"/>
  <c r="F20" i="7"/>
  <c r="X20" i="7"/>
  <c r="F19" i="7"/>
  <c r="X19" i="7"/>
  <c r="F18" i="7"/>
  <c r="X18" i="7"/>
  <c r="F17" i="7"/>
  <c r="X17" i="7" s="1"/>
  <c r="F16" i="7"/>
  <c r="X16" i="7" s="1"/>
  <c r="F15" i="7"/>
  <c r="X15" i="7" s="1"/>
  <c r="F14" i="7"/>
  <c r="X14" i="7"/>
  <c r="F13" i="7"/>
  <c r="X13" i="7" s="1"/>
  <c r="F12" i="7"/>
  <c r="X12" i="7"/>
  <c r="F11" i="7"/>
  <c r="X11" i="7"/>
  <c r="F10" i="7"/>
  <c r="X10" i="7"/>
  <c r="F9" i="7"/>
  <c r="X9" i="7" s="1"/>
  <c r="F8" i="7"/>
  <c r="X8" i="7" s="1"/>
  <c r="F7" i="7"/>
  <c r="X7" i="7" s="1"/>
  <c r="F6" i="7"/>
  <c r="X6" i="7" s="1"/>
  <c r="F5" i="7"/>
  <c r="X5" i="7"/>
  <c r="F4" i="7"/>
  <c r="X4" i="7" s="1"/>
  <c r="F3" i="7"/>
  <c r="X3" i="7"/>
  <c r="F2" i="7"/>
  <c r="X2" i="7"/>
  <c r="E97" i="7"/>
  <c r="W97" i="7" s="1"/>
  <c r="E96" i="7"/>
  <c r="W96" i="7" s="1"/>
  <c r="E95" i="7"/>
  <c r="W95" i="7" s="1"/>
  <c r="E94" i="7"/>
  <c r="W94" i="7"/>
  <c r="E93" i="7"/>
  <c r="W93" i="7" s="1"/>
  <c r="E92" i="7"/>
  <c r="W92" i="7"/>
  <c r="E91" i="7"/>
  <c r="W91" i="7" s="1"/>
  <c r="E90" i="7"/>
  <c r="W90" i="7"/>
  <c r="E89" i="7"/>
  <c r="W89" i="7" s="1"/>
  <c r="E88" i="7"/>
  <c r="W88" i="7"/>
  <c r="E87" i="7"/>
  <c r="W87" i="7" s="1"/>
  <c r="E86" i="7"/>
  <c r="W86" i="7"/>
  <c r="E85" i="7"/>
  <c r="W85" i="7"/>
  <c r="E84" i="7"/>
  <c r="W84" i="7" s="1"/>
  <c r="E83" i="7"/>
  <c r="W83" i="7"/>
  <c r="E82" i="7"/>
  <c r="W82" i="7" s="1"/>
  <c r="E81" i="7"/>
  <c r="W81" i="7" s="1"/>
  <c r="E80" i="7"/>
  <c r="W80" i="7" s="1"/>
  <c r="E79" i="7"/>
  <c r="W79" i="7" s="1"/>
  <c r="E78" i="7"/>
  <c r="W78" i="7"/>
  <c r="E77" i="7"/>
  <c r="W77" i="7"/>
  <c r="E76" i="7"/>
  <c r="W76" i="7"/>
  <c r="E75" i="7"/>
  <c r="W75" i="7" s="1"/>
  <c r="E74" i="7"/>
  <c r="W74" i="7"/>
  <c r="E73" i="7"/>
  <c r="W73" i="7" s="1"/>
  <c r="E72" i="7"/>
  <c r="W72" i="7"/>
  <c r="E71" i="7"/>
  <c r="W71" i="7" s="1"/>
  <c r="E70" i="7"/>
  <c r="W70" i="7"/>
  <c r="E69" i="7"/>
  <c r="W69" i="7"/>
  <c r="E68" i="7"/>
  <c r="W68" i="7"/>
  <c r="E67" i="7"/>
  <c r="W67" i="7"/>
  <c r="E66" i="7"/>
  <c r="W66" i="7" s="1"/>
  <c r="E65" i="7"/>
  <c r="W65" i="7" s="1"/>
  <c r="E64" i="7"/>
  <c r="W64" i="7"/>
  <c r="E63" i="7"/>
  <c r="W63" i="7" s="1"/>
  <c r="E62" i="7"/>
  <c r="W62" i="7"/>
  <c r="E61" i="7"/>
  <c r="W61" i="7"/>
  <c r="E60" i="7"/>
  <c r="W60" i="7"/>
  <c r="E59" i="7"/>
  <c r="W59" i="7"/>
  <c r="E58" i="7"/>
  <c r="W58" i="7"/>
  <c r="E57" i="7"/>
  <c r="W57" i="7" s="1"/>
  <c r="E56" i="7"/>
  <c r="W56" i="7"/>
  <c r="E55" i="7"/>
  <c r="W55" i="7" s="1"/>
  <c r="E54" i="7"/>
  <c r="W54" i="7" s="1"/>
  <c r="E53" i="7"/>
  <c r="W53" i="7"/>
  <c r="E52" i="7"/>
  <c r="W52" i="7"/>
  <c r="E51" i="7"/>
  <c r="W51" i="7" s="1"/>
  <c r="E50" i="7"/>
  <c r="W50" i="7"/>
  <c r="E49" i="7"/>
  <c r="W49" i="7" s="1"/>
  <c r="E48" i="7"/>
  <c r="W48" i="7" s="1"/>
  <c r="E47" i="7"/>
  <c r="W47" i="7" s="1"/>
  <c r="E46" i="7"/>
  <c r="W46" i="7"/>
  <c r="E45" i="7"/>
  <c r="W45" i="7" s="1"/>
  <c r="E44" i="7"/>
  <c r="W44" i="7"/>
  <c r="E43" i="7"/>
  <c r="W43" i="7"/>
  <c r="E42" i="7"/>
  <c r="W42" i="7"/>
  <c r="E41" i="7"/>
  <c r="W41" i="7" s="1"/>
  <c r="E40" i="7"/>
  <c r="W40" i="7" s="1"/>
  <c r="E39" i="7"/>
  <c r="W39" i="7" s="1"/>
  <c r="E38" i="7"/>
  <c r="W38" i="7" s="1"/>
  <c r="E37" i="7"/>
  <c r="W37" i="7"/>
  <c r="E36" i="7"/>
  <c r="W36" i="7" s="1"/>
  <c r="E35" i="7"/>
  <c r="W35" i="7"/>
  <c r="E34" i="7"/>
  <c r="W34" i="7"/>
  <c r="E33" i="7"/>
  <c r="W33" i="7" s="1"/>
  <c r="E32" i="7"/>
  <c r="W32" i="7" s="1"/>
  <c r="E31" i="7"/>
  <c r="W31" i="7" s="1"/>
  <c r="E30" i="7"/>
  <c r="W30" i="7" s="1"/>
  <c r="E29" i="7"/>
  <c r="W29" i="7" s="1"/>
  <c r="E28" i="7"/>
  <c r="W28" i="7" s="1"/>
  <c r="E27" i="7"/>
  <c r="W27" i="7" s="1"/>
  <c r="E26" i="7"/>
  <c r="W26" i="7" s="1"/>
  <c r="E25" i="7"/>
  <c r="W25" i="7" s="1"/>
  <c r="E24" i="7"/>
  <c r="W24" i="7" s="1"/>
  <c r="E23" i="7"/>
  <c r="W23" i="7" s="1"/>
  <c r="E22" i="7"/>
  <c r="W22" i="7" s="1"/>
  <c r="E21" i="7"/>
  <c r="W21" i="7" s="1"/>
  <c r="E20" i="7"/>
  <c r="W20" i="7" s="1"/>
  <c r="E19" i="7"/>
  <c r="W19" i="7"/>
  <c r="E18" i="7"/>
  <c r="W18" i="7" s="1"/>
  <c r="E17" i="7"/>
  <c r="W17" i="7" s="1"/>
  <c r="E16" i="7"/>
  <c r="W16" i="7" s="1"/>
  <c r="E15" i="7"/>
  <c r="W15" i="7" s="1"/>
  <c r="E14" i="7"/>
  <c r="W14" i="7"/>
  <c r="E13" i="7"/>
  <c r="W13" i="7" s="1"/>
  <c r="E12" i="7"/>
  <c r="W12" i="7" s="1"/>
  <c r="E11" i="7"/>
  <c r="W11" i="7" s="1"/>
  <c r="E10" i="7"/>
  <c r="W10" i="7"/>
  <c r="E9" i="7"/>
  <c r="W9" i="7" s="1"/>
  <c r="E8" i="7"/>
  <c r="W8" i="7"/>
  <c r="E7" i="7"/>
  <c r="W7" i="7" s="1"/>
  <c r="E6" i="7"/>
  <c r="W6" i="7"/>
  <c r="E5" i="7"/>
  <c r="W5" i="7" s="1"/>
  <c r="E4" i="7"/>
  <c r="W4" i="7"/>
  <c r="E3" i="7"/>
  <c r="W3" i="7"/>
  <c r="E2" i="7"/>
  <c r="W2" i="7" s="1"/>
  <c r="D97" i="7"/>
  <c r="V97" i="7" s="1"/>
  <c r="D96" i="7"/>
  <c r="V96" i="7"/>
  <c r="D95" i="7"/>
  <c r="V95" i="7" s="1"/>
  <c r="D94" i="7"/>
  <c r="V94" i="7"/>
  <c r="D93" i="7"/>
  <c r="V93" i="7"/>
  <c r="D92" i="7"/>
  <c r="V92" i="7"/>
  <c r="D91" i="7"/>
  <c r="V91" i="7"/>
  <c r="D90" i="7"/>
  <c r="V90" i="7"/>
  <c r="D89" i="7"/>
  <c r="V89" i="7" s="1"/>
  <c r="D88" i="7"/>
  <c r="V88" i="7"/>
  <c r="D87" i="7"/>
  <c r="V87" i="7" s="1"/>
  <c r="D86" i="7"/>
  <c r="V86" i="7" s="1"/>
  <c r="D85" i="7"/>
  <c r="V85" i="7"/>
  <c r="D84" i="7"/>
  <c r="V84" i="7"/>
  <c r="D83" i="7"/>
  <c r="V83" i="7"/>
  <c r="D82" i="7"/>
  <c r="V82" i="7"/>
  <c r="D81" i="7"/>
  <c r="V81" i="7" s="1"/>
  <c r="D80" i="7"/>
  <c r="V80" i="7" s="1"/>
  <c r="D79" i="7"/>
  <c r="V79" i="7" s="1"/>
  <c r="D78" i="7"/>
  <c r="V78" i="7"/>
  <c r="D77" i="7"/>
  <c r="V77" i="7" s="1"/>
  <c r="D76" i="7"/>
  <c r="V76" i="7"/>
  <c r="D75" i="7"/>
  <c r="V75" i="7"/>
  <c r="D74" i="7"/>
  <c r="V74" i="7" s="1"/>
  <c r="D73" i="7"/>
  <c r="V73" i="7" s="1"/>
  <c r="D72" i="7"/>
  <c r="V72" i="7" s="1"/>
  <c r="D71" i="7"/>
  <c r="V71" i="7" s="1"/>
  <c r="D70" i="7"/>
  <c r="V70" i="7" s="1"/>
  <c r="D69" i="7"/>
  <c r="V69" i="7"/>
  <c r="D68" i="7"/>
  <c r="V68" i="7" s="1"/>
  <c r="D67" i="7"/>
  <c r="V67" i="7"/>
  <c r="D66" i="7"/>
  <c r="V66" i="7"/>
  <c r="D65" i="7"/>
  <c r="V65" i="7" s="1"/>
  <c r="D64" i="7"/>
  <c r="V64" i="7" s="1"/>
  <c r="D63" i="7"/>
  <c r="V63" i="7" s="1"/>
  <c r="D62" i="7"/>
  <c r="V62" i="7"/>
  <c r="D61" i="7"/>
  <c r="V61" i="7" s="1"/>
  <c r="D60" i="7"/>
  <c r="V60" i="7"/>
  <c r="D59" i="7"/>
  <c r="V59" i="7" s="1"/>
  <c r="D58" i="7"/>
  <c r="V58" i="7"/>
  <c r="D57" i="7"/>
  <c r="V57" i="7" s="1"/>
  <c r="D56" i="7"/>
  <c r="V56" i="7"/>
  <c r="D55" i="7"/>
  <c r="V55" i="7" s="1"/>
  <c r="D54" i="7"/>
  <c r="V54" i="7"/>
  <c r="D53" i="7"/>
  <c r="V53" i="7"/>
  <c r="D52" i="7"/>
  <c r="V52" i="7" s="1"/>
  <c r="D51" i="7"/>
  <c r="V51" i="7"/>
  <c r="D50" i="7"/>
  <c r="V50" i="7" s="1"/>
  <c r="D49" i="7"/>
  <c r="V49" i="7" s="1"/>
  <c r="D48" i="7"/>
  <c r="V48" i="7" s="1"/>
  <c r="D47" i="7"/>
  <c r="V47" i="7" s="1"/>
  <c r="D46" i="7"/>
  <c r="V46" i="7" s="1"/>
  <c r="D45" i="7"/>
  <c r="V45" i="7"/>
  <c r="D44" i="7"/>
  <c r="V44" i="7"/>
  <c r="D43" i="7"/>
  <c r="V43" i="7" s="1"/>
  <c r="D42" i="7"/>
  <c r="V42" i="7"/>
  <c r="D41" i="7"/>
  <c r="V41" i="7" s="1"/>
  <c r="D40" i="7"/>
  <c r="V40" i="7"/>
  <c r="D39" i="7"/>
  <c r="V39" i="7" s="1"/>
  <c r="D38" i="7"/>
  <c r="V38" i="7"/>
  <c r="D37" i="7"/>
  <c r="V37" i="7"/>
  <c r="D36" i="7"/>
  <c r="V36" i="7"/>
  <c r="D35" i="7"/>
  <c r="V35" i="7"/>
  <c r="D34" i="7"/>
  <c r="V34" i="7" s="1"/>
  <c r="D33" i="7"/>
  <c r="V33" i="7" s="1"/>
  <c r="D32" i="7"/>
  <c r="V32" i="7"/>
  <c r="D31" i="7"/>
  <c r="V31" i="7" s="1"/>
  <c r="D30" i="7"/>
  <c r="V30" i="7"/>
  <c r="D29" i="7"/>
  <c r="V29" i="7"/>
  <c r="D28" i="7"/>
  <c r="V28" i="7"/>
  <c r="D27" i="7"/>
  <c r="V27" i="7"/>
  <c r="D26" i="7"/>
  <c r="V26" i="7"/>
  <c r="D25" i="7"/>
  <c r="V25" i="7" s="1"/>
  <c r="D24" i="7"/>
  <c r="V24" i="7"/>
  <c r="D23" i="7"/>
  <c r="V23" i="7" s="1"/>
  <c r="D22" i="7"/>
  <c r="V22" i="7" s="1"/>
  <c r="D21" i="7"/>
  <c r="V21" i="7"/>
  <c r="D20" i="7"/>
  <c r="V20" i="7"/>
  <c r="D19" i="7"/>
  <c r="V19" i="7" s="1"/>
  <c r="D18" i="7"/>
  <c r="V18" i="7"/>
  <c r="D17" i="7"/>
  <c r="V17" i="7" s="1"/>
  <c r="D16" i="7"/>
  <c r="V16" i="7" s="1"/>
  <c r="D15" i="7"/>
  <c r="V15" i="7" s="1"/>
  <c r="D14" i="7"/>
  <c r="V14" i="7"/>
  <c r="D13" i="7"/>
  <c r="V13" i="7" s="1"/>
  <c r="D12" i="7"/>
  <c r="V12" i="7"/>
  <c r="D11" i="7"/>
  <c r="V11" i="7"/>
  <c r="D10" i="7"/>
  <c r="V10" i="7"/>
  <c r="D9" i="7"/>
  <c r="V9" i="7" s="1"/>
  <c r="D8" i="7"/>
  <c r="V8" i="7" s="1"/>
  <c r="D7" i="7"/>
  <c r="D6" i="7"/>
  <c r="V6" i="7" s="1"/>
  <c r="D5" i="7"/>
  <c r="V5" i="7"/>
  <c r="D4" i="7"/>
  <c r="V4" i="7" s="1"/>
  <c r="D3" i="7"/>
  <c r="V3" i="7"/>
  <c r="D2" i="7"/>
  <c r="V2" i="7"/>
  <c r="C97" i="7"/>
  <c r="U97" i="7" s="1"/>
  <c r="C96" i="7"/>
  <c r="U96" i="7" s="1"/>
  <c r="C95" i="7"/>
  <c r="U95" i="7" s="1"/>
  <c r="C94" i="7"/>
  <c r="U94" i="7"/>
  <c r="C93" i="7"/>
  <c r="U93" i="7" s="1"/>
  <c r="C92" i="7"/>
  <c r="U92" i="7"/>
  <c r="C91" i="7"/>
  <c r="U91" i="7" s="1"/>
  <c r="C90" i="7"/>
  <c r="U90" i="7"/>
  <c r="C89" i="7"/>
  <c r="U89" i="7" s="1"/>
  <c r="C88" i="7"/>
  <c r="U88" i="7"/>
  <c r="C87" i="7"/>
  <c r="U87" i="7" s="1"/>
  <c r="C86" i="7"/>
  <c r="U86" i="7"/>
  <c r="C85" i="7"/>
  <c r="U85" i="7"/>
  <c r="C84" i="7"/>
  <c r="U84" i="7" s="1"/>
  <c r="C83" i="7"/>
  <c r="U83" i="7"/>
  <c r="C82" i="7"/>
  <c r="U82" i="7" s="1"/>
  <c r="C81" i="7"/>
  <c r="U81" i="7" s="1"/>
  <c r="C80" i="7"/>
  <c r="U80" i="7" s="1"/>
  <c r="C79" i="7"/>
  <c r="U79" i="7" s="1"/>
  <c r="C78" i="7"/>
  <c r="U78" i="7" s="1"/>
  <c r="C77" i="7"/>
  <c r="U77" i="7"/>
  <c r="C76" i="7"/>
  <c r="U76" i="7"/>
  <c r="C75" i="7"/>
  <c r="U75" i="7" s="1"/>
  <c r="C74" i="7"/>
  <c r="U74" i="7"/>
  <c r="C73" i="7"/>
  <c r="U73" i="7" s="1"/>
  <c r="C72" i="7"/>
  <c r="U72" i="7"/>
  <c r="C71" i="7"/>
  <c r="U71" i="7" s="1"/>
  <c r="C70" i="7"/>
  <c r="U70" i="7"/>
  <c r="C69" i="7"/>
  <c r="U69" i="7" s="1"/>
  <c r="C68" i="7"/>
  <c r="U68" i="7"/>
  <c r="C67" i="7"/>
  <c r="U67" i="7"/>
  <c r="C66" i="7"/>
  <c r="U66" i="7" s="1"/>
  <c r="C65" i="7"/>
  <c r="U65" i="7" s="1"/>
  <c r="C64" i="7"/>
  <c r="U64" i="7" s="1"/>
  <c r="C63" i="7"/>
  <c r="U63" i="7" s="1"/>
  <c r="C62" i="7"/>
  <c r="U62" i="7"/>
  <c r="C61" i="7"/>
  <c r="U61" i="7"/>
  <c r="C60" i="7"/>
  <c r="U60" i="7" s="1"/>
  <c r="C59" i="7"/>
  <c r="U59" i="7"/>
  <c r="C58" i="7"/>
  <c r="U58" i="7"/>
  <c r="C57" i="7"/>
  <c r="U57" i="7" s="1"/>
  <c r="C56" i="7"/>
  <c r="U56" i="7"/>
  <c r="C55" i="7"/>
  <c r="U55" i="7" s="1"/>
  <c r="C54" i="7"/>
  <c r="U54" i="7" s="1"/>
  <c r="C53" i="7"/>
  <c r="U53" i="7"/>
  <c r="C52" i="7"/>
  <c r="U52" i="7"/>
  <c r="C51" i="7"/>
  <c r="U51" i="7"/>
  <c r="C50" i="7"/>
  <c r="U50" i="7"/>
  <c r="C49" i="7"/>
  <c r="U49" i="7" s="1"/>
  <c r="C48" i="7"/>
  <c r="U48" i="7" s="1"/>
  <c r="C47" i="7"/>
  <c r="U47" i="7" s="1"/>
  <c r="C46" i="7"/>
  <c r="U46" i="7"/>
  <c r="C45" i="7"/>
  <c r="U45" i="7" s="1"/>
  <c r="C44" i="7"/>
  <c r="U44" i="7"/>
  <c r="C43" i="7"/>
  <c r="U43" i="7"/>
  <c r="C42" i="7"/>
  <c r="U42" i="7" s="1"/>
  <c r="C41" i="7"/>
  <c r="U41" i="7" s="1"/>
  <c r="C40" i="7"/>
  <c r="U40" i="7" s="1"/>
  <c r="C39" i="7"/>
  <c r="U39" i="7" s="1"/>
  <c r="C38" i="7"/>
  <c r="U38" i="7" s="1"/>
  <c r="C37" i="7"/>
  <c r="U37" i="7"/>
  <c r="C36" i="7"/>
  <c r="U36" i="7" s="1"/>
  <c r="C35" i="7"/>
  <c r="U35" i="7"/>
  <c r="C34" i="7"/>
  <c r="U34" i="7"/>
  <c r="C33" i="7"/>
  <c r="U33" i="7" s="1"/>
  <c r="C32" i="7"/>
  <c r="U32" i="7" s="1"/>
  <c r="C31" i="7"/>
  <c r="U31" i="7" s="1"/>
  <c r="C30" i="7"/>
  <c r="U30" i="7"/>
  <c r="C29" i="7"/>
  <c r="U29" i="7" s="1"/>
  <c r="C28" i="7"/>
  <c r="U28" i="7"/>
  <c r="C27" i="7"/>
  <c r="U27" i="7" s="1"/>
  <c r="C26" i="7"/>
  <c r="U26" i="7"/>
  <c r="C25" i="7"/>
  <c r="U25" i="7" s="1"/>
  <c r="C24" i="7"/>
  <c r="U24" i="7"/>
  <c r="C23" i="7"/>
  <c r="U23" i="7" s="1"/>
  <c r="C22" i="7"/>
  <c r="U22" i="7"/>
  <c r="C21" i="7"/>
  <c r="U21" i="7"/>
  <c r="C20" i="7"/>
  <c r="U20" i="7" s="1"/>
  <c r="C19" i="7"/>
  <c r="U19" i="7"/>
  <c r="C18" i="7"/>
  <c r="U18" i="7" s="1"/>
  <c r="C17" i="7"/>
  <c r="U17" i="7" s="1"/>
  <c r="C16" i="7"/>
  <c r="U16" i="7" s="1"/>
  <c r="C15" i="7"/>
  <c r="U15" i="7" s="1"/>
  <c r="C14" i="7"/>
  <c r="U14" i="7"/>
  <c r="C13" i="7"/>
  <c r="U13" i="7"/>
  <c r="C12" i="7"/>
  <c r="U12" i="7"/>
  <c r="C11" i="7"/>
  <c r="U11" i="7" s="1"/>
  <c r="C10" i="7"/>
  <c r="U10" i="7"/>
  <c r="C9" i="7"/>
  <c r="U9" i="7" s="1"/>
  <c r="C8" i="7"/>
  <c r="U8" i="7"/>
  <c r="C7" i="7"/>
  <c r="U7" i="7" s="1"/>
  <c r="C6" i="7"/>
  <c r="U6" i="7"/>
  <c r="C5" i="7"/>
  <c r="U5" i="7"/>
  <c r="C4" i="7"/>
  <c r="U4" i="7"/>
  <c r="C3" i="7"/>
  <c r="U3" i="7"/>
  <c r="C2" i="7"/>
  <c r="U2" i="7" s="1"/>
  <c r="AB85" i="7"/>
  <c r="AB69" i="7"/>
  <c r="AB55" i="7"/>
  <c r="A97" i="7"/>
  <c r="AB97" i="7" s="1"/>
  <c r="A96" i="7"/>
  <c r="K96" i="7" s="1"/>
  <c r="A95" i="7"/>
  <c r="J95" i="7" s="1"/>
  <c r="A94" i="7"/>
  <c r="AB94" i="7" s="1"/>
  <c r="A93" i="7"/>
  <c r="K93" i="7" s="1"/>
  <c r="A92" i="7"/>
  <c r="A91" i="7"/>
  <c r="K91" i="7" s="1"/>
  <c r="A90" i="7"/>
  <c r="K90" i="7" s="1"/>
  <c r="A89" i="7"/>
  <c r="K89" i="7" s="1"/>
  <c r="A88" i="7"/>
  <c r="K88" i="7" s="1"/>
  <c r="A87" i="7"/>
  <c r="K87" i="7" s="1"/>
  <c r="A86" i="7"/>
  <c r="K86" i="7" s="1"/>
  <c r="A85" i="7"/>
  <c r="K85" i="7" s="1"/>
  <c r="A84" i="7"/>
  <c r="J84" i="7" s="1"/>
  <c r="A83" i="7"/>
  <c r="K83" i="7" s="1"/>
  <c r="A82" i="7"/>
  <c r="AB82" i="7" s="1"/>
  <c r="A81" i="7"/>
  <c r="AB81" i="7" s="1"/>
  <c r="A80" i="7"/>
  <c r="AB80" i="7" s="1"/>
  <c r="A79" i="7"/>
  <c r="J79" i="7" s="1"/>
  <c r="A78" i="7"/>
  <c r="K78" i="7" s="1"/>
  <c r="A77" i="7"/>
  <c r="A76" i="7"/>
  <c r="AB76" i="7" s="1"/>
  <c r="A75" i="7"/>
  <c r="AB75" i="7" s="1"/>
  <c r="A74" i="7"/>
  <c r="A73" i="7"/>
  <c r="A72" i="7"/>
  <c r="AB72" i="7" s="1"/>
  <c r="A71" i="7"/>
  <c r="AB71" i="7" s="1"/>
  <c r="A70" i="7"/>
  <c r="J70" i="7" s="1"/>
  <c r="A69" i="7"/>
  <c r="A68" i="7"/>
  <c r="J68" i="7" s="1"/>
  <c r="A67" i="7"/>
  <c r="A66" i="7"/>
  <c r="K66" i="7" s="1"/>
  <c r="A65" i="7"/>
  <c r="K65" i="7" s="1"/>
  <c r="A64" i="7"/>
  <c r="K64" i="7" s="1"/>
  <c r="A63" i="7"/>
  <c r="AB63" i="7" s="1"/>
  <c r="A62" i="7"/>
  <c r="K62" i="7" s="1"/>
  <c r="A61" i="7"/>
  <c r="K61" i="7" s="1"/>
  <c r="A60" i="7"/>
  <c r="K60" i="7" s="1"/>
  <c r="A59" i="7"/>
  <c r="AB59" i="7" s="1"/>
  <c r="A58" i="7"/>
  <c r="AB58" i="7" s="1"/>
  <c r="A57" i="7"/>
  <c r="A56" i="7"/>
  <c r="AB56" i="7" s="1"/>
  <c r="A55" i="7"/>
  <c r="K55" i="7" s="1"/>
  <c r="A54" i="7"/>
  <c r="A53" i="7"/>
  <c r="K53" i="7" s="1"/>
  <c r="A52" i="7"/>
  <c r="A51" i="7"/>
  <c r="K51" i="7" s="1"/>
  <c r="A50" i="7"/>
  <c r="J50" i="7" s="1"/>
  <c r="A49" i="7"/>
  <c r="AB49" i="7" s="1"/>
  <c r="A48" i="7"/>
  <c r="AB48" i="7" s="1"/>
  <c r="A47" i="7"/>
  <c r="A46" i="7"/>
  <c r="AB46" i="7"/>
  <c r="A45" i="7"/>
  <c r="A44" i="7"/>
  <c r="A43" i="7"/>
  <c r="K43" i="7" s="1"/>
  <c r="A42" i="7"/>
  <c r="K42" i="7" s="1"/>
  <c r="A41" i="7"/>
  <c r="J41" i="7" s="1"/>
  <c r="A40" i="7"/>
  <c r="K40" i="7" s="1"/>
  <c r="A39" i="7"/>
  <c r="K39" i="7" s="1"/>
  <c r="A38" i="7"/>
  <c r="AB38" i="7" s="1"/>
  <c r="A37" i="7"/>
  <c r="A36" i="7"/>
  <c r="K36" i="7" s="1"/>
  <c r="A35" i="7"/>
  <c r="K35" i="7" s="1"/>
  <c r="A34" i="7"/>
  <c r="K34" i="7" s="1"/>
  <c r="A33" i="7"/>
  <c r="A32" i="7"/>
  <c r="AB32" i="7" s="1"/>
  <c r="A31" i="7"/>
  <c r="J31" i="7" s="1"/>
  <c r="A30" i="7"/>
  <c r="AB30" i="7" s="1"/>
  <c r="A29" i="7"/>
  <c r="K29" i="7" s="1"/>
  <c r="A28" i="7"/>
  <c r="K28" i="7" s="1"/>
  <c r="A27" i="7"/>
  <c r="AB27" i="7" s="1"/>
  <c r="A26" i="7"/>
  <c r="AB26" i="7" s="1"/>
  <c r="A25" i="7"/>
  <c r="A24" i="7"/>
  <c r="K24" i="7" s="1"/>
  <c r="A23" i="7"/>
  <c r="J23" i="7" s="1"/>
  <c r="A22" i="7"/>
  <c r="J22" i="7" s="1"/>
  <c r="A21" i="7"/>
  <c r="K21" i="7" s="1"/>
  <c r="A20" i="7"/>
  <c r="AB20" i="7" s="1"/>
  <c r="A19" i="7"/>
  <c r="K19" i="7"/>
  <c r="A18" i="7"/>
  <c r="K18" i="7" s="1"/>
  <c r="A17" i="7"/>
  <c r="A16" i="7"/>
  <c r="K16" i="7" s="1"/>
  <c r="A15" i="7"/>
  <c r="A14" i="7"/>
  <c r="AB14" i="7" s="1"/>
  <c r="A13" i="7"/>
  <c r="K13" i="7" s="1"/>
  <c r="A12" i="7"/>
  <c r="AB12" i="7" s="1"/>
  <c r="A11" i="7"/>
  <c r="AB11" i="7" s="1"/>
  <c r="A10" i="7"/>
  <c r="AB10" i="7" s="1"/>
  <c r="A9" i="7"/>
  <c r="K9" i="7" s="1"/>
  <c r="A8" i="7"/>
  <c r="A7" i="7"/>
  <c r="AB7" i="7" s="1"/>
  <c r="A6" i="7"/>
  <c r="K6" i="7" s="1"/>
  <c r="A5" i="7"/>
  <c r="K5" i="7" s="1"/>
  <c r="A4" i="7"/>
  <c r="AB4" i="7" s="1"/>
  <c r="A3" i="7"/>
  <c r="AB96" i="7"/>
  <c r="AB92" i="7"/>
  <c r="AB89" i="7"/>
  <c r="AB84" i="7"/>
  <c r="AB68" i="7"/>
  <c r="AB60" i="7"/>
  <c r="AB57" i="7"/>
  <c r="AB54" i="7"/>
  <c r="AB47" i="7"/>
  <c r="AB43" i="7"/>
  <c r="AB42" i="7"/>
  <c r="AB41" i="7"/>
  <c r="AB40" i="7"/>
  <c r="AB34" i="7"/>
  <c r="AB33" i="7"/>
  <c r="AB28" i="7"/>
  <c r="AB25" i="7"/>
  <c r="AB22" i="7"/>
  <c r="AB17" i="7"/>
  <c r="AB16" i="7"/>
  <c r="AB13" i="7"/>
  <c r="K97" i="7"/>
  <c r="J96" i="7"/>
  <c r="K94" i="7"/>
  <c r="K92" i="7"/>
  <c r="J92" i="7"/>
  <c r="J89" i="7"/>
  <c r="K82" i="7"/>
  <c r="K79" i="7"/>
  <c r="J76" i="7"/>
  <c r="K72" i="7"/>
  <c r="K71" i="7"/>
  <c r="K70" i="7"/>
  <c r="K69" i="7"/>
  <c r="J61" i="7"/>
  <c r="K59" i="7"/>
  <c r="K58" i="7"/>
  <c r="K57" i="7"/>
  <c r="J57" i="7"/>
  <c r="K54" i="7"/>
  <c r="J54" i="7"/>
  <c r="K49" i="7"/>
  <c r="K47" i="7"/>
  <c r="J47" i="7"/>
  <c r="K46" i="7"/>
  <c r="J45" i="7"/>
  <c r="K41" i="7"/>
  <c r="J38" i="7"/>
  <c r="K33" i="7"/>
  <c r="K32" i="7"/>
  <c r="J32" i="7"/>
  <c r="K31" i="7"/>
  <c r="J28" i="7"/>
  <c r="K27" i="7"/>
  <c r="K25" i="7"/>
  <c r="J25" i="7"/>
  <c r="K22" i="7"/>
  <c r="J20" i="7"/>
  <c r="J19" i="7"/>
  <c r="K17" i="7"/>
  <c r="J13" i="7"/>
  <c r="K11" i="7"/>
  <c r="K10" i="7"/>
  <c r="J10" i="7"/>
  <c r="J6" i="7"/>
  <c r="J4" i="7"/>
  <c r="K2" i="7"/>
  <c r="T3" i="1"/>
  <c r="S3" i="1"/>
  <c r="R3" i="1"/>
  <c r="Q3" i="1"/>
  <c r="P3" i="1"/>
  <c r="O3" i="1"/>
  <c r="N3" i="1"/>
  <c r="M3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T3" i="10"/>
  <c r="S3" i="10"/>
  <c r="R3" i="10"/>
  <c r="Q3" i="10"/>
  <c r="P3" i="10"/>
  <c r="O3" i="10"/>
  <c r="N3" i="10"/>
  <c r="M3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C6" i="3"/>
  <c r="C15" i="3"/>
  <c r="D3" i="3"/>
  <c r="C14" i="3"/>
  <c r="D14" i="3" s="1"/>
  <c r="C19" i="3"/>
  <c r="D19" i="3" s="1"/>
  <c r="C22" i="3"/>
  <c r="CW677" i="7"/>
  <c r="CW678" i="7"/>
  <c r="CW681" i="7"/>
  <c r="CV677" i="7"/>
  <c r="CV678" i="7"/>
  <c r="CV681" i="7"/>
  <c r="CU677" i="7"/>
  <c r="CU678" i="7"/>
  <c r="CU681" i="7"/>
  <c r="CT677" i="7"/>
  <c r="CT678" i="7" s="1"/>
  <c r="CT681" i="7"/>
  <c r="CS677" i="7"/>
  <c r="CS678" i="7"/>
  <c r="CS681" i="7"/>
  <c r="CR677" i="7"/>
  <c r="CR678" i="7"/>
  <c r="CR681" i="7"/>
  <c r="CW675" i="7"/>
  <c r="CW676" i="7" s="1"/>
  <c r="CV675" i="7"/>
  <c r="CV676" i="7" s="1"/>
  <c r="CU675" i="7"/>
  <c r="CU676" i="7"/>
  <c r="CT675" i="7"/>
  <c r="CT676" i="7" s="1"/>
  <c r="CS675" i="7"/>
  <c r="CS676" i="7"/>
  <c r="CR675" i="7"/>
  <c r="CR676" i="7" s="1"/>
  <c r="CQ677" i="7"/>
  <c r="CQ678" i="7" s="1"/>
  <c r="CQ681" i="7"/>
  <c r="CQ675" i="7"/>
  <c r="CQ676" i="7" s="1"/>
  <c r="CW680" i="7"/>
  <c r="CV680" i="7"/>
  <c r="CU680" i="7"/>
  <c r="CT680" i="7"/>
  <c r="CS680" i="7"/>
  <c r="CR680" i="7"/>
  <c r="CQ680" i="7"/>
  <c r="CR679" i="7"/>
  <c r="CS679" i="7"/>
  <c r="CT679" i="7"/>
  <c r="CU679" i="7"/>
  <c r="CV679" i="7"/>
  <c r="CW679" i="7"/>
  <c r="E19" i="3"/>
  <c r="C4" i="3"/>
  <c r="P1" i="3"/>
  <c r="P2" i="3" s="1"/>
  <c r="P3" i="3" s="1"/>
  <c r="P4" i="3" s="1"/>
  <c r="P5" i="3" s="1"/>
  <c r="P6" i="3" s="1"/>
  <c r="P7" i="3" s="1"/>
  <c r="D4" i="3"/>
  <c r="D6" i="3"/>
  <c r="AB95" i="7"/>
  <c r="J35" i="7"/>
  <c r="J67" i="7"/>
  <c r="AB19" i="7"/>
  <c r="AB35" i="7"/>
  <c r="AB51" i="7"/>
  <c r="AB83" i="7"/>
  <c r="J51" i="7"/>
  <c r="J83" i="7"/>
  <c r="K4" i="7"/>
  <c r="K20" i="7"/>
  <c r="J39" i="7"/>
  <c r="J55" i="7"/>
  <c r="K68" i="7"/>
  <c r="J71" i="7"/>
  <c r="K84" i="7"/>
  <c r="J2" i="7"/>
  <c r="J18" i="7"/>
  <c r="J34" i="7"/>
  <c r="J82" i="7"/>
  <c r="J5" i="7"/>
  <c r="J21" i="7"/>
  <c r="J53" i="7"/>
  <c r="J69" i="7"/>
  <c r="J85" i="7"/>
  <c r="J24" i="7"/>
  <c r="J40" i="7"/>
  <c r="J56" i="7"/>
  <c r="J72" i="7"/>
  <c r="J88" i="7"/>
  <c r="J11" i="7"/>
  <c r="J27" i="7"/>
  <c r="J43" i="7"/>
  <c r="J59" i="7"/>
  <c r="J75" i="7"/>
  <c r="J91" i="7"/>
  <c r="J14" i="7"/>
  <c r="J30" i="7"/>
  <c r="J46" i="7"/>
  <c r="J62" i="7"/>
  <c r="J78" i="7"/>
  <c r="J17" i="7"/>
  <c r="J33" i="7"/>
  <c r="J49" i="7"/>
  <c r="J65" i="7"/>
  <c r="J97" i="7"/>
  <c r="C5" i="3"/>
  <c r="D5" i="3"/>
  <c r="D8" i="3"/>
  <c r="W686" i="7" l="1" a="1"/>
  <c r="W686" i="7" s="1"/>
  <c r="W687" i="7" s="1"/>
  <c r="W683" i="7" a="1"/>
  <c r="W683" i="7" s="1"/>
  <c r="W684" i="7" s="1"/>
  <c r="W677" i="7"/>
  <c r="W678" i="7" s="1"/>
  <c r="W680" i="7"/>
  <c r="W675" i="7"/>
  <c r="W676" i="7" s="1"/>
  <c r="W679" i="7"/>
  <c r="J81" i="7"/>
  <c r="J7" i="7"/>
  <c r="J58" i="7"/>
  <c r="K95" i="7"/>
  <c r="K135" i="7"/>
  <c r="J135" i="7"/>
  <c r="AB135" i="7"/>
  <c r="J121" i="7"/>
  <c r="AB121" i="7"/>
  <c r="K121" i="7"/>
  <c r="O3" i="7"/>
  <c r="K7" i="7"/>
  <c r="K74" i="7"/>
  <c r="AB74" i="7"/>
  <c r="J74" i="7"/>
  <c r="K338" i="7"/>
  <c r="J338" i="7"/>
  <c r="AB338" i="7"/>
  <c r="J365" i="7"/>
  <c r="K365" i="7"/>
  <c r="AB365" i="7"/>
  <c r="AB73" i="7"/>
  <c r="K73" i="7"/>
  <c r="J73" i="7"/>
  <c r="P3" i="7"/>
  <c r="Q3" i="7"/>
  <c r="AB62" i="7"/>
  <c r="K44" i="7"/>
  <c r="AB44" i="7"/>
  <c r="J44" i="7"/>
  <c r="AB109" i="7"/>
  <c r="K109" i="7"/>
  <c r="AA200" i="7"/>
  <c r="S5" i="7"/>
  <c r="K38" i="7"/>
  <c r="K45" i="7"/>
  <c r="AB45" i="7"/>
  <c r="M3" i="7"/>
  <c r="J109" i="7"/>
  <c r="J94" i="7"/>
  <c r="AB15" i="7"/>
  <c r="K15" i="7"/>
  <c r="J15" i="7"/>
  <c r="K77" i="7"/>
  <c r="AB77" i="7"/>
  <c r="N3" i="7"/>
  <c r="AB3" i="7"/>
  <c r="K3" i="7"/>
  <c r="K81" i="7"/>
  <c r="N4" i="7"/>
  <c r="K48" i="7"/>
  <c r="P4" i="7"/>
  <c r="AB184" i="7"/>
  <c r="J184" i="7"/>
  <c r="K184" i="7"/>
  <c r="K67" i="7"/>
  <c r="AB67" i="7"/>
  <c r="AB86" i="7"/>
  <c r="J86" i="7"/>
  <c r="J66" i="7"/>
  <c r="J37" i="7"/>
  <c r="K37" i="7"/>
  <c r="AB37" i="7"/>
  <c r="AB52" i="7"/>
  <c r="K52" i="7"/>
  <c r="Y98" i="7"/>
  <c r="BT21" i="7" s="1"/>
  <c r="Q4" i="7"/>
  <c r="C16" i="3"/>
  <c r="C26" i="3" s="1"/>
  <c r="C68" i="3"/>
  <c r="AB160" i="7"/>
  <c r="K160" i="7"/>
  <c r="J160" i="7"/>
  <c r="AB8" i="7"/>
  <c r="J8" i="7"/>
  <c r="J147" i="7"/>
  <c r="AB147" i="7"/>
  <c r="K206" i="7"/>
  <c r="J206" i="7"/>
  <c r="AB407" i="7"/>
  <c r="K407" i="7"/>
  <c r="J407" i="7"/>
  <c r="J422" i="7"/>
  <c r="AB422" i="7"/>
  <c r="K422" i="7"/>
  <c r="AB435" i="7"/>
  <c r="J435" i="7"/>
  <c r="V392" i="7"/>
  <c r="N7" i="7"/>
  <c r="AB36" i="7"/>
  <c r="J110" i="7"/>
  <c r="K110" i="7"/>
  <c r="AB136" i="7"/>
  <c r="AB193" i="7"/>
  <c r="AB70" i="7"/>
  <c r="R4" i="7"/>
  <c r="K127" i="7"/>
  <c r="K142" i="7"/>
  <c r="K186" i="7"/>
  <c r="AB138" i="7"/>
  <c r="AB99" i="7"/>
  <c r="AB175" i="7"/>
  <c r="K254" i="7"/>
  <c r="J254" i="7"/>
  <c r="AB254" i="7"/>
  <c r="J267" i="7"/>
  <c r="K267" i="7"/>
  <c r="V195" i="7"/>
  <c r="N5" i="7"/>
  <c r="K296" i="7"/>
  <c r="AB296" i="7"/>
  <c r="AB311" i="7"/>
  <c r="K311" i="7"/>
  <c r="J311" i="7"/>
  <c r="AB341" i="7"/>
  <c r="J341" i="7"/>
  <c r="U386" i="7"/>
  <c r="M7" i="7"/>
  <c r="U490" i="7"/>
  <c r="M8" i="7"/>
  <c r="J128" i="7"/>
  <c r="J231" i="7"/>
  <c r="AB231" i="7"/>
  <c r="J240" i="7"/>
  <c r="AB240" i="7"/>
  <c r="AB6" i="7"/>
  <c r="AB39" i="7"/>
  <c r="AB5" i="7"/>
  <c r="K112" i="7"/>
  <c r="K128" i="7"/>
  <c r="K143" i="7"/>
  <c r="J166" i="7"/>
  <c r="W386" i="7"/>
  <c r="O7" i="7"/>
  <c r="J16" i="7"/>
  <c r="AB21" i="7"/>
  <c r="K101" i="7"/>
  <c r="K113" i="7"/>
  <c r="K129" i="7"/>
  <c r="K144" i="7"/>
  <c r="J167" i="7"/>
  <c r="J189" i="7"/>
  <c r="K270" i="7"/>
  <c r="J270" i="7"/>
  <c r="K283" i="7"/>
  <c r="J283" i="7"/>
  <c r="Y485" i="7"/>
  <c r="Q8" i="7"/>
  <c r="AB148" i="7"/>
  <c r="J300" i="7"/>
  <c r="K300" i="7"/>
  <c r="AB300" i="7"/>
  <c r="K314" i="7"/>
  <c r="AB314" i="7"/>
  <c r="J314" i="7"/>
  <c r="K191" i="7"/>
  <c r="J458" i="7"/>
  <c r="AB458" i="7"/>
  <c r="AB541" i="7"/>
  <c r="K541" i="7"/>
  <c r="J541" i="7"/>
  <c r="J136" i="7"/>
  <c r="AB214" i="7"/>
  <c r="K214" i="7"/>
  <c r="W311" i="7"/>
  <c r="O6" i="7"/>
  <c r="AB474" i="7"/>
  <c r="K474" i="7"/>
  <c r="AB487" i="7"/>
  <c r="K487" i="7"/>
  <c r="K501" i="7"/>
  <c r="J501" i="7"/>
  <c r="AB501" i="7"/>
  <c r="J60" i="7"/>
  <c r="AB18" i="7"/>
  <c r="AB93" i="7"/>
  <c r="AB61" i="7"/>
  <c r="J185" i="7"/>
  <c r="K103" i="7"/>
  <c r="AB180" i="7"/>
  <c r="AB246" i="7"/>
  <c r="K246" i="7"/>
  <c r="AB287" i="7"/>
  <c r="J287" i="7"/>
  <c r="W589" i="7"/>
  <c r="O9" i="7"/>
  <c r="AA599" i="7"/>
  <c r="S9" i="7"/>
  <c r="AB106" i="7"/>
  <c r="AB118" i="7"/>
  <c r="AB156" i="7"/>
  <c r="AB169" i="7"/>
  <c r="AB445" i="7"/>
  <c r="K445" i="7"/>
  <c r="J445" i="7"/>
  <c r="K461" i="7"/>
  <c r="AB461" i="7"/>
  <c r="AB206" i="7"/>
  <c r="Q6" i="7"/>
  <c r="J474" i="7"/>
  <c r="AB24" i="7"/>
  <c r="J122" i="7"/>
  <c r="K154" i="7"/>
  <c r="AB116" i="7"/>
  <c r="AB228" i="7"/>
  <c r="K202" i="7"/>
  <c r="J202" i="7"/>
  <c r="K377" i="7"/>
  <c r="J377" i="7"/>
  <c r="AB377" i="7"/>
  <c r="AB403" i="7"/>
  <c r="K403" i="7"/>
  <c r="J403" i="7"/>
  <c r="K431" i="7"/>
  <c r="AB431" i="7"/>
  <c r="AB134" i="7"/>
  <c r="AB211" i="7"/>
  <c r="K249" i="7"/>
  <c r="J249" i="7"/>
  <c r="AB249" i="7"/>
  <c r="AB277" i="7"/>
  <c r="K277" i="7"/>
  <c r="K350" i="7"/>
  <c r="AB350" i="7"/>
  <c r="J350" i="7"/>
  <c r="AB389" i="7"/>
  <c r="K389" i="7"/>
  <c r="AB122" i="7"/>
  <c r="K449" i="7"/>
  <c r="J449" i="7"/>
  <c r="J199" i="7"/>
  <c r="K219" i="7"/>
  <c r="AB205" i="7"/>
  <c r="R6" i="7"/>
  <c r="J351" i="7"/>
  <c r="AB360" i="7"/>
  <c r="AB339" i="7"/>
  <c r="J528" i="7"/>
  <c r="AB528" i="7"/>
  <c r="V594" i="7"/>
  <c r="N9" i="7"/>
  <c r="J515" i="7"/>
  <c r="K327" i="7"/>
  <c r="K371" i="7"/>
  <c r="AB364" i="7"/>
  <c r="AB428" i="7"/>
  <c r="K557" i="7"/>
  <c r="Y578" i="7"/>
  <c r="Q9" i="7"/>
  <c r="J224" i="7"/>
  <c r="AB284" i="7"/>
  <c r="J383" i="7"/>
  <c r="J374" i="7"/>
  <c r="K416" i="7"/>
  <c r="K453" i="7"/>
  <c r="K481" i="7"/>
  <c r="AB439" i="7"/>
  <c r="K492" i="7"/>
  <c r="J538" i="7"/>
  <c r="M9" i="7"/>
  <c r="J259" i="7"/>
  <c r="AB252" i="7"/>
  <c r="K295" i="7"/>
  <c r="K374" i="7"/>
  <c r="J420" i="7"/>
  <c r="K455" i="7"/>
  <c r="AB391" i="7"/>
  <c r="AB463" i="7"/>
  <c r="K515" i="7"/>
  <c r="AB566" i="7"/>
  <c r="AB286" i="7"/>
  <c r="K335" i="7"/>
  <c r="K388" i="7"/>
  <c r="J457" i="7"/>
  <c r="AB392" i="7"/>
  <c r="AB568" i="7"/>
  <c r="J493" i="7"/>
  <c r="K493" i="7"/>
  <c r="AB605" i="7"/>
  <c r="J605" i="7"/>
  <c r="K605" i="7"/>
  <c r="AB620" i="7"/>
  <c r="K620" i="7"/>
  <c r="J620" i="7"/>
  <c r="K298" i="7"/>
  <c r="K316" i="7"/>
  <c r="K333" i="7"/>
  <c r="K390" i="7"/>
  <c r="K405" i="7"/>
  <c r="J439" i="7"/>
  <c r="K457" i="7"/>
  <c r="K438" i="7"/>
  <c r="AB504" i="7"/>
  <c r="AB570" i="7"/>
  <c r="J535" i="7"/>
  <c r="K535" i="7"/>
  <c r="AB535" i="7"/>
  <c r="AB560" i="7"/>
  <c r="J560" i="7"/>
  <c r="J339" i="7"/>
  <c r="AB380" i="7"/>
  <c r="K391" i="7"/>
  <c r="AB396" i="7"/>
  <c r="K520" i="7"/>
  <c r="J566" i="7"/>
  <c r="K286" i="7"/>
  <c r="J322" i="7"/>
  <c r="J442" i="7"/>
  <c r="AB471" i="7"/>
  <c r="J544" i="7"/>
  <c r="AB510" i="7"/>
  <c r="AB576" i="7"/>
  <c r="K233" i="7"/>
  <c r="AB229" i="7"/>
  <c r="AB371" i="7"/>
  <c r="J340" i="7"/>
  <c r="AB335" i="7"/>
  <c r="AB472" i="7"/>
  <c r="K544" i="7"/>
  <c r="AB517" i="7"/>
  <c r="Z582" i="7"/>
  <c r="R9" i="7"/>
  <c r="AB667" i="7"/>
  <c r="J667" i="7"/>
  <c r="K654" i="7"/>
  <c r="AB654" i="7"/>
  <c r="X584" i="7"/>
  <c r="P9" i="7"/>
  <c r="K216" i="7"/>
  <c r="AB199" i="7"/>
  <c r="AB234" i="7"/>
  <c r="AB230" i="7"/>
  <c r="K307" i="7"/>
  <c r="J426" i="7"/>
  <c r="AB470" i="7"/>
  <c r="AB417" i="7"/>
  <c r="J484" i="7"/>
  <c r="J640" i="7"/>
  <c r="K640" i="7"/>
  <c r="J428" i="7"/>
  <c r="J473" i="7"/>
  <c r="K531" i="7"/>
  <c r="AB584" i="7"/>
  <c r="K584" i="7"/>
  <c r="K612" i="7"/>
  <c r="J612" i="7"/>
  <c r="AB612" i="7"/>
  <c r="J627" i="7"/>
  <c r="K627" i="7"/>
  <c r="AB627" i="7"/>
  <c r="K660" i="7"/>
  <c r="AB583" i="7"/>
  <c r="K613" i="7"/>
  <c r="AB613" i="7"/>
  <c r="J637" i="7"/>
  <c r="J604" i="7"/>
  <c r="AB647" i="7"/>
  <c r="K587" i="7"/>
  <c r="AB587" i="7"/>
  <c r="AB601" i="7"/>
  <c r="J601" i="7"/>
  <c r="K663" i="7"/>
  <c r="AB597" i="7"/>
  <c r="K631" i="7"/>
  <c r="AB631" i="7"/>
  <c r="AB618" i="7"/>
  <c r="J618" i="7"/>
  <c r="AB632" i="7"/>
  <c r="K632" i="7"/>
  <c r="AB646" i="7"/>
  <c r="K646" i="7"/>
  <c r="J665" i="7"/>
  <c r="AB663" i="7"/>
  <c r="AB619" i="7"/>
  <c r="K619" i="7"/>
  <c r="AB606" i="7"/>
  <c r="K606" i="7"/>
  <c r="J659" i="7"/>
  <c r="J596" i="7"/>
  <c r="K610" i="7"/>
  <c r="K650" i="7"/>
  <c r="AB650" i="7"/>
  <c r="AB637" i="7"/>
  <c r="AB595" i="7"/>
  <c r="K595" i="7"/>
  <c r="AB624" i="7"/>
  <c r="K624" i="7"/>
  <c r="AB665" i="7"/>
  <c r="AB582" i="7"/>
  <c r="J582" i="7"/>
  <c r="AB625" i="7"/>
  <c r="K625" i="7"/>
  <c r="AB638" i="7"/>
  <c r="K638" i="7"/>
  <c r="K582" i="7"/>
  <c r="AB639" i="7"/>
  <c r="K639" i="7"/>
  <c r="K666" i="7"/>
  <c r="J666" i="7"/>
  <c r="K634" i="7"/>
  <c r="J586" i="7"/>
  <c r="AB634" i="7"/>
  <c r="AJ21" i="7"/>
  <c r="AI21" i="7"/>
  <c r="AG21" i="7"/>
  <c r="AH21" i="7" s="1"/>
  <c r="AE21" i="7"/>
  <c r="AN21" i="7"/>
  <c r="AS21" i="7"/>
  <c r="AR21" i="7"/>
  <c r="AP21" i="7"/>
  <c r="AQ21" i="7" s="1"/>
  <c r="AS24" i="7"/>
  <c r="AR24" i="7"/>
  <c r="AP24" i="7"/>
  <c r="AQ24" i="7" s="1"/>
  <c r="AN24" i="7"/>
  <c r="BK24" i="7"/>
  <c r="BJ24" i="7"/>
  <c r="BH24" i="7"/>
  <c r="BI24" i="7" s="1"/>
  <c r="BF24" i="7"/>
  <c r="Y479" i="7"/>
  <c r="Q7" i="7"/>
  <c r="C58" i="3"/>
  <c r="J87" i="7"/>
  <c r="J12" i="7"/>
  <c r="K23" i="7"/>
  <c r="J80" i="7"/>
  <c r="J93" i="7"/>
  <c r="AB23" i="7"/>
  <c r="Y265" i="7"/>
  <c r="Q5" i="7"/>
  <c r="C65" i="3"/>
  <c r="C56" i="3"/>
  <c r="C67" i="3"/>
  <c r="K12" i="7"/>
  <c r="K80" i="7"/>
  <c r="AB88" i="7"/>
  <c r="AB65" i="7"/>
  <c r="AB78" i="7"/>
  <c r="AB53" i="7"/>
  <c r="V7" i="7"/>
  <c r="AN20" i="7" s="1"/>
  <c r="K161" i="7"/>
  <c r="AB161" i="7"/>
  <c r="AB185" i="7"/>
  <c r="J36" i="7"/>
  <c r="S4" i="7"/>
  <c r="AB90" i="7"/>
  <c r="C25" i="3"/>
  <c r="C57" i="3"/>
  <c r="J3" i="7"/>
  <c r="K14" i="7"/>
  <c r="J26" i="7"/>
  <c r="J48" i="7"/>
  <c r="AB64" i="7"/>
  <c r="AB91" i="7"/>
  <c r="AB151" i="7"/>
  <c r="K151" i="7"/>
  <c r="J151" i="7"/>
  <c r="K26" i="7"/>
  <c r="AB66" i="7"/>
  <c r="AB29" i="7"/>
  <c r="BX3" i="7"/>
  <c r="H677" i="7"/>
  <c r="H678" i="7" s="1"/>
  <c r="CC3" i="7"/>
  <c r="CB3" i="7"/>
  <c r="H679" i="7"/>
  <c r="H680" i="7"/>
  <c r="BZ3" i="7"/>
  <c r="H675" i="7"/>
  <c r="Z2" i="7"/>
  <c r="J164" i="7"/>
  <c r="AB164" i="7"/>
  <c r="C64" i="3"/>
  <c r="AB87" i="7"/>
  <c r="K195" i="7"/>
  <c r="AB195" i="7"/>
  <c r="J195" i="7"/>
  <c r="C55" i="3"/>
  <c r="E30" i="3"/>
  <c r="C30" i="3" s="1"/>
  <c r="K50" i="7"/>
  <c r="AG20" i="7"/>
  <c r="AE20" i="7"/>
  <c r="AJ20" i="7"/>
  <c r="AI20" i="7"/>
  <c r="AS20" i="7"/>
  <c r="AP20" i="7"/>
  <c r="BB20" i="7"/>
  <c r="BA20" i="7"/>
  <c r="AY20" i="7"/>
  <c r="AW20" i="7"/>
  <c r="BJ20" i="7"/>
  <c r="BH20" i="7"/>
  <c r="BF20" i="7"/>
  <c r="BK20" i="7"/>
  <c r="BT20" i="7"/>
  <c r="BS20" i="7"/>
  <c r="BQ20" i="7"/>
  <c r="BO20" i="7"/>
  <c r="C73" i="3"/>
  <c r="C27" i="3"/>
  <c r="C61" i="3"/>
  <c r="CQ679" i="7"/>
  <c r="CX679" i="7" s="1"/>
  <c r="J52" i="7"/>
  <c r="J63" i="7"/>
  <c r="K75" i="7"/>
  <c r="AB31" i="7"/>
  <c r="AG3" i="7"/>
  <c r="C680" i="7"/>
  <c r="AE3" i="7"/>
  <c r="C675" i="7"/>
  <c r="C676" i="7" s="1"/>
  <c r="C677" i="7"/>
  <c r="C678" i="7" s="1"/>
  <c r="AJ3" i="7"/>
  <c r="AI3" i="7"/>
  <c r="C679" i="7"/>
  <c r="D680" i="7"/>
  <c r="AS3" i="7"/>
  <c r="AR3" i="7"/>
  <c r="D675" i="7"/>
  <c r="AP3" i="7"/>
  <c r="AN3" i="7"/>
  <c r="D677" i="7"/>
  <c r="D678" i="7" s="1"/>
  <c r="D679" i="7"/>
  <c r="E675" i="7"/>
  <c r="E676" i="7" s="1"/>
  <c r="E677" i="7"/>
  <c r="E678" i="7" s="1"/>
  <c r="BB3" i="7"/>
  <c r="BA3" i="7"/>
  <c r="AY3" i="7"/>
  <c r="E679" i="7"/>
  <c r="AW3" i="7"/>
  <c r="E680" i="7"/>
  <c r="BJ3" i="7"/>
  <c r="F675" i="7"/>
  <c r="F676" i="7" s="1"/>
  <c r="BH3" i="7"/>
  <c r="BF3" i="7"/>
  <c r="F677" i="7"/>
  <c r="F679" i="7"/>
  <c r="F680" i="7"/>
  <c r="BK3" i="7"/>
  <c r="G677" i="7"/>
  <c r="G678" i="7" s="1"/>
  <c r="BT3" i="7"/>
  <c r="BS3" i="7"/>
  <c r="BQ3" i="7"/>
  <c r="BO3" i="7"/>
  <c r="G679" i="7"/>
  <c r="G680" i="7"/>
  <c r="G675" i="7"/>
  <c r="G676" i="7" s="1"/>
  <c r="C78" i="3"/>
  <c r="J29" i="7"/>
  <c r="K63" i="7"/>
  <c r="CI3" i="7"/>
  <c r="CG3" i="7"/>
  <c r="I679" i="7"/>
  <c r="I680" i="7"/>
  <c r="I675" i="7"/>
  <c r="I676" i="7" s="1"/>
  <c r="CL3" i="7"/>
  <c r="I677" i="7"/>
  <c r="I678" i="7" s="1"/>
  <c r="CK3" i="7"/>
  <c r="AA2" i="7"/>
  <c r="AN4" i="7"/>
  <c r="AS4" i="7"/>
  <c r="AR4" i="7"/>
  <c r="AP4" i="7"/>
  <c r="AQ4" i="7" s="1"/>
  <c r="AD22" i="7"/>
  <c r="AV5" i="7"/>
  <c r="AD5" i="7"/>
  <c r="CO5" i="7" s="1"/>
  <c r="BW22" i="7"/>
  <c r="BE22" i="7"/>
  <c r="BW5" i="7"/>
  <c r="AM22" i="7"/>
  <c r="BE5" i="7"/>
  <c r="AM5" i="7"/>
  <c r="CF22" i="7"/>
  <c r="BN22" i="7"/>
  <c r="AV22" i="7"/>
  <c r="CF5" i="7"/>
  <c r="BN5" i="7"/>
  <c r="K194" i="7"/>
  <c r="L5" i="7"/>
  <c r="AB194" i="7"/>
  <c r="C66" i="3"/>
  <c r="C59" i="3"/>
  <c r="C76" i="3"/>
  <c r="K8" i="7"/>
  <c r="J42" i="7"/>
  <c r="J64" i="7"/>
  <c r="K76" i="7"/>
  <c r="C60" i="3"/>
  <c r="C70" i="3"/>
  <c r="J9" i="7"/>
  <c r="K30" i="7"/>
  <c r="J77" i="7"/>
  <c r="J90" i="7"/>
  <c r="AB9" i="7"/>
  <c r="AB50" i="7"/>
  <c r="R3" i="7"/>
  <c r="K132" i="7"/>
  <c r="AB132" i="7"/>
  <c r="S3" i="7"/>
  <c r="K56" i="7"/>
  <c r="AB79" i="7"/>
  <c r="AV3" i="7"/>
  <c r="BW20" i="7"/>
  <c r="AV20" i="7"/>
  <c r="BW3" i="7"/>
  <c r="AD20" i="7"/>
  <c r="AD3" i="7"/>
  <c r="CO3" i="7" s="1"/>
  <c r="BE3" i="7"/>
  <c r="BE20" i="7"/>
  <c r="CF3" i="7"/>
  <c r="CF20" i="7"/>
  <c r="AM3" i="7"/>
  <c r="AM20" i="7"/>
  <c r="BN20" i="7"/>
  <c r="BN3" i="7"/>
  <c r="AJ4" i="7"/>
  <c r="AI4" i="7"/>
  <c r="AG4" i="7"/>
  <c r="AH4" i="7" s="1"/>
  <c r="AE4" i="7"/>
  <c r="M4" i="7"/>
  <c r="L3" i="7"/>
  <c r="O4" i="7"/>
  <c r="K108" i="7"/>
  <c r="AB108" i="7"/>
  <c r="J144" i="7"/>
  <c r="J156" i="7"/>
  <c r="J192" i="7"/>
  <c r="AB176" i="7"/>
  <c r="CL22" i="7"/>
  <c r="CK22" i="7"/>
  <c r="CI22" i="7"/>
  <c r="CJ22" i="7" s="1"/>
  <c r="CG22" i="7"/>
  <c r="J112" i="7"/>
  <c r="J182" i="7"/>
  <c r="K182" i="7"/>
  <c r="J148" i="7"/>
  <c r="J170" i="7"/>
  <c r="J183" i="7"/>
  <c r="U201" i="7"/>
  <c r="M5" i="7"/>
  <c r="K104" i="7"/>
  <c r="K115" i="7"/>
  <c r="J125" i="7"/>
  <c r="J137" i="7"/>
  <c r="K170" i="7"/>
  <c r="K183" i="7"/>
  <c r="AB189" i="7"/>
  <c r="CL21" i="7"/>
  <c r="CK21" i="7"/>
  <c r="CI21" i="7"/>
  <c r="CJ21" i="7" s="1"/>
  <c r="CG21" i="7"/>
  <c r="J105" i="7"/>
  <c r="K149" i="7"/>
  <c r="J159" i="7"/>
  <c r="AB288" i="7"/>
  <c r="K288" i="7"/>
  <c r="J288" i="7"/>
  <c r="W211" i="7"/>
  <c r="O5" i="7"/>
  <c r="J118" i="7"/>
  <c r="J173" i="7"/>
  <c r="BB21" i="7"/>
  <c r="BA21" i="7"/>
  <c r="AY21" i="7"/>
  <c r="AZ21" i="7" s="1"/>
  <c r="AW21" i="7"/>
  <c r="AB275" i="7"/>
  <c r="K275" i="7"/>
  <c r="X204" i="7"/>
  <c r="BH22" i="7" s="1"/>
  <c r="BI22" i="7" s="1"/>
  <c r="P5" i="7"/>
  <c r="AJ22" i="7"/>
  <c r="AI22" i="7"/>
  <c r="AS22" i="7"/>
  <c r="AR22" i="7"/>
  <c r="AP22" i="7"/>
  <c r="AQ22" i="7" s="1"/>
  <c r="AN22" i="7"/>
  <c r="BT22" i="7"/>
  <c r="BS22" i="7"/>
  <c r="BQ22" i="7"/>
  <c r="BR22" i="7" s="1"/>
  <c r="BO22" i="7"/>
  <c r="K221" i="7"/>
  <c r="AB221" i="7"/>
  <c r="J221" i="7"/>
  <c r="AB235" i="7"/>
  <c r="K235" i="7"/>
  <c r="J235" i="7"/>
  <c r="BF21" i="7"/>
  <c r="BK21" i="7"/>
  <c r="BJ21" i="7"/>
  <c r="BH21" i="7"/>
  <c r="BI21" i="7" s="1"/>
  <c r="CC21" i="7"/>
  <c r="CB21" i="7"/>
  <c r="BZ21" i="7"/>
  <c r="CA21" i="7" s="1"/>
  <c r="BX21" i="7"/>
  <c r="J208" i="7"/>
  <c r="AB208" i="7"/>
  <c r="K208" i="7"/>
  <c r="J154" i="7"/>
  <c r="BB22" i="7"/>
  <c r="BA22" i="7"/>
  <c r="AY22" i="7"/>
  <c r="AZ22" i="7" s="1"/>
  <c r="AW22" i="7"/>
  <c r="Z208" i="7"/>
  <c r="BZ22" i="7" s="1"/>
  <c r="CA22" i="7" s="1"/>
  <c r="R5" i="7"/>
  <c r="K222" i="7"/>
  <c r="AB222" i="7"/>
  <c r="K289" i="7"/>
  <c r="AB289" i="7"/>
  <c r="BK5" i="7"/>
  <c r="BJ5" i="7"/>
  <c r="BH5" i="7"/>
  <c r="BI5" i="7" s="1"/>
  <c r="BF5" i="7"/>
  <c r="K232" i="7"/>
  <c r="AB267" i="7"/>
  <c r="K210" i="7"/>
  <c r="X325" i="7"/>
  <c r="BH23" i="7" s="1"/>
  <c r="P6" i="7"/>
  <c r="J203" i="7"/>
  <c r="J289" i="7"/>
  <c r="AB217" i="7"/>
  <c r="AG5" i="7"/>
  <c r="AH5" i="7" s="1"/>
  <c r="AE5" i="7"/>
  <c r="AJ5" i="7"/>
  <c r="AI5" i="7"/>
  <c r="BB5" i="7"/>
  <c r="BA5" i="7"/>
  <c r="AY5" i="7"/>
  <c r="AZ5" i="7" s="1"/>
  <c r="AW5" i="7"/>
  <c r="AB370" i="7"/>
  <c r="K370" i="7"/>
  <c r="K203" i="7"/>
  <c r="J219" i="7"/>
  <c r="J279" i="7"/>
  <c r="AB241" i="7"/>
  <c r="AB270" i="7"/>
  <c r="AB198" i="7"/>
  <c r="J359" i="7"/>
  <c r="K359" i="7"/>
  <c r="K280" i="7"/>
  <c r="CL5" i="7"/>
  <c r="CK5" i="7"/>
  <c r="CI5" i="7"/>
  <c r="CJ5" i="7" s="1"/>
  <c r="CG5" i="7"/>
  <c r="K336" i="7"/>
  <c r="J336" i="7"/>
  <c r="K236" i="7"/>
  <c r="AA304" i="7"/>
  <c r="CL23" i="7" s="1"/>
  <c r="S6" i="7"/>
  <c r="AB200" i="7"/>
  <c r="AS5" i="7"/>
  <c r="AR5" i="7"/>
  <c r="AP5" i="7"/>
  <c r="AQ5" i="7" s="1"/>
  <c r="AN5" i="7"/>
  <c r="J222" i="7"/>
  <c r="CB22" i="7"/>
  <c r="AB204" i="7"/>
  <c r="K243" i="7"/>
  <c r="CC5" i="7"/>
  <c r="CB5" i="7"/>
  <c r="BZ5" i="7"/>
  <c r="CA5" i="7" s="1"/>
  <c r="BX5" i="7"/>
  <c r="U311" i="7"/>
  <c r="AJ23" i="7" s="1"/>
  <c r="M6" i="7"/>
  <c r="K209" i="7"/>
  <c r="BB4" i="7"/>
  <c r="BA4" i="7"/>
  <c r="AY4" i="7"/>
  <c r="AZ4" i="7" s="1"/>
  <c r="AW4" i="7"/>
  <c r="BF4" i="7"/>
  <c r="BK4" i="7"/>
  <c r="BJ4" i="7"/>
  <c r="BH4" i="7"/>
  <c r="BI4" i="7" s="1"/>
  <c r="BT4" i="7"/>
  <c r="BS4" i="7"/>
  <c r="BQ4" i="7"/>
  <c r="BR4" i="7" s="1"/>
  <c r="BO4" i="7"/>
  <c r="BZ4" i="7"/>
  <c r="CA4" i="7" s="1"/>
  <c r="BX4" i="7"/>
  <c r="CC4" i="7"/>
  <c r="CB4" i="7"/>
  <c r="CL4" i="7"/>
  <c r="CK4" i="7"/>
  <c r="CI4" i="7"/>
  <c r="CJ4" i="7" s="1"/>
  <c r="CG4" i="7"/>
  <c r="BW21" i="7"/>
  <c r="BE21" i="7"/>
  <c r="BW4" i="7"/>
  <c r="BE4" i="7"/>
  <c r="AM4" i="7"/>
  <c r="AM21" i="7"/>
  <c r="CF21" i="7"/>
  <c r="BN21" i="7"/>
  <c r="AV21" i="7"/>
  <c r="CF4" i="7"/>
  <c r="BN4" i="7"/>
  <c r="AV4" i="7"/>
  <c r="AD21" i="7"/>
  <c r="AD4" i="7"/>
  <c r="CO4" i="7" s="1"/>
  <c r="K255" i="7"/>
  <c r="AB257" i="7"/>
  <c r="BT5" i="7"/>
  <c r="BS5" i="7"/>
  <c r="BQ5" i="7"/>
  <c r="BR5" i="7" s="1"/>
  <c r="BO5" i="7"/>
  <c r="J301" i="7"/>
  <c r="AB301" i="7"/>
  <c r="K301" i="7"/>
  <c r="V311" i="7"/>
  <c r="N6" i="7"/>
  <c r="AB209" i="7"/>
  <c r="K257" i="7"/>
  <c r="AB247" i="7"/>
  <c r="K247" i="7"/>
  <c r="K331" i="7"/>
  <c r="J346" i="7"/>
  <c r="AB343" i="7"/>
  <c r="BO23" i="7"/>
  <c r="BT23" i="7"/>
  <c r="BS23" i="7"/>
  <c r="BQ23" i="7"/>
  <c r="BR23" i="7" s="1"/>
  <c r="J297" i="7"/>
  <c r="J310" i="7"/>
  <c r="K346" i="7"/>
  <c r="AB304" i="7"/>
  <c r="K310" i="7"/>
  <c r="J348" i="7"/>
  <c r="AB315" i="7"/>
  <c r="AB373" i="7"/>
  <c r="K322" i="7"/>
  <c r="K299" i="7"/>
  <c r="K323" i="7"/>
  <c r="J349" i="7"/>
  <c r="K364" i="7"/>
  <c r="K379" i="7"/>
  <c r="AB294" i="7"/>
  <c r="AB305" i="7"/>
  <c r="AB329" i="7"/>
  <c r="BK23" i="7"/>
  <c r="BJ23" i="7"/>
  <c r="BF23" i="7"/>
  <c r="AB317" i="7"/>
  <c r="AB307" i="7"/>
  <c r="AW23" i="7"/>
  <c r="BB23" i="7"/>
  <c r="BA23" i="7"/>
  <c r="AY23" i="7"/>
  <c r="AZ23" i="7" s="1"/>
  <c r="K341" i="7"/>
  <c r="J355" i="7"/>
  <c r="AB355" i="7"/>
  <c r="K293" i="7"/>
  <c r="K328" i="7"/>
  <c r="K342" i="7"/>
  <c r="AB295" i="7"/>
  <c r="AB330" i="7"/>
  <c r="AN23" i="7"/>
  <c r="CC23" i="7"/>
  <c r="CB23" i="7"/>
  <c r="BZ23" i="7"/>
  <c r="CA23" i="7" s="1"/>
  <c r="BX23" i="7"/>
  <c r="J317" i="7"/>
  <c r="AB334" i="7"/>
  <c r="J536" i="7"/>
  <c r="K536" i="7"/>
  <c r="AB536" i="7"/>
  <c r="V533" i="7"/>
  <c r="N8" i="7"/>
  <c r="W565" i="7"/>
  <c r="BA25" i="7" s="1"/>
  <c r="O8" i="7"/>
  <c r="AB418" i="7"/>
  <c r="J418" i="7"/>
  <c r="AJ24" i="7"/>
  <c r="AI24" i="7"/>
  <c r="AG24" i="7"/>
  <c r="AH24" i="7" s="1"/>
  <c r="AE24" i="7"/>
  <c r="BB24" i="7"/>
  <c r="BA24" i="7"/>
  <c r="AY24" i="7"/>
  <c r="AW24" i="7"/>
  <c r="Z392" i="7"/>
  <c r="R7" i="7"/>
  <c r="AB406" i="7"/>
  <c r="J406" i="7"/>
  <c r="K460" i="7"/>
  <c r="J460" i="7"/>
  <c r="AB460" i="7"/>
  <c r="K418" i="7"/>
  <c r="AB395" i="7"/>
  <c r="K395" i="7"/>
  <c r="J395" i="7"/>
  <c r="AA397" i="7"/>
  <c r="S7" i="7"/>
  <c r="K464" i="7"/>
  <c r="J387" i="7"/>
  <c r="J464" i="7"/>
  <c r="J419" i="7"/>
  <c r="K441" i="7"/>
  <c r="J461" i="7"/>
  <c r="S8" i="7"/>
  <c r="AB444" i="7"/>
  <c r="AB401" i="7"/>
  <c r="AB524" i="7"/>
  <c r="J524" i="7"/>
  <c r="K524" i="7"/>
  <c r="AJ6" i="7"/>
  <c r="AI6" i="7"/>
  <c r="AG6" i="7"/>
  <c r="AH6" i="7" s="1"/>
  <c r="AE6" i="7"/>
  <c r="AS6" i="7"/>
  <c r="AR6" i="7"/>
  <c r="AP6" i="7"/>
  <c r="AQ6" i="7" s="1"/>
  <c r="AN6" i="7"/>
  <c r="BB6" i="7"/>
  <c r="BA6" i="7"/>
  <c r="AY6" i="7"/>
  <c r="AZ6" i="7" s="1"/>
  <c r="AW6" i="7"/>
  <c r="BK6" i="7"/>
  <c r="BJ6" i="7"/>
  <c r="BH6" i="7"/>
  <c r="BF6" i="7"/>
  <c r="BS6" i="7"/>
  <c r="BQ6" i="7"/>
  <c r="BR6" i="7" s="1"/>
  <c r="BO6" i="7"/>
  <c r="BT6" i="7"/>
  <c r="CC6" i="7"/>
  <c r="CB6" i="7"/>
  <c r="BZ6" i="7"/>
  <c r="CA6" i="7" s="1"/>
  <c r="BX6" i="7"/>
  <c r="CG6" i="7"/>
  <c r="CL6" i="7"/>
  <c r="CK6" i="7"/>
  <c r="CI6" i="7"/>
  <c r="CJ6" i="7" s="1"/>
  <c r="CF23" i="7"/>
  <c r="BN23" i="7"/>
  <c r="AV23" i="7"/>
  <c r="AD23" i="7"/>
  <c r="CF6" i="7"/>
  <c r="BN6" i="7"/>
  <c r="AV6" i="7"/>
  <c r="AD6" i="7"/>
  <c r="CO6" i="7" s="1"/>
  <c r="BW23" i="7"/>
  <c r="BE23" i="7"/>
  <c r="AM23" i="7"/>
  <c r="BW6" i="7"/>
  <c r="BE6" i="7"/>
  <c r="AM6" i="7"/>
  <c r="J388" i="7"/>
  <c r="K466" i="7"/>
  <c r="K478" i="7"/>
  <c r="AB446" i="7"/>
  <c r="AB420" i="7"/>
  <c r="J431" i="7"/>
  <c r="AB442" i="7"/>
  <c r="K525" i="7"/>
  <c r="J525" i="7"/>
  <c r="AB525" i="7"/>
  <c r="AR8" i="7"/>
  <c r="AP8" i="7"/>
  <c r="AQ8" i="7" s="1"/>
  <c r="AN8" i="7"/>
  <c r="AS8" i="7"/>
  <c r="V482" i="7"/>
  <c r="BZ8" i="7"/>
  <c r="BX8" i="7"/>
  <c r="CC8" i="7"/>
  <c r="CB8" i="7"/>
  <c r="R8" i="7"/>
  <c r="Z482" i="7"/>
  <c r="J467" i="7"/>
  <c r="K479" i="7"/>
  <c r="AB500" i="7"/>
  <c r="K500" i="7"/>
  <c r="J500" i="7"/>
  <c r="AB512" i="7"/>
  <c r="K512" i="7"/>
  <c r="J512" i="7"/>
  <c r="BB25" i="7"/>
  <c r="AY25" i="7"/>
  <c r="AZ25" i="7" s="1"/>
  <c r="AW25" i="7"/>
  <c r="CL25" i="7"/>
  <c r="CK25" i="7"/>
  <c r="CI25" i="7"/>
  <c r="CJ25" i="7" s="1"/>
  <c r="CG25" i="7"/>
  <c r="J389" i="7"/>
  <c r="J399" i="7"/>
  <c r="K454" i="7"/>
  <c r="K467" i="7"/>
  <c r="J479" i="7"/>
  <c r="AB449" i="7"/>
  <c r="CC7" i="7"/>
  <c r="CB7" i="7"/>
  <c r="BZ7" i="7"/>
  <c r="CA7" i="7" s="1"/>
  <c r="BX7" i="7"/>
  <c r="Z386" i="7"/>
  <c r="BW7" i="7"/>
  <c r="BE7" i="7"/>
  <c r="CF24" i="7"/>
  <c r="AM7" i="7"/>
  <c r="BN24" i="7"/>
  <c r="AV24" i="7"/>
  <c r="CF7" i="7"/>
  <c r="AD24" i="7"/>
  <c r="BN7" i="7"/>
  <c r="BW24" i="7"/>
  <c r="AV7" i="7"/>
  <c r="AD7" i="7"/>
  <c r="CO7" i="7" s="1"/>
  <c r="BE24" i="7"/>
  <c r="AM24" i="7"/>
  <c r="J513" i="7"/>
  <c r="K513" i="7"/>
  <c r="AB513" i="7"/>
  <c r="J390" i="7"/>
  <c r="J455" i="7"/>
  <c r="K468" i="7"/>
  <c r="AB415" i="7"/>
  <c r="AB475" i="7"/>
  <c r="AB433" i="7"/>
  <c r="K502" i="7"/>
  <c r="J502" i="7"/>
  <c r="AB502" i="7"/>
  <c r="K456" i="7"/>
  <c r="K567" i="7"/>
  <c r="J567" i="7"/>
  <c r="AB567" i="7"/>
  <c r="X485" i="7"/>
  <c r="BK25" i="7" s="1"/>
  <c r="P8" i="7"/>
  <c r="AB413" i="7"/>
  <c r="AB490" i="7"/>
  <c r="K490" i="7"/>
  <c r="J490" i="7"/>
  <c r="K491" i="7"/>
  <c r="AB491" i="7"/>
  <c r="J393" i="7"/>
  <c r="K435" i="7"/>
  <c r="K458" i="7"/>
  <c r="AB426" i="7"/>
  <c r="AB545" i="7"/>
  <c r="K545" i="7"/>
  <c r="K393" i="7"/>
  <c r="J404" i="7"/>
  <c r="AB448" i="7"/>
  <c r="AJ7" i="7"/>
  <c r="AI7" i="7"/>
  <c r="AG7" i="7"/>
  <c r="AE7" i="7"/>
  <c r="AP7" i="7"/>
  <c r="AQ7" i="7" s="1"/>
  <c r="AN7" i="7"/>
  <c r="AS7" i="7"/>
  <c r="AR7" i="7"/>
  <c r="BB7" i="7"/>
  <c r="BA7" i="7"/>
  <c r="AY7" i="7"/>
  <c r="AZ7" i="7" s="1"/>
  <c r="AW7" i="7"/>
  <c r="BF7" i="7"/>
  <c r="BK7" i="7"/>
  <c r="BJ7" i="7"/>
  <c r="BH7" i="7"/>
  <c r="BI7" i="7" s="1"/>
  <c r="AB558" i="7"/>
  <c r="K558" i="7"/>
  <c r="BT7" i="7"/>
  <c r="BS7" i="7"/>
  <c r="BQ7" i="7"/>
  <c r="BR7" i="7" s="1"/>
  <c r="BO7" i="7"/>
  <c r="Y386" i="7"/>
  <c r="CL7" i="7"/>
  <c r="CK7" i="7"/>
  <c r="CI7" i="7"/>
  <c r="CJ7" i="7" s="1"/>
  <c r="CG7" i="7"/>
  <c r="AA386" i="7"/>
  <c r="K437" i="7"/>
  <c r="K497" i="7"/>
  <c r="J531" i="7"/>
  <c r="K571" i="7"/>
  <c r="AB503" i="7"/>
  <c r="AB493" i="7"/>
  <c r="AB562" i="7"/>
  <c r="AJ25" i="7"/>
  <c r="AI25" i="7"/>
  <c r="AG25" i="7"/>
  <c r="AH25" i="7" s="1"/>
  <c r="AE25" i="7"/>
  <c r="BB8" i="7"/>
  <c r="BA8" i="7"/>
  <c r="AY8" i="7"/>
  <c r="AZ8" i="7" s="1"/>
  <c r="AW8" i="7"/>
  <c r="CL8" i="7"/>
  <c r="CK8" i="7"/>
  <c r="CI8" i="7"/>
  <c r="CJ8" i="7" s="1"/>
  <c r="CG8" i="7"/>
  <c r="AB529" i="7"/>
  <c r="AJ8" i="7"/>
  <c r="AI8" i="7"/>
  <c r="AG8" i="7"/>
  <c r="AH8" i="7" s="1"/>
  <c r="AE8" i="7"/>
  <c r="AB549" i="7"/>
  <c r="K560" i="7"/>
  <c r="J576" i="7"/>
  <c r="J492" i="7"/>
  <c r="AB518" i="7"/>
  <c r="AB551" i="7"/>
  <c r="AB553" i="7"/>
  <c r="BH8" i="7"/>
  <c r="BI8" i="7" s="1"/>
  <c r="BF8" i="7"/>
  <c r="BK8" i="7"/>
  <c r="BJ8" i="7"/>
  <c r="BW25" i="7"/>
  <c r="BE25" i="7"/>
  <c r="AM25" i="7"/>
  <c r="BW8" i="7"/>
  <c r="BE8" i="7"/>
  <c r="AM8" i="7"/>
  <c r="CF25" i="7"/>
  <c r="BN25" i="7"/>
  <c r="AV25" i="7"/>
  <c r="AD25" i="7"/>
  <c r="CF8" i="7"/>
  <c r="BN8" i="7"/>
  <c r="AV8" i="7"/>
  <c r="AD8" i="7"/>
  <c r="CO8" i="7" s="1"/>
  <c r="J516" i="7"/>
  <c r="K526" i="7"/>
  <c r="K551" i="7"/>
  <c r="K565" i="7"/>
  <c r="K516" i="7"/>
  <c r="K528" i="7"/>
  <c r="BT25" i="7"/>
  <c r="BS25" i="7"/>
  <c r="BQ25" i="7"/>
  <c r="BR25" i="7" s="1"/>
  <c r="BO25" i="7"/>
  <c r="J518" i="7"/>
  <c r="K540" i="7"/>
  <c r="J553" i="7"/>
  <c r="BT8" i="7"/>
  <c r="BS8" i="7"/>
  <c r="BQ8" i="7"/>
  <c r="BR8" i="7" s="1"/>
  <c r="BO8" i="7"/>
  <c r="K530" i="7"/>
  <c r="J646" i="7"/>
  <c r="J595" i="7"/>
  <c r="AB652" i="7"/>
  <c r="J678" i="1"/>
  <c r="J643" i="7"/>
  <c r="C676" i="1"/>
  <c r="D678" i="10"/>
  <c r="AB643" i="7"/>
  <c r="AB640" i="7"/>
  <c r="AE9" i="7"/>
  <c r="AJ9" i="7"/>
  <c r="AI9" i="7"/>
  <c r="AG9" i="7"/>
  <c r="AH9" i="7" s="1"/>
  <c r="U578" i="7"/>
  <c r="BB26" i="7"/>
  <c r="BA26" i="7"/>
  <c r="AY26" i="7"/>
  <c r="AZ26" i="7" s="1"/>
  <c r="AW26" i="7"/>
  <c r="BT26" i="7"/>
  <c r="BS26" i="7"/>
  <c r="BQ26" i="7"/>
  <c r="BO26" i="7"/>
  <c r="BX26" i="7"/>
  <c r="CC26" i="7"/>
  <c r="CB26" i="7"/>
  <c r="BZ26" i="7"/>
  <c r="CA26" i="7" s="1"/>
  <c r="G676" i="1"/>
  <c r="K616" i="7"/>
  <c r="H678" i="10"/>
  <c r="K652" i="7"/>
  <c r="BF26" i="7"/>
  <c r="BK26" i="7"/>
  <c r="BJ26" i="7"/>
  <c r="BH26" i="7"/>
  <c r="AS9" i="7"/>
  <c r="AR9" i="7"/>
  <c r="AP9" i="7"/>
  <c r="AQ9" i="7" s="1"/>
  <c r="AN9" i="7"/>
  <c r="V578" i="7"/>
  <c r="E678" i="10"/>
  <c r="D676" i="1"/>
  <c r="BO9" i="7"/>
  <c r="F678" i="10"/>
  <c r="E676" i="1"/>
  <c r="G678" i="10"/>
  <c r="F676" i="1"/>
  <c r="I678" i="10"/>
  <c r="H676" i="1"/>
  <c r="J678" i="10"/>
  <c r="I676" i="1"/>
  <c r="C676" i="10"/>
  <c r="J676" i="1"/>
  <c r="C678" i="1"/>
  <c r="E676" i="10"/>
  <c r="F676" i="10"/>
  <c r="D678" i="1"/>
  <c r="CL9" i="7"/>
  <c r="CK9" i="7"/>
  <c r="CI9" i="7"/>
  <c r="CJ9" i="7" s="1"/>
  <c r="CG9" i="7"/>
  <c r="AA578" i="7"/>
  <c r="G676" i="10"/>
  <c r="E678" i="1"/>
  <c r="H676" i="10"/>
  <c r="F678" i="1"/>
  <c r="BB9" i="7"/>
  <c r="BA9" i="7"/>
  <c r="AY9" i="7"/>
  <c r="AZ9" i="7" s="1"/>
  <c r="AW9" i="7"/>
  <c r="BK9" i="7"/>
  <c r="BJ9" i="7"/>
  <c r="BH9" i="7"/>
  <c r="BI9" i="7" s="1"/>
  <c r="BF9" i="7"/>
  <c r="BT9" i="7"/>
  <c r="BS9" i="7"/>
  <c r="BQ9" i="7"/>
  <c r="BR9" i="7" s="1"/>
  <c r="CC9" i="7"/>
  <c r="CB9" i="7"/>
  <c r="BZ9" i="7"/>
  <c r="CA9" i="7" s="1"/>
  <c r="BX9" i="7"/>
  <c r="I676" i="10"/>
  <c r="G678" i="1"/>
  <c r="J676" i="10"/>
  <c r="H678" i="1"/>
  <c r="C678" i="10"/>
  <c r="I678" i="1"/>
  <c r="AD26" i="7"/>
  <c r="AV26" i="7"/>
  <c r="BN26" i="7"/>
  <c r="CF26" i="7"/>
  <c r="AM9" i="7"/>
  <c r="BE9" i="7"/>
  <c r="BW9" i="7"/>
  <c r="AM26" i="7"/>
  <c r="BE26" i="7"/>
  <c r="AD9" i="7"/>
  <c r="CO9" i="7" s="1"/>
  <c r="BW26" i="7"/>
  <c r="AV9" i="7"/>
  <c r="G33" i="3"/>
  <c r="G32" i="3"/>
  <c r="C32" i="3" s="1"/>
  <c r="B86" i="3"/>
  <c r="B84" i="3"/>
  <c r="B80" i="3"/>
  <c r="B82" i="3"/>
  <c r="B83" i="3"/>
  <c r="B85" i="3"/>
  <c r="B81" i="3"/>
  <c r="C44" i="3"/>
  <c r="C43" i="3"/>
  <c r="C45" i="3"/>
  <c r="C72" i="3" l="1"/>
  <c r="AG23" i="7"/>
  <c r="AH23" i="7" s="1"/>
  <c r="AI23" i="7"/>
  <c r="AE23" i="7"/>
  <c r="BO21" i="7"/>
  <c r="BV21" i="7" s="1"/>
  <c r="E25" i="3"/>
  <c r="BQ21" i="7"/>
  <c r="BR21" i="7" s="1"/>
  <c r="CG23" i="7"/>
  <c r="BX22" i="7"/>
  <c r="BS21" i="7"/>
  <c r="AR20" i="7"/>
  <c r="CI23" i="7"/>
  <c r="CJ23" i="7" s="1"/>
  <c r="BI6" i="7"/>
  <c r="AP23" i="7"/>
  <c r="AQ23" i="7" s="1"/>
  <c r="CK23" i="7"/>
  <c r="AR23" i="7"/>
  <c r="AH7" i="7"/>
  <c r="AS23" i="7"/>
  <c r="C77" i="3"/>
  <c r="C75" i="3"/>
  <c r="BI26" i="7"/>
  <c r="C74" i="3"/>
  <c r="BR26" i="7"/>
  <c r="BJ25" i="7"/>
  <c r="BJ33" i="7" s="1"/>
  <c r="BI23" i="7"/>
  <c r="C69" i="3"/>
  <c r="B51" i="3"/>
  <c r="C51" i="3" s="1"/>
  <c r="AU20" i="7"/>
  <c r="AO20" i="7"/>
  <c r="BG24" i="7"/>
  <c r="BM24" i="7"/>
  <c r="BD25" i="7"/>
  <c r="AX25" i="7"/>
  <c r="BY8" i="7"/>
  <c r="CE8" i="7"/>
  <c r="CC22" i="7"/>
  <c r="CK15" i="7"/>
  <c r="CK11" i="7"/>
  <c r="CK13" i="7"/>
  <c r="CK16" i="7"/>
  <c r="BS11" i="7"/>
  <c r="BS15" i="7"/>
  <c r="BS13" i="7"/>
  <c r="BS16" i="7"/>
  <c r="AF3" i="7"/>
  <c r="AE15" i="7"/>
  <c r="AE11" i="7"/>
  <c r="AL3" i="7"/>
  <c r="AE16" i="7"/>
  <c r="AE13" i="7"/>
  <c r="AB679" i="7"/>
  <c r="AY13" i="7"/>
  <c r="AY14" i="7" s="1"/>
  <c r="AY16" i="7"/>
  <c r="AZ3" i="7"/>
  <c r="AY15" i="7"/>
  <c r="AY11" i="7"/>
  <c r="AY12" i="7" s="1"/>
  <c r="BD26" i="7"/>
  <c r="AX26" i="7"/>
  <c r="CC24" i="7"/>
  <c r="CB24" i="7"/>
  <c r="BZ24" i="7"/>
  <c r="CA24" i="7" s="1"/>
  <c r="BX24" i="7"/>
  <c r="CA8" i="7"/>
  <c r="BP23" i="7"/>
  <c r="BV23" i="7"/>
  <c r="BM4" i="7"/>
  <c r="BG4" i="7"/>
  <c r="BY22" i="7"/>
  <c r="CE22" i="7"/>
  <c r="BP22" i="7"/>
  <c r="BV22" i="7"/>
  <c r="AX21" i="7"/>
  <c r="BD21" i="7"/>
  <c r="AF20" i="7"/>
  <c r="AL20" i="7"/>
  <c r="AU23" i="7"/>
  <c r="AO23" i="7"/>
  <c r="BY7" i="7"/>
  <c r="CE7" i="7"/>
  <c r="BF25" i="7"/>
  <c r="CH4" i="7"/>
  <c r="CN4" i="7"/>
  <c r="BD4" i="7"/>
  <c r="AX4" i="7"/>
  <c r="CH22" i="7"/>
  <c r="CN22" i="7"/>
  <c r="AH3" i="7"/>
  <c r="AG13" i="7"/>
  <c r="AG14" i="7" s="1"/>
  <c r="AG11" i="7"/>
  <c r="AG12" i="7" s="1"/>
  <c r="AG15" i="7"/>
  <c r="AG16" i="7"/>
  <c r="AG28" i="7"/>
  <c r="AG29" i="7" s="1"/>
  <c r="AH20" i="7"/>
  <c r="CB11" i="7"/>
  <c r="CB13" i="7"/>
  <c r="CB15" i="7"/>
  <c r="CB16" i="7"/>
  <c r="CE9" i="7"/>
  <c r="BY9" i="7"/>
  <c r="CH8" i="7"/>
  <c r="CN8" i="7"/>
  <c r="BH25" i="7"/>
  <c r="BI25" i="7" s="1"/>
  <c r="AX6" i="7"/>
  <c r="BD6" i="7"/>
  <c r="AF5" i="7"/>
  <c r="AL5" i="7"/>
  <c r="AF4" i="7"/>
  <c r="AL4" i="7"/>
  <c r="AO24" i="7"/>
  <c r="AU24" i="7"/>
  <c r="BV5" i="7"/>
  <c r="BP5" i="7"/>
  <c r="CH5" i="7"/>
  <c r="CN5" i="7"/>
  <c r="CH23" i="7"/>
  <c r="BY21" i="7"/>
  <c r="CE21" i="7"/>
  <c r="CH21" i="7"/>
  <c r="CN21" i="7"/>
  <c r="CI20" i="7"/>
  <c r="CG20" i="7"/>
  <c r="CL20" i="7"/>
  <c r="CK20" i="7"/>
  <c r="BS32" i="7"/>
  <c r="BG26" i="7"/>
  <c r="BM26" i="7"/>
  <c r="BV8" i="7"/>
  <c r="BP8" i="7"/>
  <c r="AO5" i="7"/>
  <c r="AU5" i="7"/>
  <c r="BO15" i="7"/>
  <c r="BO11" i="7"/>
  <c r="BP3" i="7"/>
  <c r="BV3" i="7"/>
  <c r="BO16" i="7"/>
  <c r="BO13" i="7"/>
  <c r="BQ13" i="7"/>
  <c r="BQ14" i="7" s="1"/>
  <c r="BR3" i="7"/>
  <c r="BQ15" i="7"/>
  <c r="BQ11" i="7"/>
  <c r="BQ16" i="7"/>
  <c r="BZ13" i="7"/>
  <c r="CA3" i="7"/>
  <c r="BZ15" i="7"/>
  <c r="BZ16" i="7"/>
  <c r="BZ11" i="7"/>
  <c r="BZ12" i="7" s="1"/>
  <c r="AJ26" i="7"/>
  <c r="AI26" i="7"/>
  <c r="AI28" i="7" s="1"/>
  <c r="AG26" i="7"/>
  <c r="AH26" i="7" s="1"/>
  <c r="AE26" i="7"/>
  <c r="BM8" i="7"/>
  <c r="BG8" i="7"/>
  <c r="BG7" i="7"/>
  <c r="BM7" i="7"/>
  <c r="AO22" i="7"/>
  <c r="AU22" i="7"/>
  <c r="AU3" i="7"/>
  <c r="AN16" i="7"/>
  <c r="AO3" i="7"/>
  <c r="AN11" i="7"/>
  <c r="AN12" i="7" s="1"/>
  <c r="AN15" i="7"/>
  <c r="AN13" i="7"/>
  <c r="CE3" i="7"/>
  <c r="BX13" i="7"/>
  <c r="BX16" i="7"/>
  <c r="BX15" i="7"/>
  <c r="BY3" i="7"/>
  <c r="BX11" i="7"/>
  <c r="AF8" i="7"/>
  <c r="AL8" i="7"/>
  <c r="BG6" i="7"/>
  <c r="BM6" i="7"/>
  <c r="BA16" i="7"/>
  <c r="BA15" i="7"/>
  <c r="BA11" i="7"/>
  <c r="BA13" i="7"/>
  <c r="CL26" i="7"/>
  <c r="CK26" i="7"/>
  <c r="CI26" i="7"/>
  <c r="CJ26" i="7" s="1"/>
  <c r="CG26" i="7"/>
  <c r="CG24" i="7"/>
  <c r="CL24" i="7"/>
  <c r="CK24" i="7"/>
  <c r="CI24" i="7"/>
  <c r="CJ24" i="7" s="1"/>
  <c r="BD7" i="7"/>
  <c r="AX7" i="7"/>
  <c r="AN25" i="7"/>
  <c r="AS25" i="7"/>
  <c r="AR25" i="7"/>
  <c r="AP25" i="7"/>
  <c r="AQ25" i="7" s="1"/>
  <c r="CN6" i="7"/>
  <c r="CH6" i="7"/>
  <c r="AX23" i="7"/>
  <c r="BD23" i="7"/>
  <c r="BM21" i="7"/>
  <c r="BG21" i="7"/>
  <c r="BP21" i="7"/>
  <c r="CG16" i="7"/>
  <c r="CH3" i="7"/>
  <c r="CG15" i="7"/>
  <c r="CG13" i="7"/>
  <c r="CN3" i="7"/>
  <c r="CG11" i="7"/>
  <c r="F678" i="7"/>
  <c r="AP11" i="7"/>
  <c r="AP12" i="7" s="1"/>
  <c r="AP15" i="7"/>
  <c r="AQ3" i="7"/>
  <c r="AP13" i="7"/>
  <c r="AP14" i="7" s="1"/>
  <c r="AP16" i="7"/>
  <c r="AU4" i="7"/>
  <c r="AO4" i="7"/>
  <c r="BY6" i="7"/>
  <c r="CE6" i="7"/>
  <c r="AO6" i="7"/>
  <c r="AU6" i="7"/>
  <c r="AX22" i="7"/>
  <c r="BD22" i="7"/>
  <c r="BJ22" i="7"/>
  <c r="CJ3" i="7"/>
  <c r="CI15" i="7"/>
  <c r="CI13" i="7"/>
  <c r="CI14" i="7" s="1"/>
  <c r="CI16" i="7"/>
  <c r="CI11" i="7"/>
  <c r="CI12" i="7" s="1"/>
  <c r="BF11" i="7"/>
  <c r="BM3" i="7"/>
  <c r="BG3" i="7"/>
  <c r="BF15" i="7"/>
  <c r="BF16" i="7"/>
  <c r="BF13" i="7"/>
  <c r="D676" i="7"/>
  <c r="BG20" i="7"/>
  <c r="BM20" i="7"/>
  <c r="CN9" i="7"/>
  <c r="CH9" i="7"/>
  <c r="AO8" i="7"/>
  <c r="AU8" i="7"/>
  <c r="BD24" i="7"/>
  <c r="AX24" i="7"/>
  <c r="BY4" i="7"/>
  <c r="CE4" i="7"/>
  <c r="BK22" i="7"/>
  <c r="BH16" i="7"/>
  <c r="BI3" i="7"/>
  <c r="BH11" i="7"/>
  <c r="BH12" i="7" s="1"/>
  <c r="BH13" i="7"/>
  <c r="BH15" i="7"/>
  <c r="AR16" i="7"/>
  <c r="AR15" i="7"/>
  <c r="AR11" i="7"/>
  <c r="AR13" i="7"/>
  <c r="AQ20" i="7"/>
  <c r="AL7" i="7"/>
  <c r="AF7" i="7"/>
  <c r="CH7" i="7"/>
  <c r="CN7" i="7"/>
  <c r="BV9" i="7"/>
  <c r="BP9" i="7"/>
  <c r="AL9" i="7"/>
  <c r="AF9" i="7"/>
  <c r="AZ24" i="7"/>
  <c r="BM23" i="7"/>
  <c r="BG23" i="7"/>
  <c r="CE5" i="7"/>
  <c r="BY5" i="7"/>
  <c r="BF22" i="7"/>
  <c r="AE22" i="7"/>
  <c r="BI20" i="7"/>
  <c r="BH32" i="7"/>
  <c r="BH30" i="7"/>
  <c r="BH31" i="7" s="1"/>
  <c r="BH33" i="7"/>
  <c r="AR30" i="7"/>
  <c r="AX9" i="7"/>
  <c r="BD9" i="7"/>
  <c r="BD8" i="7"/>
  <c r="AX8" i="7"/>
  <c r="BM9" i="7"/>
  <c r="BG9" i="7"/>
  <c r="BP4" i="7"/>
  <c r="BV4" i="7"/>
  <c r="AG22" i="7"/>
  <c r="AH22" i="7" s="1"/>
  <c r="BJ16" i="7"/>
  <c r="BJ11" i="7"/>
  <c r="BJ13" i="7"/>
  <c r="BJ15" i="7"/>
  <c r="AO21" i="7"/>
  <c r="AU21" i="7"/>
  <c r="AL25" i="7"/>
  <c r="AF25" i="7"/>
  <c r="BO24" i="7"/>
  <c r="BT24" i="7"/>
  <c r="BS24" i="7"/>
  <c r="BS33" i="7" s="1"/>
  <c r="BQ24" i="7"/>
  <c r="BR24" i="7" s="1"/>
  <c r="AL6" i="7"/>
  <c r="AF6" i="7"/>
  <c r="BY23" i="7"/>
  <c r="CE23" i="7"/>
  <c r="AF23" i="7"/>
  <c r="AL23" i="7"/>
  <c r="BO28" i="7"/>
  <c r="BO29" i="7" s="1"/>
  <c r="BV20" i="7"/>
  <c r="BO30" i="7"/>
  <c r="BP20" i="7"/>
  <c r="AW30" i="7"/>
  <c r="AW31" i="7" s="1"/>
  <c r="AW33" i="7"/>
  <c r="BD20" i="7"/>
  <c r="AW28" i="7"/>
  <c r="AW32" i="7"/>
  <c r="AX20" i="7"/>
  <c r="AI32" i="7"/>
  <c r="AL21" i="7"/>
  <c r="AF21" i="7"/>
  <c r="BV25" i="7"/>
  <c r="BP25" i="7"/>
  <c r="AP26" i="7"/>
  <c r="AQ26" i="7" s="1"/>
  <c r="AN26" i="7"/>
  <c r="AS26" i="7"/>
  <c r="AR26" i="7"/>
  <c r="CE26" i="7"/>
  <c r="BY26" i="7"/>
  <c r="BP7" i="7"/>
  <c r="BV7" i="7"/>
  <c r="AU7" i="7"/>
  <c r="AO7" i="7"/>
  <c r="CH25" i="7"/>
  <c r="CN25" i="7"/>
  <c r="CC25" i="7"/>
  <c r="CB25" i="7"/>
  <c r="BZ25" i="7"/>
  <c r="CA25" i="7" s="1"/>
  <c r="BX25" i="7"/>
  <c r="BP6" i="7"/>
  <c r="BV6" i="7"/>
  <c r="AL24" i="7"/>
  <c r="AF24" i="7"/>
  <c r="AX3" i="7"/>
  <c r="BD3" i="7"/>
  <c r="AW13" i="7"/>
  <c r="AW15" i="7"/>
  <c r="AW16" i="7"/>
  <c r="AW11" i="7"/>
  <c r="AI15" i="7"/>
  <c r="AI11" i="7"/>
  <c r="AI13" i="7"/>
  <c r="AI16" i="7"/>
  <c r="BQ30" i="7"/>
  <c r="BQ31" i="7" s="1"/>
  <c r="BR20" i="7"/>
  <c r="AY33" i="7"/>
  <c r="AY30" i="7"/>
  <c r="AY31" i="7" s="1"/>
  <c r="AY28" i="7"/>
  <c r="AY29" i="7" s="1"/>
  <c r="AZ20" i="7"/>
  <c r="AY32" i="7"/>
  <c r="AO9" i="7"/>
  <c r="AU9" i="7"/>
  <c r="BV26" i="7"/>
  <c r="BP26" i="7"/>
  <c r="BD5" i="7"/>
  <c r="AX5" i="7"/>
  <c r="BG5" i="7"/>
  <c r="BM5" i="7"/>
  <c r="BA32" i="7"/>
  <c r="BA28" i="7"/>
  <c r="BA30" i="7"/>
  <c r="BA33" i="7"/>
  <c r="BX20" i="7"/>
  <c r="CC20" i="7"/>
  <c r="CB20" i="7"/>
  <c r="BZ20" i="7"/>
  <c r="H676" i="7"/>
  <c r="F45" i="3"/>
  <c r="F43" i="3"/>
  <c r="F44" i="3"/>
  <c r="E51" i="3" l="1"/>
  <c r="F51" i="3" s="1"/>
  <c r="BQ33" i="7"/>
  <c r="BO33" i="7"/>
  <c r="BO32" i="7"/>
  <c r="BJ28" i="7"/>
  <c r="AI33" i="7"/>
  <c r="BJ30" i="7"/>
  <c r="BX14" i="7"/>
  <c r="BJ32" i="7"/>
  <c r="AI30" i="7"/>
  <c r="AN14" i="7"/>
  <c r="BF12" i="7"/>
  <c r="AP32" i="7"/>
  <c r="BF33" i="7"/>
  <c r="AR33" i="7"/>
  <c r="AE28" i="7"/>
  <c r="AE29" i="7" s="1"/>
  <c r="AR32" i="7"/>
  <c r="BQ28" i="7"/>
  <c r="BF32" i="7"/>
  <c r="BQ12" i="7"/>
  <c r="CN23" i="7"/>
  <c r="BQ32" i="7"/>
  <c r="CG14" i="7"/>
  <c r="AR28" i="7"/>
  <c r="AG33" i="7"/>
  <c r="BZ14" i="7"/>
  <c r="AG32" i="7"/>
  <c r="AO26" i="7"/>
  <c r="AU26" i="7"/>
  <c r="AW12" i="7"/>
  <c r="BH14" i="7"/>
  <c r="BF30" i="7"/>
  <c r="CG12" i="7"/>
  <c r="AU15" i="7"/>
  <c r="AU13" i="7"/>
  <c r="AU14" i="7" s="1"/>
  <c r="AU11" i="7"/>
  <c r="AU12" i="7" s="1"/>
  <c r="AU16" i="7"/>
  <c r="AE30" i="7"/>
  <c r="AE14" i="7"/>
  <c r="BF28" i="7"/>
  <c r="BF29" i="7" s="1"/>
  <c r="CN16" i="7"/>
  <c r="CN13" i="7"/>
  <c r="CN14" i="7" s="1"/>
  <c r="CN15" i="7"/>
  <c r="CN11" i="7"/>
  <c r="CN12" i="7" s="1"/>
  <c r="AU25" i="7"/>
  <c r="AO25" i="7"/>
  <c r="CJ20" i="7"/>
  <c r="CI28" i="7"/>
  <c r="CI33" i="7"/>
  <c r="CI30" i="7"/>
  <c r="CI31" i="7" s="1"/>
  <c r="CI32" i="7"/>
  <c r="AE33" i="7"/>
  <c r="CE24" i="7"/>
  <c r="BY24" i="7"/>
  <c r="AL16" i="7"/>
  <c r="AL13" i="7"/>
  <c r="AL14" i="7" s="1"/>
  <c r="AL11" i="7"/>
  <c r="AL12" i="7" s="1"/>
  <c r="AL15" i="7"/>
  <c r="BX32" i="7"/>
  <c r="BX30" i="7"/>
  <c r="BX31" i="7" s="1"/>
  <c r="BY20" i="7"/>
  <c r="BX33" i="7"/>
  <c r="CE20" i="7"/>
  <c r="BX28" i="7"/>
  <c r="BX29" i="7" s="1"/>
  <c r="AW14" i="7"/>
  <c r="BS30" i="7"/>
  <c r="AE32" i="7"/>
  <c r="AE12" i="7"/>
  <c r="BM16" i="7"/>
  <c r="BM15" i="7"/>
  <c r="BM13" i="7"/>
  <c r="BM14" i="7" s="1"/>
  <c r="BM11" i="7"/>
  <c r="BM12" i="7" s="1"/>
  <c r="BD13" i="7"/>
  <c r="BD14" i="7" s="1"/>
  <c r="BD16" i="7"/>
  <c r="BD15" i="7"/>
  <c r="BD11" i="7"/>
  <c r="BD12" i="7" s="1"/>
  <c r="AW29" i="7"/>
  <c r="BH28" i="7"/>
  <c r="BH29" i="7" s="1"/>
  <c r="BF14" i="7"/>
  <c r="BX12" i="7"/>
  <c r="BS28" i="7"/>
  <c r="BD28" i="7"/>
  <c r="BD29" i="7" s="1"/>
  <c r="BD32" i="7"/>
  <c r="BD30" i="7"/>
  <c r="BD31" i="7" s="1"/>
  <c r="BD33" i="7"/>
  <c r="AP30" i="7"/>
  <c r="AP31" i="7" s="1"/>
  <c r="BO14" i="7"/>
  <c r="AN28" i="7"/>
  <c r="AN29" i="7" s="1"/>
  <c r="BZ30" i="7"/>
  <c r="BZ32" i="7"/>
  <c r="CA20" i="7"/>
  <c r="BZ28" i="7"/>
  <c r="BZ29" i="7" s="1"/>
  <c r="BZ33" i="7"/>
  <c r="CB30" i="7"/>
  <c r="CB33" i="7"/>
  <c r="CB32" i="7"/>
  <c r="CB28" i="7"/>
  <c r="AL22" i="7"/>
  <c r="AF22" i="7"/>
  <c r="AP28" i="7"/>
  <c r="AP29" i="7" s="1"/>
  <c r="BQ29" i="7"/>
  <c r="BP24" i="7"/>
  <c r="BV24" i="7"/>
  <c r="BV30" i="7" s="1"/>
  <c r="BV31" i="7" s="1"/>
  <c r="BG22" i="7"/>
  <c r="BM22" i="7"/>
  <c r="BM32" i="7" s="1"/>
  <c r="CN24" i="7"/>
  <c r="CH24" i="7"/>
  <c r="AF26" i="7"/>
  <c r="AL26" i="7"/>
  <c r="AL28" i="7" s="1"/>
  <c r="AL29" i="7" s="1"/>
  <c r="BV15" i="7"/>
  <c r="BV13" i="7"/>
  <c r="BV14" i="7" s="1"/>
  <c r="BV16" i="7"/>
  <c r="BV11" i="7"/>
  <c r="BV12" i="7" s="1"/>
  <c r="CK33" i="7"/>
  <c r="CK28" i="7"/>
  <c r="CK32" i="7"/>
  <c r="CK30" i="7"/>
  <c r="AU33" i="7"/>
  <c r="AU32" i="7"/>
  <c r="AU30" i="7"/>
  <c r="AU31" i="7" s="1"/>
  <c r="AU28" i="7"/>
  <c r="AU29" i="7" s="1"/>
  <c r="CH26" i="7"/>
  <c r="CN26" i="7"/>
  <c r="AN33" i="7"/>
  <c r="BO31" i="7"/>
  <c r="AP33" i="7"/>
  <c r="CE13" i="7"/>
  <c r="CE14" i="7" s="1"/>
  <c r="CE11" i="7"/>
  <c r="CE12" i="7" s="1"/>
  <c r="CE16" i="7"/>
  <c r="CE15" i="7"/>
  <c r="BO12" i="7"/>
  <c r="AN32" i="7"/>
  <c r="CE25" i="7"/>
  <c r="BY25" i="7"/>
  <c r="CH20" i="7"/>
  <c r="CG32" i="7"/>
  <c r="CG30" i="7"/>
  <c r="CG31" i="7" s="1"/>
  <c r="CN20" i="7"/>
  <c r="CG28" i="7"/>
  <c r="CG33" i="7"/>
  <c r="AN30" i="7"/>
  <c r="AG30" i="7"/>
  <c r="AG31" i="7" s="1"/>
  <c r="BM25" i="7"/>
  <c r="BG25" i="7"/>
  <c r="BM33" i="7" l="1"/>
  <c r="BF31" i="7"/>
  <c r="AN31" i="7"/>
  <c r="CG29" i="7"/>
  <c r="CE32" i="7"/>
  <c r="CE28" i="7"/>
  <c r="CE29" i="7" s="1"/>
  <c r="CE33" i="7"/>
  <c r="CE30" i="7"/>
  <c r="CE31" i="7" s="1"/>
  <c r="AL33" i="7"/>
  <c r="AL32" i="7"/>
  <c r="BZ31" i="7"/>
  <c r="BM30" i="7"/>
  <c r="BM31" i="7" s="1"/>
  <c r="AL30" i="7"/>
  <c r="AL31" i="7" s="1"/>
  <c r="BM28" i="7"/>
  <c r="BM29" i="7" s="1"/>
  <c r="BV32" i="7"/>
  <c r="BV33" i="7"/>
  <c r="BV28" i="7"/>
  <c r="BV29" i="7" s="1"/>
  <c r="CN33" i="7"/>
  <c r="CN32" i="7"/>
  <c r="CN30" i="7"/>
  <c r="CN31" i="7" s="1"/>
  <c r="CN28" i="7"/>
  <c r="CN29" i="7" s="1"/>
  <c r="AE31" i="7"/>
  <c r="CI29" i="7"/>
</calcChain>
</file>

<file path=xl/sharedStrings.xml><?xml version="1.0" encoding="utf-8"?>
<sst xmlns="http://schemas.openxmlformats.org/spreadsheetml/2006/main" count="335" uniqueCount="130">
  <si>
    <t>Start Date</t>
  </si>
  <si>
    <t>Controls</t>
  </si>
  <si>
    <t>States</t>
  </si>
  <si>
    <t>STATE</t>
  </si>
  <si>
    <t>SCROLL</t>
  </si>
  <si>
    <t>ZOOM</t>
  </si>
  <si>
    <t>ZOOMWAS</t>
  </si>
  <si>
    <t>DATA</t>
  </si>
  <si>
    <t>RANGE INFORMATION</t>
  </si>
  <si>
    <t>DATE</t>
  </si>
  <si>
    <t>STARTROW</t>
  </si>
  <si>
    <t>ENDROW</t>
  </si>
  <si>
    <t>COLUMNS FOR</t>
  </si>
  <si>
    <t>SCHEDULE</t>
  </si>
  <si>
    <t>RANGES</t>
  </si>
  <si>
    <t>TITLES</t>
  </si>
  <si>
    <t>CHART T</t>
  </si>
  <si>
    <t>BOTTOM</t>
  </si>
  <si>
    <t>MONTH</t>
  </si>
  <si>
    <t>YEAR</t>
  </si>
  <si>
    <t>X LABLES</t>
  </si>
  <si>
    <t>IF ZOOM &gt; 96</t>
  </si>
  <si>
    <t>Max</t>
  </si>
  <si>
    <t>Max Time</t>
  </si>
  <si>
    <t>Min</t>
  </si>
  <si>
    <t>Min Time</t>
  </si>
  <si>
    <t>Average</t>
  </si>
  <si>
    <t xml:space="preserve"> </t>
  </si>
  <si>
    <t xml:space="preserve">  </t>
  </si>
  <si>
    <t>Max SEM-SCADA</t>
  </si>
  <si>
    <t>Min SEM-SCADA</t>
  </si>
  <si>
    <t>Average SEM-SCADA</t>
  </si>
  <si>
    <t>SEM-SCADA</t>
  </si>
  <si>
    <t>Max SEM-SCADA (%)</t>
  </si>
  <si>
    <t>Min SEM-SCADA (%)</t>
  </si>
  <si>
    <t>Average SEM-SCADA (%)</t>
  </si>
  <si>
    <t>Columns</t>
  </si>
  <si>
    <t>Count</t>
  </si>
  <si>
    <t>Weighted Average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</si>
  <si>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</si>
  <si>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</si>
  <si>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</si>
  <si>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</si>
  <si>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</si>
  <si>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</si>
  <si>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</si>
  <si>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</si>
  <si>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</si>
  <si>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</si>
  <si>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</si>
  <si>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</si>
  <si>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Assam</t>
  </si>
  <si>
    <t>Meghalaya</t>
  </si>
  <si>
    <t>Tripura</t>
  </si>
  <si>
    <t>Manipur</t>
  </si>
  <si>
    <t>Nagaland</t>
  </si>
  <si>
    <t>Mizoram</t>
  </si>
  <si>
    <t>Arunachal Pradesh</t>
  </si>
  <si>
    <t>One Day Lables</t>
  </si>
  <si>
    <t>\3D PLOTS\SCADA-SEM\Weekly\Drawl\% Error on SEM</t>
  </si>
  <si>
    <t>\3D PLOTS\SCADA-SEM\Weekly\Drawl\MW Error on SEM</t>
  </si>
  <si>
    <t>SEM</t>
  </si>
  <si>
    <t>SCADA</t>
  </si>
  <si>
    <t>SEM (Assam)</t>
  </si>
  <si>
    <t>SEM (Manipur)</t>
  </si>
  <si>
    <t>SEM (Meghalaya)</t>
  </si>
  <si>
    <t>SEM (Mizoram)</t>
  </si>
  <si>
    <t>SEM (Nagaland)</t>
  </si>
  <si>
    <t>SEM (Tripura)</t>
  </si>
  <si>
    <t>SEM (Arunachal Pradesh)</t>
  </si>
  <si>
    <t>SCADA (Arunachal Pradesh)</t>
  </si>
  <si>
    <t>SCADA (Assam)</t>
  </si>
  <si>
    <t>SCADA (Manipur)</t>
  </si>
  <si>
    <t>SCADA (Meghalaya)</t>
  </si>
  <si>
    <t>SCADA (Mizoram)</t>
  </si>
  <si>
    <t>SCADA (Nagaland)</t>
  </si>
  <si>
    <t>SCADA (Tripura)</t>
  </si>
  <si>
    <t>% Error (Arunachal Pradesh)</t>
  </si>
  <si>
    <t>% Error (Assam)</t>
  </si>
  <si>
    <t>% Error (Manipur)</t>
  </si>
  <si>
    <t>% Error (Meghalaya)</t>
  </si>
  <si>
    <t>% Error (Mizoram)</t>
  </si>
  <si>
    <t>% Error (Nagaland)</t>
  </si>
  <si>
    <t>% Error (Tripura)</t>
  </si>
  <si>
    <t>Day</t>
  </si>
  <si>
    <t>Date</t>
  </si>
  <si>
    <t>Block</t>
  </si>
  <si>
    <t>Korba_ Frequency</t>
  </si>
  <si>
    <t>Assam_ Drawl</t>
  </si>
  <si>
    <t>Meghalaya_ Drawl</t>
  </si>
  <si>
    <t>Tripura_ Drawl</t>
  </si>
  <si>
    <t>Manipur_ Drawl</t>
  </si>
  <si>
    <t>Nagaland_ Drawl</t>
  </si>
  <si>
    <t>Mizoram_ Drawl</t>
  </si>
  <si>
    <t>Arunachal Pradesh_ Drawl</t>
  </si>
  <si>
    <t>Assam_ (SCADA-SEM)</t>
  </si>
  <si>
    <t>Meghalaya_ (SCADA-SEM)</t>
  </si>
  <si>
    <t>Tripura_ (SCADA-SEM)</t>
  </si>
  <si>
    <t>Manipur_ (SCADA-SEM)</t>
  </si>
  <si>
    <t>Nagaland_ (SCADA-SEM)</t>
  </si>
  <si>
    <t>Mizoram_ (SCADA-SEM)</t>
  </si>
  <si>
    <t>Arunachal Pradesh_ (SCADA-SEM)</t>
  </si>
  <si>
    <t>Assam (MW Error on SEM)</t>
  </si>
  <si>
    <t>Meghalaya (MW Error on SEM)</t>
  </si>
  <si>
    <t>Tripura (MW Error on SEM)</t>
  </si>
  <si>
    <t>Manipur (MW Error on SEM)</t>
  </si>
  <si>
    <t>Nagaland (MW Error on SEM)</t>
  </si>
  <si>
    <t>Mizoram (MW Error on SEM)</t>
  </si>
  <si>
    <t>Arunachal Pradesh (MW Error on SEM)</t>
  </si>
  <si>
    <t>Date &amp; Block No</t>
  </si>
  <si>
    <t>Max Value</t>
  </si>
  <si>
    <t>Time on Max Value</t>
  </si>
  <si>
    <t>Min Value</t>
  </si>
  <si>
    <t>Time on Min Value</t>
  </si>
  <si>
    <t>Avg Value</t>
  </si>
  <si>
    <t>Time at Max</t>
  </si>
  <si>
    <t>Time at Min</t>
  </si>
  <si>
    <t>Max-Min</t>
  </si>
  <si>
    <t>Assam (% Error on SEM)</t>
  </si>
  <si>
    <t>Meghalaya (% Error on SEM)</t>
  </si>
  <si>
    <t>Tripura (% Error on SEM)</t>
  </si>
  <si>
    <t>Manipur (% Error on SEM)</t>
  </si>
  <si>
    <t>Nagaland (% Error on SEM)</t>
  </si>
  <si>
    <t>Mizoram (% Error on SEM)</t>
  </si>
  <si>
    <t>Arunachal Pradesh (% Error on SEM)</t>
  </si>
  <si>
    <t>Don’t delete</t>
  </si>
  <si>
    <t>Max Positive</t>
  </si>
  <si>
    <t>Max Negative</t>
  </si>
  <si>
    <t>Min Positive</t>
  </si>
  <si>
    <t>Min Negative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</si>
</sst>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81" formatCode="m/d/yy\ h:mm"/>
    <numFmt numFmtId="183" formatCode="hh"/>
    <numFmt numFmtId="185" formatCode="0.000"/>
    <numFmt numFmtId="188" formatCode="0.0"/>
    <numFmt numFmtId="191" formatCode="d\.m\.yy;@"/>
    <numFmt numFmtId="192" formatCode="0.0%"/>
    <numFmt numFmtId="193" formatCode="[$-409]dd\-mmm\-yy;@"/>
    <numFmt numFmtId="194" formatCode="dd\-mmm\-yy\ hh:mm"/>
    <numFmt numFmtId="196" formatCode="dd\-mmm\-yy\ hh:mm:ss"/>
    <numFmt numFmtId="197" formatCode="dd/mmm/yy\ hh:mm:ss"/>
    <numFmt numFmtId="198" formatCode="0.000000000"/>
  </numFmts>
  <fonts count="16" x14ac:knownFonts="1">
    <font>
      <sz val="10"/>
      <name val="Arial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Arial"/>
    </font>
    <font>
      <sz val="12"/>
      <color indexed="12"/>
      <name val="Times New Roman"/>
      <family val="1"/>
    </font>
    <font>
      <sz val="12"/>
      <color indexed="52"/>
      <name val="Times New Roman"/>
      <family val="1"/>
    </font>
    <font>
      <sz val="12"/>
      <color indexed="6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62"/>
      <name val="Times New Roman"/>
      <family val="1"/>
    </font>
    <font>
      <b/>
      <sz val="14"/>
      <color indexed="12"/>
      <name val="Times New Roman"/>
      <family val="1"/>
    </font>
    <font>
      <b/>
      <sz val="14"/>
      <color indexed="10"/>
      <name val="Times New Roman"/>
      <family val="1"/>
    </font>
    <font>
      <b/>
      <sz val="16"/>
      <color indexed="10"/>
      <name val="times New roman"/>
      <family val="1"/>
    </font>
    <font>
      <b/>
      <sz val="16"/>
      <name val="Times New Roman"/>
      <family val="1"/>
    </font>
    <font>
      <sz val="12"/>
      <color indexed="10"/>
      <name val="Times New Roman"/>
      <family val="1"/>
    </font>
    <font>
      <sz val="14"/>
      <name val="Times New Roman"/>
      <family val="1"/>
    </font>
    <font>
      <sz val="10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2" fillId="0" borderId="0" xfId="0" applyFont="1" applyFill="1" applyBorder="1"/>
    <xf numFmtId="20" fontId="2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/>
    <xf numFmtId="22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85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88" fontId="1" fillId="0" borderId="0" xfId="0" applyNumberFormat="1" applyFont="1" applyFill="1" applyBorder="1" applyAlignment="1">
      <alignment horizontal="center"/>
    </xf>
    <xf numFmtId="192" fontId="1" fillId="0" borderId="0" xfId="0" applyNumberFormat="1" applyFont="1" applyFill="1" applyBorder="1" applyAlignment="1">
      <alignment horizontal="center"/>
    </xf>
    <xf numFmtId="183" fontId="2" fillId="0" borderId="0" xfId="0" applyNumberFormat="1" applyFont="1" applyFill="1" applyBorder="1" applyAlignment="1">
      <alignment horizontal="center"/>
    </xf>
    <xf numFmtId="181" fontId="1" fillId="0" borderId="0" xfId="0" applyNumberFormat="1" applyFont="1" applyFill="1" applyBorder="1" applyAlignment="1">
      <alignment horizontal="center"/>
    </xf>
    <xf numFmtId="185" fontId="1" fillId="0" borderId="0" xfId="0" applyNumberFormat="1" applyFont="1" applyBorder="1" applyAlignment="1">
      <alignment horizontal="center"/>
    </xf>
    <xf numFmtId="188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85" fontId="2" fillId="0" borderId="0" xfId="0" applyNumberFormat="1" applyFont="1" applyBorder="1" applyAlignment="1">
      <alignment horizontal="center"/>
    </xf>
    <xf numFmtId="188" fontId="2" fillId="0" borderId="0" xfId="0" applyNumberFormat="1" applyFont="1" applyBorder="1" applyAlignment="1">
      <alignment horizontal="center"/>
    </xf>
    <xf numFmtId="194" fontId="2" fillId="0" borderId="0" xfId="0" applyNumberFormat="1" applyFont="1" applyBorder="1" applyAlignment="1">
      <alignment horizontal="center"/>
    </xf>
    <xf numFmtId="191" fontId="2" fillId="0" borderId="0" xfId="0" applyNumberFormat="1" applyFont="1" applyBorder="1" applyAlignment="1">
      <alignment horizontal="center"/>
    </xf>
    <xf numFmtId="193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0" fillId="0" borderId="0" xfId="0" applyBorder="1"/>
    <xf numFmtId="1" fontId="2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185" fontId="7" fillId="0" borderId="0" xfId="0" applyNumberFormat="1" applyFont="1" applyBorder="1" applyAlignment="1">
      <alignment horizontal="center"/>
    </xf>
    <xf numFmtId="188" fontId="7" fillId="0" borderId="0" xfId="0" applyNumberFormat="1" applyFont="1" applyBorder="1" applyAlignment="1">
      <alignment horizontal="center"/>
    </xf>
    <xf numFmtId="194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88" fontId="1" fillId="0" borderId="0" xfId="0" applyNumberFormat="1" applyFont="1" applyBorder="1" applyAlignment="1">
      <alignment horizontal="center" vertical="center"/>
    </xf>
    <xf numFmtId="188" fontId="4" fillId="0" borderId="0" xfId="0" applyNumberFormat="1" applyFont="1" applyBorder="1" applyAlignment="1">
      <alignment horizontal="center"/>
    </xf>
    <xf numFmtId="188" fontId="5" fillId="0" borderId="0" xfId="0" applyNumberFormat="1" applyFont="1" applyBorder="1" applyAlignment="1">
      <alignment horizontal="center"/>
    </xf>
    <xf numFmtId="188" fontId="6" fillId="0" borderId="0" xfId="0" applyNumberFormat="1" applyFont="1" applyBorder="1" applyAlignment="1">
      <alignment horizontal="center"/>
    </xf>
    <xf numFmtId="188" fontId="1" fillId="0" borderId="0" xfId="0" applyNumberFormat="1" applyFont="1" applyBorder="1" applyAlignment="1">
      <alignment vertical="center"/>
    </xf>
    <xf numFmtId="188" fontId="1" fillId="2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2" fillId="0" borderId="0" xfId="0" applyFont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188" fontId="2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88" fontId="2" fillId="0" borderId="0" xfId="0" applyNumberFormat="1" applyFont="1" applyBorder="1" applyAlignment="1">
      <alignment vertical="center"/>
    </xf>
    <xf numFmtId="188" fontId="2" fillId="2" borderId="0" xfId="0" applyNumberFormat="1" applyFont="1" applyFill="1" applyBorder="1" applyAlignment="1">
      <alignment vertical="center"/>
    </xf>
    <xf numFmtId="22" fontId="2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2" fillId="2" borderId="0" xfId="0" applyFont="1" applyFill="1" applyBorder="1"/>
    <xf numFmtId="0" fontId="1" fillId="0" borderId="0" xfId="0" applyFont="1" applyBorder="1"/>
    <xf numFmtId="0" fontId="2" fillId="0" borderId="0" xfId="0" applyFont="1" applyBorder="1" applyAlignment="1">
      <alignment horizontal="left"/>
    </xf>
    <xf numFmtId="22" fontId="1" fillId="0" borderId="0" xfId="0" applyNumberFormat="1" applyFont="1" applyBorder="1" applyAlignment="1">
      <alignment horizontal="left"/>
    </xf>
    <xf numFmtId="2" fontId="2" fillId="0" borderId="0" xfId="0" applyNumberFormat="1" applyFont="1" applyBorder="1" applyAlignment="1">
      <alignment horizontal="left"/>
    </xf>
    <xf numFmtId="2" fontId="2" fillId="0" borderId="0" xfId="0" applyNumberFormat="1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188" fontId="8" fillId="0" borderId="0" xfId="0" applyNumberFormat="1" applyFont="1" applyBorder="1" applyAlignment="1">
      <alignment horizontal="center"/>
    </xf>
    <xf numFmtId="22" fontId="1" fillId="0" borderId="0" xfId="0" applyNumberFormat="1" applyFont="1" applyBorder="1" applyAlignment="1">
      <alignment horizontal="center"/>
    </xf>
    <xf numFmtId="15" fontId="2" fillId="0" borderId="0" xfId="0" applyNumberFormat="1" applyFont="1" applyBorder="1" applyAlignment="1">
      <alignment horizontal="center"/>
    </xf>
    <xf numFmtId="15" fontId="1" fillId="0" borderId="0" xfId="0" applyNumberFormat="1" applyFont="1" applyBorder="1" applyAlignment="1">
      <alignment horizontal="center" vertical="center"/>
    </xf>
    <xf numFmtId="15" fontId="2" fillId="0" borderId="0" xfId="0" applyNumberFormat="1" applyFont="1" applyBorder="1" applyAlignment="1">
      <alignment horizontal="center" vertical="center"/>
    </xf>
    <xf numFmtId="15" fontId="1" fillId="0" borderId="0" xfId="0" applyNumberFormat="1" applyFont="1" applyBorder="1" applyAlignment="1">
      <alignment horizontal="center"/>
    </xf>
    <xf numFmtId="20" fontId="7" fillId="0" borderId="0" xfId="0" applyNumberFormat="1" applyFont="1" applyBorder="1" applyAlignment="1">
      <alignment horizontal="center"/>
    </xf>
    <xf numFmtId="185" fontId="4" fillId="0" borderId="0" xfId="0" applyNumberFormat="1" applyFont="1" applyBorder="1" applyAlignment="1">
      <alignment horizontal="center"/>
    </xf>
    <xf numFmtId="188" fontId="2" fillId="0" borderId="0" xfId="0" applyNumberFormat="1" applyFont="1" applyFill="1" applyBorder="1" applyAlignment="1">
      <alignment horizontal="center"/>
    </xf>
    <xf numFmtId="194" fontId="1" fillId="0" borderId="0" xfId="0" applyNumberFormat="1" applyFont="1" applyBorder="1" applyAlignment="1">
      <alignment horizontal="center" vertical="center"/>
    </xf>
    <xf numFmtId="194" fontId="2" fillId="0" borderId="0" xfId="0" applyNumberFormat="1" applyFont="1" applyBorder="1" applyAlignment="1">
      <alignment horizontal="center" vertical="center"/>
    </xf>
    <xf numFmtId="194" fontId="1" fillId="0" borderId="0" xfId="0" applyNumberFormat="1" applyFont="1" applyBorder="1" applyAlignment="1">
      <alignment horizontal="center"/>
    </xf>
    <xf numFmtId="191" fontId="1" fillId="0" borderId="0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right"/>
    </xf>
    <xf numFmtId="2" fontId="2" fillId="0" borderId="0" xfId="0" applyNumberFormat="1" applyFont="1" applyBorder="1"/>
    <xf numFmtId="14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92" fontId="2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" fontId="2" fillId="0" borderId="0" xfId="0" applyNumberFormat="1" applyFont="1" applyBorder="1"/>
    <xf numFmtId="2" fontId="10" fillId="0" borderId="0" xfId="0" applyNumberFormat="1" applyFont="1" applyBorder="1" applyAlignment="1">
      <alignment horizontal="center"/>
    </xf>
    <xf numFmtId="188" fontId="10" fillId="0" borderId="0" xfId="0" applyNumberFormat="1" applyFont="1" applyBorder="1" applyAlignment="1">
      <alignment horizontal="center"/>
    </xf>
    <xf numFmtId="188" fontId="2" fillId="0" borderId="0" xfId="0" applyNumberFormat="1" applyFont="1" applyBorder="1"/>
    <xf numFmtId="2" fontId="9" fillId="0" borderId="0" xfId="0" applyNumberFormat="1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2" fontId="9" fillId="0" borderId="0" xfId="0" applyNumberFormat="1" applyFont="1" applyBorder="1"/>
    <xf numFmtId="192" fontId="9" fillId="0" borderId="0" xfId="0" applyNumberFormat="1" applyFont="1" applyBorder="1" applyAlignment="1">
      <alignment horizontal="center"/>
    </xf>
    <xf numFmtId="188" fontId="9" fillId="0" borderId="0" xfId="0" applyNumberFormat="1" applyFont="1" applyBorder="1"/>
    <xf numFmtId="192" fontId="1" fillId="0" borderId="0" xfId="0" applyNumberFormat="1" applyFont="1" applyBorder="1" applyAlignment="1">
      <alignment horizontal="center" vertical="center"/>
    </xf>
    <xf numFmtId="22" fontId="2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88" fontId="11" fillId="0" borderId="0" xfId="0" applyNumberFormat="1" applyFont="1" applyBorder="1" applyAlignment="1">
      <alignment horizontal="center" vertical="center"/>
    </xf>
    <xf numFmtId="188" fontId="0" fillId="0" borderId="0" xfId="0" applyNumberFormat="1" applyBorder="1"/>
    <xf numFmtId="15" fontId="1" fillId="0" borderId="0" xfId="0" applyNumberFormat="1" applyFont="1" applyFill="1" applyBorder="1" applyAlignment="1">
      <alignment horizontal="center"/>
    </xf>
    <xf numFmtId="15" fontId="9" fillId="0" borderId="0" xfId="0" applyNumberFormat="1" applyFont="1" applyBorder="1" applyAlignment="1">
      <alignment horizontal="center"/>
    </xf>
    <xf numFmtId="15" fontId="1" fillId="0" borderId="0" xfId="0" applyNumberFormat="1" applyFont="1" applyBorder="1" applyAlignment="1">
      <alignment vertical="center"/>
    </xf>
    <xf numFmtId="15" fontId="2" fillId="0" borderId="0" xfId="0" applyNumberFormat="1" applyFont="1" applyBorder="1" applyAlignment="1">
      <alignment vertical="center"/>
    </xf>
    <xf numFmtId="15" fontId="3" fillId="0" borderId="0" xfId="0" applyNumberFormat="1" applyFont="1" applyBorder="1" applyAlignment="1">
      <alignment horizontal="center"/>
    </xf>
    <xf numFmtId="185" fontId="13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/>
    <xf numFmtId="1" fontId="3" fillId="0" borderId="0" xfId="0" applyNumberFormat="1" applyFont="1" applyBorder="1" applyAlignment="1">
      <alignment horizontal="center"/>
    </xf>
    <xf numFmtId="193" fontId="2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/>
    <xf numFmtId="196" fontId="1" fillId="0" borderId="0" xfId="0" applyNumberFormat="1" applyFont="1" applyBorder="1" applyAlignment="1">
      <alignment horizontal="center" vertical="top"/>
    </xf>
    <xf numFmtId="185" fontId="1" fillId="0" borderId="0" xfId="0" applyNumberFormat="1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1" fontId="2" fillId="0" borderId="0" xfId="0" applyNumberFormat="1" applyFont="1" applyBorder="1" applyAlignment="1">
      <alignment horizontal="center" vertical="top"/>
    </xf>
    <xf numFmtId="14" fontId="14" fillId="0" borderId="0" xfId="0" applyNumberFormat="1" applyFont="1" applyBorder="1" applyAlignment="1">
      <alignment horizontal="center" vertical="top"/>
    </xf>
    <xf numFmtId="15" fontId="2" fillId="0" borderId="0" xfId="0" applyNumberFormat="1" applyFont="1" applyBorder="1" applyAlignment="1">
      <alignment horizontal="center" vertical="top"/>
    </xf>
    <xf numFmtId="197" fontId="2" fillId="0" borderId="0" xfId="0" applyNumberFormat="1" applyFont="1" applyBorder="1" applyAlignment="1">
      <alignment horizontal="center" vertical="top"/>
    </xf>
    <xf numFmtId="197" fontId="1" fillId="0" borderId="0" xfId="0" applyNumberFormat="1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14" fontId="1" fillId="0" borderId="0" xfId="0" applyNumberFormat="1" applyFont="1" applyBorder="1" applyAlignment="1">
      <alignment horizontal="center" vertical="top"/>
    </xf>
    <xf numFmtId="1" fontId="1" fillId="0" borderId="0" xfId="0" applyNumberFormat="1" applyFont="1" applyBorder="1" applyAlignment="1">
      <alignment horizontal="center" vertical="top"/>
    </xf>
    <xf numFmtId="196" fontId="2" fillId="0" borderId="0" xfId="0" applyNumberFormat="1" applyFont="1" applyBorder="1" applyAlignment="1">
      <alignment horizontal="center" vertical="top"/>
    </xf>
    <xf numFmtId="185" fontId="2" fillId="0" borderId="0" xfId="0" applyNumberFormat="1" applyFont="1" applyBorder="1" applyAlignment="1">
      <alignment horizontal="center" vertical="top"/>
    </xf>
    <xf numFmtId="20" fontId="2" fillId="0" borderId="0" xfId="0" applyNumberFormat="1" applyFont="1" applyBorder="1" applyAlignment="1">
      <alignment horizontal="center" vertical="top"/>
    </xf>
    <xf numFmtId="0" fontId="2" fillId="3" borderId="0" xfId="0" applyFont="1" applyFill="1" applyBorder="1"/>
    <xf numFmtId="0" fontId="1" fillId="0" borderId="0" xfId="0" applyFont="1" applyBorder="1" applyAlignment="1">
      <alignment horizontal="center"/>
    </xf>
    <xf numFmtId="198" fontId="1" fillId="4" borderId="0" xfId="0" applyNumberFormat="1" applyFont="1" applyFill="1"/>
    <xf numFmtId="198" fontId="1" fillId="0" borderId="0" xfId="0" applyNumberFormat="1" applyFont="1" applyAlignment="1">
      <alignment horizontal="center" vertical="center"/>
    </xf>
    <xf numFmtId="2" fontId="2" fillId="0" borderId="0" xfId="0" applyNumberFormat="1" applyFont="1"/>
    <xf numFmtId="15" fontId="2" fillId="0" borderId="0" xfId="0" applyNumberFormat="1" applyFont="1" applyAlignment="1">
      <alignment horizontal="center" vertical="center"/>
    </xf>
    <xf numFmtId="198" fontId="1" fillId="5" borderId="0" xfId="0" applyNumberFormat="1" applyFont="1" applyFill="1"/>
    <xf numFmtId="2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98" fontId="1" fillId="6" borderId="0" xfId="0" applyNumberFormat="1" applyFont="1" applyFill="1"/>
    <xf numFmtId="2" fontId="2" fillId="0" borderId="0" xfId="0" applyNumberFormat="1" applyFont="1" applyAlignment="1">
      <alignment horizontal="center"/>
    </xf>
    <xf numFmtId="198" fontId="1" fillId="7" borderId="0" xfId="0" applyNumberFormat="1" applyFont="1" applyFill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1.xml"/><Relationship Id="rId10" Type="http://schemas.openxmlformats.org/officeDocument/2006/relationships/chartsheet" Target="chartsheets/sheet6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10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Master!$B$80</c:f>
          <c:strCache>
            <c:ptCount val="1"/>
            <c:pt idx="0">
              <c:v>State Drawl of Arunachal Pradesh w.e.f 7-April-2025 to 13-April-2025 - SEM Data vs SCADA Data with % Error</c:v>
            </c:pt>
          </c:strCache>
        </c:strRef>
      </c:tx>
      <c:layout>
        <c:manualLayout>
          <c:xMode val="edge"/>
          <c:yMode val="edge"/>
          <c:x val="0.10210876803551609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[0]!SEMAP</c:f>
              <c:numCache>
                <c:formatCode>General</c:formatCode>
                <c:ptCount val="662"/>
                <c:pt idx="0">
                  <c:v>91.543999999999997</c:v>
                </c:pt>
                <c:pt idx="1">
                  <c:v>88.745599999999996</c:v>
                </c:pt>
                <c:pt idx="2">
                  <c:v>87.783199999999994</c:v>
                </c:pt>
                <c:pt idx="3">
                  <c:v>91.222399999999993</c:v>
                </c:pt>
                <c:pt idx="4">
                  <c:v>90.0488</c:v>
                </c:pt>
                <c:pt idx="5">
                  <c:v>91.28</c:v>
                </c:pt>
                <c:pt idx="6">
                  <c:v>92.012</c:v>
                </c:pt>
                <c:pt idx="7">
                  <c:v>95.615200000000002</c:v>
                </c:pt>
                <c:pt idx="8">
                  <c:v>94.536799999999999</c:v>
                </c:pt>
                <c:pt idx="9">
                  <c:v>96.152000000000001</c:v>
                </c:pt>
                <c:pt idx="10">
                  <c:v>94.134399999999999</c:v>
                </c:pt>
                <c:pt idx="11">
                  <c:v>95.482399999999998</c:v>
                </c:pt>
                <c:pt idx="12">
                  <c:v>96.222399999999993</c:v>
                </c:pt>
                <c:pt idx="13">
                  <c:v>96.121600000000001</c:v>
                </c:pt>
                <c:pt idx="14">
                  <c:v>101.86239999999999</c:v>
                </c:pt>
                <c:pt idx="15">
                  <c:v>97.152000000000001</c:v>
                </c:pt>
                <c:pt idx="16">
                  <c:v>99.777600000000007</c:v>
                </c:pt>
                <c:pt idx="17">
                  <c:v>99.427199999999999</c:v>
                </c:pt>
                <c:pt idx="18">
                  <c:v>102.33280000000001</c:v>
                </c:pt>
                <c:pt idx="19">
                  <c:v>100.684</c:v>
                </c:pt>
                <c:pt idx="20">
                  <c:v>107.9472</c:v>
                </c:pt>
                <c:pt idx="21">
                  <c:v>109.4632</c:v>
                </c:pt>
                <c:pt idx="22">
                  <c:v>113.4088</c:v>
                </c:pt>
                <c:pt idx="23">
                  <c:v>118.4</c:v>
                </c:pt>
                <c:pt idx="24">
                  <c:v>119.69199999999999</c:v>
                </c:pt>
                <c:pt idx="25">
                  <c:v>127.66079999999999</c:v>
                </c:pt>
                <c:pt idx="26">
                  <c:v>133.928</c:v>
                </c:pt>
                <c:pt idx="27">
                  <c:v>136.42959999999999</c:v>
                </c:pt>
                <c:pt idx="28">
                  <c:v>136.90799999999999</c:v>
                </c:pt>
                <c:pt idx="29">
                  <c:v>135.06559999999999</c:v>
                </c:pt>
                <c:pt idx="30">
                  <c:v>130.63120000000001</c:v>
                </c:pt>
                <c:pt idx="31">
                  <c:v>128.72559999999999</c:v>
                </c:pt>
                <c:pt idx="32">
                  <c:v>127.80719999999999</c:v>
                </c:pt>
                <c:pt idx="33">
                  <c:v>123.54559999999999</c:v>
                </c:pt>
                <c:pt idx="34">
                  <c:v>123.86239999999999</c:v>
                </c:pt>
                <c:pt idx="35">
                  <c:v>127.02800000000001</c:v>
                </c:pt>
                <c:pt idx="36">
                  <c:v>129.25200000000001</c:v>
                </c:pt>
                <c:pt idx="37">
                  <c:v>124.36320000000001</c:v>
                </c:pt>
                <c:pt idx="38">
                  <c:v>122.3336</c:v>
                </c:pt>
                <c:pt idx="39">
                  <c:v>121.65600000000001</c:v>
                </c:pt>
                <c:pt idx="40">
                  <c:v>125.0712</c:v>
                </c:pt>
                <c:pt idx="41">
                  <c:v>124.8848</c:v>
                </c:pt>
                <c:pt idx="42">
                  <c:v>120.8096</c:v>
                </c:pt>
                <c:pt idx="43">
                  <c:v>122.12560000000001</c:v>
                </c:pt>
                <c:pt idx="44">
                  <c:v>121.44799999999999</c:v>
                </c:pt>
                <c:pt idx="45">
                  <c:v>121.084</c:v>
                </c:pt>
                <c:pt idx="46">
                  <c:v>121.7632</c:v>
                </c:pt>
                <c:pt idx="47">
                  <c:v>119.7424</c:v>
                </c:pt>
                <c:pt idx="48">
                  <c:v>120.9024</c:v>
                </c:pt>
                <c:pt idx="49">
                  <c:v>118.5224</c:v>
                </c:pt>
                <c:pt idx="50">
                  <c:v>118.9088</c:v>
                </c:pt>
                <c:pt idx="51">
                  <c:v>119.7264</c:v>
                </c:pt>
                <c:pt idx="52">
                  <c:v>118.7992</c:v>
                </c:pt>
                <c:pt idx="53">
                  <c:v>117.3536</c:v>
                </c:pt>
                <c:pt idx="54">
                  <c:v>116.7624</c:v>
                </c:pt>
                <c:pt idx="55">
                  <c:v>118.20959999999999</c:v>
                </c:pt>
                <c:pt idx="56">
                  <c:v>117.54</c:v>
                </c:pt>
                <c:pt idx="57">
                  <c:v>117.5656</c:v>
                </c:pt>
                <c:pt idx="58">
                  <c:v>117.748</c:v>
                </c:pt>
                <c:pt idx="59">
                  <c:v>109.8648</c:v>
                </c:pt>
                <c:pt idx="60">
                  <c:v>109.2552</c:v>
                </c:pt>
                <c:pt idx="61">
                  <c:v>108.2056</c:v>
                </c:pt>
                <c:pt idx="62">
                  <c:v>106.952</c:v>
                </c:pt>
                <c:pt idx="63">
                  <c:v>111.572</c:v>
                </c:pt>
                <c:pt idx="64">
                  <c:v>120.9984</c:v>
                </c:pt>
                <c:pt idx="65">
                  <c:v>124.05200000000001</c:v>
                </c:pt>
                <c:pt idx="66">
                  <c:v>119.16800000000001</c:v>
                </c:pt>
                <c:pt idx="67">
                  <c:v>130.2792</c:v>
                </c:pt>
                <c:pt idx="68">
                  <c:v>132.93680000000001</c:v>
                </c:pt>
                <c:pt idx="69">
                  <c:v>137.90639999999999</c:v>
                </c:pt>
                <c:pt idx="70">
                  <c:v>145.02799999999999</c:v>
                </c:pt>
                <c:pt idx="71">
                  <c:v>153.05199999999999</c:v>
                </c:pt>
                <c:pt idx="72">
                  <c:v>162.94880000000001</c:v>
                </c:pt>
                <c:pt idx="73">
                  <c:v>164.93440000000001</c:v>
                </c:pt>
                <c:pt idx="74">
                  <c:v>166.77760000000001</c:v>
                </c:pt>
                <c:pt idx="75">
                  <c:v>166.32320000000001</c:v>
                </c:pt>
                <c:pt idx="76">
                  <c:v>164.00800000000001</c:v>
                </c:pt>
                <c:pt idx="77">
                  <c:v>167.7808</c:v>
                </c:pt>
                <c:pt idx="78">
                  <c:v>166.41839999999999</c:v>
                </c:pt>
                <c:pt idx="79">
                  <c:v>164.61920000000001</c:v>
                </c:pt>
                <c:pt idx="80">
                  <c:v>162.8056</c:v>
                </c:pt>
                <c:pt idx="81">
                  <c:v>161.23439999999999</c:v>
                </c:pt>
                <c:pt idx="82">
                  <c:v>157.4272</c:v>
                </c:pt>
                <c:pt idx="83">
                  <c:v>149.34559999999999</c:v>
                </c:pt>
                <c:pt idx="84">
                  <c:v>146.27279999999999</c:v>
                </c:pt>
                <c:pt idx="85">
                  <c:v>142.15039999999999</c:v>
                </c:pt>
                <c:pt idx="86">
                  <c:v>140.53919999999999</c:v>
                </c:pt>
                <c:pt idx="87">
                  <c:v>132.2448</c:v>
                </c:pt>
                <c:pt idx="88">
                  <c:v>128.0864</c:v>
                </c:pt>
                <c:pt idx="89">
                  <c:v>128.00800000000001</c:v>
                </c:pt>
                <c:pt idx="90">
                  <c:v>120.32559999999999</c:v>
                </c:pt>
                <c:pt idx="91">
                  <c:v>117.4616</c:v>
                </c:pt>
                <c:pt idx="92">
                  <c:v>114.3416</c:v>
                </c:pt>
                <c:pt idx="93">
                  <c:v>112.328</c:v>
                </c:pt>
                <c:pt idx="94">
                  <c:v>103.8104</c:v>
                </c:pt>
                <c:pt idx="95">
                  <c:v>102.33839999999999</c:v>
                </c:pt>
                <c:pt idx="96">
                  <c:v>104.0248</c:v>
                </c:pt>
                <c:pt idx="97">
                  <c:v>102.2912</c:v>
                </c:pt>
                <c:pt idx="98">
                  <c:v>102.44159999999999</c:v>
                </c:pt>
                <c:pt idx="99">
                  <c:v>100.41759999999999</c:v>
                </c:pt>
                <c:pt idx="100">
                  <c:v>99.572800000000001</c:v>
                </c:pt>
                <c:pt idx="101">
                  <c:v>101.5168</c:v>
                </c:pt>
                <c:pt idx="102">
                  <c:v>100.7992</c:v>
                </c:pt>
                <c:pt idx="103">
                  <c:v>101.5496</c:v>
                </c:pt>
                <c:pt idx="104">
                  <c:v>96.456800000000001</c:v>
                </c:pt>
                <c:pt idx="105">
                  <c:v>96.217600000000004</c:v>
                </c:pt>
                <c:pt idx="106">
                  <c:v>96.124799999999993</c:v>
                </c:pt>
                <c:pt idx="107">
                  <c:v>101.904</c:v>
                </c:pt>
                <c:pt idx="108">
                  <c:v>101.5656</c:v>
                </c:pt>
                <c:pt idx="109">
                  <c:v>100.8176</c:v>
                </c:pt>
                <c:pt idx="110">
                  <c:v>100.88</c:v>
                </c:pt>
                <c:pt idx="111">
                  <c:v>100.5424</c:v>
                </c:pt>
                <c:pt idx="112">
                  <c:v>100.48560000000001</c:v>
                </c:pt>
                <c:pt idx="113">
                  <c:v>104.3552</c:v>
                </c:pt>
                <c:pt idx="114">
                  <c:v>106.85039999999999</c:v>
                </c:pt>
                <c:pt idx="115">
                  <c:v>102.536</c:v>
                </c:pt>
                <c:pt idx="116">
                  <c:v>105.5624</c:v>
                </c:pt>
                <c:pt idx="117">
                  <c:v>106.16719999999999</c:v>
                </c:pt>
                <c:pt idx="118">
                  <c:v>111.0744</c:v>
                </c:pt>
                <c:pt idx="119">
                  <c:v>118.3232</c:v>
                </c:pt>
                <c:pt idx="120">
                  <c:v>125.164</c:v>
                </c:pt>
                <c:pt idx="121">
                  <c:v>132.30160000000001</c:v>
                </c:pt>
                <c:pt idx="122">
                  <c:v>135.5864</c:v>
                </c:pt>
                <c:pt idx="123">
                  <c:v>133.6592</c:v>
                </c:pt>
                <c:pt idx="124">
                  <c:v>137.82239999999999</c:v>
                </c:pt>
                <c:pt idx="125">
                  <c:v>133.25360000000001</c:v>
                </c:pt>
                <c:pt idx="126">
                  <c:v>135.548</c:v>
                </c:pt>
                <c:pt idx="127">
                  <c:v>126.6648</c:v>
                </c:pt>
                <c:pt idx="128">
                  <c:v>131.21360000000001</c:v>
                </c:pt>
                <c:pt idx="129">
                  <c:v>125.2424</c:v>
                </c:pt>
                <c:pt idx="130">
                  <c:v>127.1168</c:v>
                </c:pt>
                <c:pt idx="131">
                  <c:v>126.2008</c:v>
                </c:pt>
                <c:pt idx="132">
                  <c:v>126.0248</c:v>
                </c:pt>
                <c:pt idx="133">
                  <c:v>126.7696</c:v>
                </c:pt>
                <c:pt idx="134">
                  <c:v>127.872</c:v>
                </c:pt>
                <c:pt idx="135">
                  <c:v>124.8312</c:v>
                </c:pt>
                <c:pt idx="136">
                  <c:v>126.4952</c:v>
                </c:pt>
                <c:pt idx="137">
                  <c:v>118.8184</c:v>
                </c:pt>
                <c:pt idx="138">
                  <c:v>117.51519999999999</c:v>
                </c:pt>
                <c:pt idx="139">
                  <c:v>119.82080000000001</c:v>
                </c:pt>
                <c:pt idx="140">
                  <c:v>118.14</c:v>
                </c:pt>
                <c:pt idx="141">
                  <c:v>115.1152</c:v>
                </c:pt>
                <c:pt idx="142">
                  <c:v>122.5264</c:v>
                </c:pt>
                <c:pt idx="143">
                  <c:v>124.604</c:v>
                </c:pt>
                <c:pt idx="144">
                  <c:v>117.88800000000001</c:v>
                </c:pt>
                <c:pt idx="145">
                  <c:v>107.99679999999999</c:v>
                </c:pt>
                <c:pt idx="146">
                  <c:v>99.437600000000003</c:v>
                </c:pt>
                <c:pt idx="147">
                  <c:v>101.0264</c:v>
                </c:pt>
                <c:pt idx="148">
                  <c:v>100.8192</c:v>
                </c:pt>
                <c:pt idx="149">
                  <c:v>102.51439999999999</c:v>
                </c:pt>
                <c:pt idx="150">
                  <c:v>108.97920000000001</c:v>
                </c:pt>
                <c:pt idx="151">
                  <c:v>111.7336</c:v>
                </c:pt>
                <c:pt idx="152">
                  <c:v>109.6664</c:v>
                </c:pt>
                <c:pt idx="153">
                  <c:v>111.4088</c:v>
                </c:pt>
                <c:pt idx="154">
                  <c:v>106.9496</c:v>
                </c:pt>
                <c:pt idx="155">
                  <c:v>109.5296</c:v>
                </c:pt>
                <c:pt idx="156">
                  <c:v>114.14</c:v>
                </c:pt>
                <c:pt idx="157">
                  <c:v>118.352</c:v>
                </c:pt>
                <c:pt idx="158">
                  <c:v>120.36799999999999</c:v>
                </c:pt>
                <c:pt idx="159">
                  <c:v>119.05840000000001</c:v>
                </c:pt>
                <c:pt idx="160">
                  <c:v>119.616</c:v>
                </c:pt>
                <c:pt idx="161">
                  <c:v>120.696</c:v>
                </c:pt>
                <c:pt idx="162">
                  <c:v>122.7456</c:v>
                </c:pt>
                <c:pt idx="163">
                  <c:v>131.08879999999999</c:v>
                </c:pt>
                <c:pt idx="164">
                  <c:v>133.54</c:v>
                </c:pt>
                <c:pt idx="165">
                  <c:v>142.17519999999999</c:v>
                </c:pt>
                <c:pt idx="166">
                  <c:v>149.30959999999999</c:v>
                </c:pt>
                <c:pt idx="167">
                  <c:v>154.05760000000001</c:v>
                </c:pt>
                <c:pt idx="168">
                  <c:v>164.26320000000001</c:v>
                </c:pt>
                <c:pt idx="169">
                  <c:v>164.81120000000001</c:v>
                </c:pt>
                <c:pt idx="170">
                  <c:v>167.3784</c:v>
                </c:pt>
                <c:pt idx="171">
                  <c:v>167.99520000000001</c:v>
                </c:pt>
                <c:pt idx="172">
                  <c:v>166.12479999999999</c:v>
                </c:pt>
                <c:pt idx="173">
                  <c:v>170.7432</c:v>
                </c:pt>
                <c:pt idx="174">
                  <c:v>168.61920000000001</c:v>
                </c:pt>
                <c:pt idx="175">
                  <c:v>162.31039999999999</c:v>
                </c:pt>
                <c:pt idx="176">
                  <c:v>154.5256</c:v>
                </c:pt>
                <c:pt idx="177">
                  <c:v>145.8184</c:v>
                </c:pt>
                <c:pt idx="178">
                  <c:v>147.11279999999999</c:v>
                </c:pt>
                <c:pt idx="179">
                  <c:v>144.52160000000001</c:v>
                </c:pt>
                <c:pt idx="180">
                  <c:v>142.01519999999999</c:v>
                </c:pt>
                <c:pt idx="181">
                  <c:v>141.4752</c:v>
                </c:pt>
                <c:pt idx="182">
                  <c:v>137.7072</c:v>
                </c:pt>
                <c:pt idx="183">
                  <c:v>134.46799999999999</c:v>
                </c:pt>
                <c:pt idx="184">
                  <c:v>128.74959999999999</c:v>
                </c:pt>
                <c:pt idx="185">
                  <c:v>125.83920000000001</c:v>
                </c:pt>
                <c:pt idx="186">
                  <c:v>125.7448</c:v>
                </c:pt>
                <c:pt idx="187">
                  <c:v>122.86239999999999</c:v>
                </c:pt>
                <c:pt idx="188">
                  <c:v>119.0424</c:v>
                </c:pt>
                <c:pt idx="189">
                  <c:v>113.5424</c:v>
                </c:pt>
                <c:pt idx="190">
                  <c:v>113.012</c:v>
                </c:pt>
                <c:pt idx="191">
                  <c:v>111.2032</c:v>
                </c:pt>
                <c:pt idx="192">
                  <c:v>109.8608</c:v>
                </c:pt>
                <c:pt idx="193">
                  <c:v>109.7008</c:v>
                </c:pt>
                <c:pt idx="194">
                  <c:v>107.596</c:v>
                </c:pt>
                <c:pt idx="195">
                  <c:v>111.092</c:v>
                </c:pt>
                <c:pt idx="196">
                  <c:v>102.4752</c:v>
                </c:pt>
                <c:pt idx="197">
                  <c:v>102.8464</c:v>
                </c:pt>
                <c:pt idx="198">
                  <c:v>102.2336</c:v>
                </c:pt>
                <c:pt idx="199">
                  <c:v>98.004800000000003</c:v>
                </c:pt>
                <c:pt idx="200">
                  <c:v>98.520799999999994</c:v>
                </c:pt>
                <c:pt idx="201">
                  <c:v>98.133600000000001</c:v>
                </c:pt>
                <c:pt idx="202">
                  <c:v>97.32</c:v>
                </c:pt>
                <c:pt idx="203">
                  <c:v>98.054400000000001</c:v>
                </c:pt>
                <c:pt idx="204">
                  <c:v>96.346400000000003</c:v>
                </c:pt>
                <c:pt idx="205">
                  <c:v>99.778400000000005</c:v>
                </c:pt>
                <c:pt idx="206">
                  <c:v>98.208799999999997</c:v>
                </c:pt>
                <c:pt idx="207">
                  <c:v>95.137600000000006</c:v>
                </c:pt>
                <c:pt idx="208">
                  <c:v>97.84</c:v>
                </c:pt>
                <c:pt idx="209">
                  <c:v>95.376800000000003</c:v>
                </c:pt>
                <c:pt idx="210">
                  <c:v>99.96</c:v>
                </c:pt>
                <c:pt idx="211">
                  <c:v>102.8112</c:v>
                </c:pt>
                <c:pt idx="212">
                  <c:v>103.8656</c:v>
                </c:pt>
                <c:pt idx="213">
                  <c:v>104.812</c:v>
                </c:pt>
                <c:pt idx="214">
                  <c:v>111.66079999999999</c:v>
                </c:pt>
                <c:pt idx="215">
                  <c:v>115.45440000000001</c:v>
                </c:pt>
                <c:pt idx="216">
                  <c:v>119.73520000000001</c:v>
                </c:pt>
                <c:pt idx="217">
                  <c:v>123.0504</c:v>
                </c:pt>
                <c:pt idx="218">
                  <c:v>125.52</c:v>
                </c:pt>
                <c:pt idx="219">
                  <c:v>104.1768</c:v>
                </c:pt>
                <c:pt idx="220">
                  <c:v>115.55119999999999</c:v>
                </c:pt>
                <c:pt idx="221">
                  <c:v>121.212</c:v>
                </c:pt>
                <c:pt idx="222">
                  <c:v>119.68</c:v>
                </c:pt>
                <c:pt idx="223">
                  <c:v>119.1784</c:v>
                </c:pt>
                <c:pt idx="224">
                  <c:v>120.3152</c:v>
                </c:pt>
                <c:pt idx="225">
                  <c:v>120.44799999999999</c:v>
                </c:pt>
                <c:pt idx="226">
                  <c:v>115.0568</c:v>
                </c:pt>
                <c:pt idx="227">
                  <c:v>117.80719999999999</c:v>
                </c:pt>
                <c:pt idx="228">
                  <c:v>111.74160000000001</c:v>
                </c:pt>
                <c:pt idx="229">
                  <c:v>111.47839999999999</c:v>
                </c:pt>
                <c:pt idx="230">
                  <c:v>109.1168</c:v>
                </c:pt>
                <c:pt idx="231">
                  <c:v>112.3944</c:v>
                </c:pt>
                <c:pt idx="232">
                  <c:v>111.9552</c:v>
                </c:pt>
                <c:pt idx="233">
                  <c:v>112.408</c:v>
                </c:pt>
                <c:pt idx="234">
                  <c:v>115.7752</c:v>
                </c:pt>
                <c:pt idx="235">
                  <c:v>115.2392</c:v>
                </c:pt>
                <c:pt idx="236">
                  <c:v>108.6048</c:v>
                </c:pt>
                <c:pt idx="237">
                  <c:v>109.0712</c:v>
                </c:pt>
                <c:pt idx="238">
                  <c:v>111.0544</c:v>
                </c:pt>
                <c:pt idx="239">
                  <c:v>110.7272</c:v>
                </c:pt>
                <c:pt idx="240">
                  <c:v>112.9256</c:v>
                </c:pt>
                <c:pt idx="241">
                  <c:v>117.42319999999999</c:v>
                </c:pt>
                <c:pt idx="242">
                  <c:v>115.6472</c:v>
                </c:pt>
                <c:pt idx="243">
                  <c:v>115.9616</c:v>
                </c:pt>
                <c:pt idx="244">
                  <c:v>116.11279999999999</c:v>
                </c:pt>
                <c:pt idx="245">
                  <c:v>117.64960000000001</c:v>
                </c:pt>
                <c:pt idx="246">
                  <c:v>118.55119999999999</c:v>
                </c:pt>
                <c:pt idx="247">
                  <c:v>118.7336</c:v>
                </c:pt>
                <c:pt idx="248">
                  <c:v>118.5192</c:v>
                </c:pt>
                <c:pt idx="249">
                  <c:v>118.22320000000001</c:v>
                </c:pt>
                <c:pt idx="250">
                  <c:v>115.7568</c:v>
                </c:pt>
                <c:pt idx="251">
                  <c:v>117.0552</c:v>
                </c:pt>
                <c:pt idx="252">
                  <c:v>119.11279999999999</c:v>
                </c:pt>
                <c:pt idx="253">
                  <c:v>117.78400000000001</c:v>
                </c:pt>
                <c:pt idx="254">
                  <c:v>118.86799999999999</c:v>
                </c:pt>
                <c:pt idx="255">
                  <c:v>121.24160000000001</c:v>
                </c:pt>
                <c:pt idx="256">
                  <c:v>110.024</c:v>
                </c:pt>
                <c:pt idx="257">
                  <c:v>113.5744</c:v>
                </c:pt>
                <c:pt idx="258">
                  <c:v>122.4552</c:v>
                </c:pt>
                <c:pt idx="259">
                  <c:v>133.08799999999999</c:v>
                </c:pt>
                <c:pt idx="260">
                  <c:v>138.00960000000001</c:v>
                </c:pt>
                <c:pt idx="261">
                  <c:v>144.19919999999999</c:v>
                </c:pt>
                <c:pt idx="262">
                  <c:v>143.15039999999999</c:v>
                </c:pt>
                <c:pt idx="263">
                  <c:v>155.7312</c:v>
                </c:pt>
                <c:pt idx="264">
                  <c:v>161.28479999999999</c:v>
                </c:pt>
                <c:pt idx="265">
                  <c:v>161.50880000000001</c:v>
                </c:pt>
                <c:pt idx="266">
                  <c:v>163.85759999999999</c:v>
                </c:pt>
                <c:pt idx="267">
                  <c:v>165.5</c:v>
                </c:pt>
                <c:pt idx="268">
                  <c:v>167.6448</c:v>
                </c:pt>
                <c:pt idx="269">
                  <c:v>165.25280000000001</c:v>
                </c:pt>
                <c:pt idx="270">
                  <c:v>165.3552</c:v>
                </c:pt>
                <c:pt idx="271">
                  <c:v>162.8544</c:v>
                </c:pt>
                <c:pt idx="272">
                  <c:v>159.38239999999999</c:v>
                </c:pt>
                <c:pt idx="273">
                  <c:v>157.0736</c:v>
                </c:pt>
                <c:pt idx="274">
                  <c:v>156.73519999999999</c:v>
                </c:pt>
                <c:pt idx="275">
                  <c:v>152.6344</c:v>
                </c:pt>
                <c:pt idx="276">
                  <c:v>147.54079999999999</c:v>
                </c:pt>
                <c:pt idx="277">
                  <c:v>143.06479999999999</c:v>
                </c:pt>
                <c:pt idx="278">
                  <c:v>144.59360000000001</c:v>
                </c:pt>
                <c:pt idx="279">
                  <c:v>137.40880000000001</c:v>
                </c:pt>
                <c:pt idx="280">
                  <c:v>131.1464</c:v>
                </c:pt>
                <c:pt idx="281">
                  <c:v>131.45359999999999</c:v>
                </c:pt>
                <c:pt idx="282">
                  <c:v>127.63679999999999</c:v>
                </c:pt>
                <c:pt idx="283">
                  <c:v>124.5296</c:v>
                </c:pt>
                <c:pt idx="284">
                  <c:v>120.20959999999999</c:v>
                </c:pt>
                <c:pt idx="285">
                  <c:v>115.06399999999999</c:v>
                </c:pt>
                <c:pt idx="286">
                  <c:v>113.68640000000001</c:v>
                </c:pt>
                <c:pt idx="287">
                  <c:v>112.8456</c:v>
                </c:pt>
                <c:pt idx="288">
                  <c:v>110.0552</c:v>
                </c:pt>
                <c:pt idx="289">
                  <c:v>112.4992</c:v>
                </c:pt>
                <c:pt idx="290">
                  <c:v>109.0984</c:v>
                </c:pt>
                <c:pt idx="291">
                  <c:v>111.6104</c:v>
                </c:pt>
                <c:pt idx="292">
                  <c:v>109.27760000000001</c:v>
                </c:pt>
                <c:pt idx="293">
                  <c:v>98.4024</c:v>
                </c:pt>
                <c:pt idx="294">
                  <c:v>99.033600000000007</c:v>
                </c:pt>
                <c:pt idx="295">
                  <c:v>102.30240000000001</c:v>
                </c:pt>
                <c:pt idx="296">
                  <c:v>104.2128</c:v>
                </c:pt>
                <c:pt idx="297">
                  <c:v>102.996</c:v>
                </c:pt>
                <c:pt idx="298">
                  <c:v>102.5352</c:v>
                </c:pt>
                <c:pt idx="299">
                  <c:v>104.1728</c:v>
                </c:pt>
                <c:pt idx="300">
                  <c:v>102.07680000000001</c:v>
                </c:pt>
                <c:pt idx="301">
                  <c:v>106.0128</c:v>
                </c:pt>
                <c:pt idx="302">
                  <c:v>101.8536</c:v>
                </c:pt>
                <c:pt idx="303">
                  <c:v>103.48399999999999</c:v>
                </c:pt>
                <c:pt idx="304">
                  <c:v>104.30880000000001</c:v>
                </c:pt>
                <c:pt idx="305">
                  <c:v>102.9384</c:v>
                </c:pt>
                <c:pt idx="306">
                  <c:v>106.9736</c:v>
                </c:pt>
                <c:pt idx="307">
                  <c:v>104.9064</c:v>
                </c:pt>
                <c:pt idx="308">
                  <c:v>106.8848</c:v>
                </c:pt>
                <c:pt idx="309">
                  <c:v>109.4016</c:v>
                </c:pt>
                <c:pt idx="310">
                  <c:v>111.9096</c:v>
                </c:pt>
                <c:pt idx="311">
                  <c:v>113.9944</c:v>
                </c:pt>
                <c:pt idx="312">
                  <c:v>114.49760000000001</c:v>
                </c:pt>
                <c:pt idx="313">
                  <c:v>120.824</c:v>
                </c:pt>
                <c:pt idx="314">
                  <c:v>123.9192</c:v>
                </c:pt>
                <c:pt idx="315">
                  <c:v>131.05600000000001</c:v>
                </c:pt>
                <c:pt idx="316">
                  <c:v>129.22</c:v>
                </c:pt>
                <c:pt idx="317">
                  <c:v>125.43040000000001</c:v>
                </c:pt>
                <c:pt idx="318">
                  <c:v>130.78720000000001</c:v>
                </c:pt>
                <c:pt idx="319">
                  <c:v>130.72319999999999</c:v>
                </c:pt>
                <c:pt idx="320">
                  <c:v>127.93519999999999</c:v>
                </c:pt>
                <c:pt idx="321">
                  <c:v>123.78959999999999</c:v>
                </c:pt>
                <c:pt idx="322">
                  <c:v>121.188</c:v>
                </c:pt>
                <c:pt idx="323">
                  <c:v>125.7216</c:v>
                </c:pt>
                <c:pt idx="324">
                  <c:v>124.7384</c:v>
                </c:pt>
                <c:pt idx="325">
                  <c:v>121.9456</c:v>
                </c:pt>
                <c:pt idx="326">
                  <c:v>123.688</c:v>
                </c:pt>
                <c:pt idx="327">
                  <c:v>120.98399999999999</c:v>
                </c:pt>
                <c:pt idx="328">
                  <c:v>126.37439999999999</c:v>
                </c:pt>
                <c:pt idx="329">
                  <c:v>124.7816</c:v>
                </c:pt>
                <c:pt idx="330">
                  <c:v>110.5968</c:v>
                </c:pt>
                <c:pt idx="331">
                  <c:v>106.7752</c:v>
                </c:pt>
                <c:pt idx="332">
                  <c:v>121.012</c:v>
                </c:pt>
                <c:pt idx="333">
                  <c:v>125.8048</c:v>
                </c:pt>
                <c:pt idx="334">
                  <c:v>123.92959999999999</c:v>
                </c:pt>
                <c:pt idx="335">
                  <c:v>123.1288</c:v>
                </c:pt>
                <c:pt idx="336">
                  <c:v>125.50239999999999</c:v>
                </c:pt>
                <c:pt idx="337">
                  <c:v>122.9272</c:v>
                </c:pt>
                <c:pt idx="338">
                  <c:v>100.536</c:v>
                </c:pt>
                <c:pt idx="339">
                  <c:v>73.599999999999994</c:v>
                </c:pt>
                <c:pt idx="340">
                  <c:v>77.156000000000006</c:v>
                </c:pt>
                <c:pt idx="341">
                  <c:v>85.7864</c:v>
                </c:pt>
                <c:pt idx="342">
                  <c:v>84.123999999999995</c:v>
                </c:pt>
                <c:pt idx="343">
                  <c:v>74.123999999999995</c:v>
                </c:pt>
                <c:pt idx="344">
                  <c:v>81.267200000000003</c:v>
                </c:pt>
                <c:pt idx="345">
                  <c:v>83.256799999999998</c:v>
                </c:pt>
                <c:pt idx="346">
                  <c:v>90.384799999999998</c:v>
                </c:pt>
                <c:pt idx="347">
                  <c:v>97.239199999999997</c:v>
                </c:pt>
                <c:pt idx="348">
                  <c:v>96.857600000000005</c:v>
                </c:pt>
                <c:pt idx="349">
                  <c:v>96.882400000000004</c:v>
                </c:pt>
                <c:pt idx="350">
                  <c:v>99.156800000000004</c:v>
                </c:pt>
                <c:pt idx="351">
                  <c:v>94.659199999999998</c:v>
                </c:pt>
                <c:pt idx="352">
                  <c:v>88.563999999999993</c:v>
                </c:pt>
                <c:pt idx="353">
                  <c:v>86.801599999999993</c:v>
                </c:pt>
                <c:pt idx="354">
                  <c:v>84.031199999999998</c:v>
                </c:pt>
                <c:pt idx="355">
                  <c:v>72.284800000000004</c:v>
                </c:pt>
                <c:pt idx="356">
                  <c:v>79.315200000000004</c:v>
                </c:pt>
                <c:pt idx="357">
                  <c:v>92.352000000000004</c:v>
                </c:pt>
                <c:pt idx="358">
                  <c:v>108.72799999999999</c:v>
                </c:pt>
                <c:pt idx="359">
                  <c:v>109.8288</c:v>
                </c:pt>
                <c:pt idx="360">
                  <c:v>114.7256</c:v>
                </c:pt>
                <c:pt idx="361">
                  <c:v>115.9328</c:v>
                </c:pt>
                <c:pt idx="362">
                  <c:v>124.548</c:v>
                </c:pt>
                <c:pt idx="363">
                  <c:v>131.67519999999999</c:v>
                </c:pt>
                <c:pt idx="364">
                  <c:v>131.61840000000001</c:v>
                </c:pt>
                <c:pt idx="365">
                  <c:v>126.7792</c:v>
                </c:pt>
                <c:pt idx="366">
                  <c:v>124.97199999999999</c:v>
                </c:pt>
                <c:pt idx="367">
                  <c:v>122.2216</c:v>
                </c:pt>
                <c:pt idx="368">
                  <c:v>128.44560000000001</c:v>
                </c:pt>
                <c:pt idx="369">
                  <c:v>130.17760000000001</c:v>
                </c:pt>
                <c:pt idx="370">
                  <c:v>129.27600000000001</c:v>
                </c:pt>
                <c:pt idx="371">
                  <c:v>130.49359999999999</c:v>
                </c:pt>
                <c:pt idx="372">
                  <c:v>124.8416</c:v>
                </c:pt>
                <c:pt idx="373">
                  <c:v>122.1888</c:v>
                </c:pt>
                <c:pt idx="374">
                  <c:v>124.2936</c:v>
                </c:pt>
                <c:pt idx="375">
                  <c:v>116.93519999999999</c:v>
                </c:pt>
                <c:pt idx="376">
                  <c:v>115.2152</c:v>
                </c:pt>
                <c:pt idx="377">
                  <c:v>112.9248</c:v>
                </c:pt>
                <c:pt idx="378">
                  <c:v>107.83920000000001</c:v>
                </c:pt>
                <c:pt idx="379">
                  <c:v>102.4992</c:v>
                </c:pt>
                <c:pt idx="380">
                  <c:v>98.496799999999993</c:v>
                </c:pt>
                <c:pt idx="381">
                  <c:v>97.968000000000004</c:v>
                </c:pt>
                <c:pt idx="382">
                  <c:v>96.895200000000003</c:v>
                </c:pt>
                <c:pt idx="383">
                  <c:v>96.074399999999997</c:v>
                </c:pt>
                <c:pt idx="384">
                  <c:v>93.787199999999999</c:v>
                </c:pt>
                <c:pt idx="385">
                  <c:v>88.028000000000006</c:v>
                </c:pt>
                <c:pt idx="386">
                  <c:v>85.929599999999994</c:v>
                </c:pt>
                <c:pt idx="387">
                  <c:v>82.0608</c:v>
                </c:pt>
                <c:pt idx="388">
                  <c:v>78</c:v>
                </c:pt>
                <c:pt idx="389">
                  <c:v>76.032799999999995</c:v>
                </c:pt>
                <c:pt idx="390">
                  <c:v>74.736000000000004</c:v>
                </c:pt>
                <c:pt idx="391">
                  <c:v>75.050399999999996</c:v>
                </c:pt>
                <c:pt idx="392">
                  <c:v>74.543999999999997</c:v>
                </c:pt>
                <c:pt idx="393">
                  <c:v>75.192800000000005</c:v>
                </c:pt>
                <c:pt idx="394">
                  <c:v>76.456800000000001</c:v>
                </c:pt>
                <c:pt idx="395">
                  <c:v>77.203199999999995</c:v>
                </c:pt>
                <c:pt idx="396">
                  <c:v>79.180800000000005</c:v>
                </c:pt>
                <c:pt idx="397">
                  <c:v>79.322400000000002</c:v>
                </c:pt>
                <c:pt idx="398">
                  <c:v>79.918400000000005</c:v>
                </c:pt>
                <c:pt idx="399">
                  <c:v>71.488799999999998</c:v>
                </c:pt>
                <c:pt idx="400">
                  <c:v>73.821600000000004</c:v>
                </c:pt>
                <c:pt idx="401">
                  <c:v>73.639200000000002</c:v>
                </c:pt>
                <c:pt idx="402">
                  <c:v>76.440799999999996</c:v>
                </c:pt>
                <c:pt idx="403">
                  <c:v>74.510400000000004</c:v>
                </c:pt>
                <c:pt idx="404">
                  <c:v>67.828800000000001</c:v>
                </c:pt>
                <c:pt idx="405">
                  <c:v>73.4392</c:v>
                </c:pt>
                <c:pt idx="406">
                  <c:v>77.483999999999995</c:v>
                </c:pt>
                <c:pt idx="407">
                  <c:v>78.647199999999998</c:v>
                </c:pt>
                <c:pt idx="408">
                  <c:v>81.6648</c:v>
                </c:pt>
                <c:pt idx="409">
                  <c:v>84.066400000000002</c:v>
                </c:pt>
                <c:pt idx="410">
                  <c:v>96.593599999999995</c:v>
                </c:pt>
                <c:pt idx="411">
                  <c:v>98.355999999999995</c:v>
                </c:pt>
                <c:pt idx="412">
                  <c:v>95.626400000000004</c:v>
                </c:pt>
                <c:pt idx="413">
                  <c:v>96.305599999999998</c:v>
                </c:pt>
                <c:pt idx="414">
                  <c:v>105.34</c:v>
                </c:pt>
                <c:pt idx="415">
                  <c:v>106.9712</c:v>
                </c:pt>
                <c:pt idx="416">
                  <c:v>104.6024</c:v>
                </c:pt>
                <c:pt idx="417">
                  <c:v>110.5808</c:v>
                </c:pt>
                <c:pt idx="418">
                  <c:v>104.0744</c:v>
                </c:pt>
                <c:pt idx="419">
                  <c:v>105.55759999999999</c:v>
                </c:pt>
                <c:pt idx="420">
                  <c:v>106.75279999999999</c:v>
                </c:pt>
                <c:pt idx="421">
                  <c:v>106.30880000000001</c:v>
                </c:pt>
                <c:pt idx="422">
                  <c:v>109.7056</c:v>
                </c:pt>
                <c:pt idx="423">
                  <c:v>108.36799999999999</c:v>
                </c:pt>
                <c:pt idx="424">
                  <c:v>107.6944</c:v>
                </c:pt>
                <c:pt idx="425">
                  <c:v>109.1152</c:v>
                </c:pt>
                <c:pt idx="426">
                  <c:v>111.8216</c:v>
                </c:pt>
                <c:pt idx="427">
                  <c:v>112.596</c:v>
                </c:pt>
                <c:pt idx="428">
                  <c:v>110.8704</c:v>
                </c:pt>
                <c:pt idx="429">
                  <c:v>110.8528</c:v>
                </c:pt>
                <c:pt idx="430">
                  <c:v>111.38639999999999</c:v>
                </c:pt>
                <c:pt idx="431">
                  <c:v>113.46639999999999</c:v>
                </c:pt>
                <c:pt idx="432">
                  <c:v>107.51600000000001</c:v>
                </c:pt>
                <c:pt idx="433">
                  <c:v>108.7176</c:v>
                </c:pt>
                <c:pt idx="434">
                  <c:v>110.53919999999999</c:v>
                </c:pt>
                <c:pt idx="435">
                  <c:v>110.2192</c:v>
                </c:pt>
                <c:pt idx="436">
                  <c:v>110.5072</c:v>
                </c:pt>
                <c:pt idx="437">
                  <c:v>117.32559999999999</c:v>
                </c:pt>
                <c:pt idx="438">
                  <c:v>107.492</c:v>
                </c:pt>
                <c:pt idx="439">
                  <c:v>107.7296</c:v>
                </c:pt>
                <c:pt idx="440">
                  <c:v>113.0448</c:v>
                </c:pt>
                <c:pt idx="441">
                  <c:v>110.336</c:v>
                </c:pt>
                <c:pt idx="442">
                  <c:v>112.83199999999999</c:v>
                </c:pt>
                <c:pt idx="443">
                  <c:v>112.4688</c:v>
                </c:pt>
                <c:pt idx="444">
                  <c:v>117.40479999999999</c:v>
                </c:pt>
                <c:pt idx="445">
                  <c:v>117.0752</c:v>
                </c:pt>
                <c:pt idx="446">
                  <c:v>116.7856</c:v>
                </c:pt>
                <c:pt idx="447">
                  <c:v>110.66079999999999</c:v>
                </c:pt>
                <c:pt idx="448">
                  <c:v>114.9464</c:v>
                </c:pt>
                <c:pt idx="449">
                  <c:v>117.75920000000001</c:v>
                </c:pt>
                <c:pt idx="450">
                  <c:v>121.59520000000001</c:v>
                </c:pt>
                <c:pt idx="451">
                  <c:v>126.80240000000001</c:v>
                </c:pt>
                <c:pt idx="452">
                  <c:v>128.6568</c:v>
                </c:pt>
                <c:pt idx="453">
                  <c:v>133.8896</c:v>
                </c:pt>
                <c:pt idx="454">
                  <c:v>137.89760000000001</c:v>
                </c:pt>
                <c:pt idx="455">
                  <c:v>141.25200000000001</c:v>
                </c:pt>
                <c:pt idx="456">
                  <c:v>141.03440000000001</c:v>
                </c:pt>
                <c:pt idx="457">
                  <c:v>145.71279999999999</c:v>
                </c:pt>
                <c:pt idx="458">
                  <c:v>154.15520000000001</c:v>
                </c:pt>
                <c:pt idx="459">
                  <c:v>159.51439999999999</c:v>
                </c:pt>
                <c:pt idx="460">
                  <c:v>154.8776</c:v>
                </c:pt>
                <c:pt idx="461">
                  <c:v>155.23840000000001</c:v>
                </c:pt>
                <c:pt idx="462">
                  <c:v>149.05600000000001</c:v>
                </c:pt>
                <c:pt idx="463">
                  <c:v>149.12960000000001</c:v>
                </c:pt>
                <c:pt idx="464">
                  <c:v>146.34</c:v>
                </c:pt>
                <c:pt idx="465">
                  <c:v>142.08879999999999</c:v>
                </c:pt>
                <c:pt idx="466">
                  <c:v>146.78399999999999</c:v>
                </c:pt>
                <c:pt idx="467">
                  <c:v>140.9504</c:v>
                </c:pt>
                <c:pt idx="468">
                  <c:v>139.10400000000001</c:v>
                </c:pt>
                <c:pt idx="469">
                  <c:v>137.79759999999999</c:v>
                </c:pt>
                <c:pt idx="470">
                  <c:v>134.31280000000001</c:v>
                </c:pt>
                <c:pt idx="471">
                  <c:v>128.7576</c:v>
                </c:pt>
                <c:pt idx="472">
                  <c:v>125.06319999999999</c:v>
                </c:pt>
                <c:pt idx="473">
                  <c:v>120.7</c:v>
                </c:pt>
                <c:pt idx="474">
                  <c:v>115.11360000000001</c:v>
                </c:pt>
                <c:pt idx="475">
                  <c:v>111.9776</c:v>
                </c:pt>
                <c:pt idx="476">
                  <c:v>103.5912</c:v>
                </c:pt>
                <c:pt idx="477">
                  <c:v>99.483199999999997</c:v>
                </c:pt>
                <c:pt idx="478">
                  <c:v>98.467200000000005</c:v>
                </c:pt>
                <c:pt idx="479">
                  <c:v>99.22</c:v>
                </c:pt>
                <c:pt idx="480">
                  <c:v>102.54</c:v>
                </c:pt>
                <c:pt idx="481">
                  <c:v>99.268000000000001</c:v>
                </c:pt>
                <c:pt idx="482">
                  <c:v>100.432</c:v>
                </c:pt>
                <c:pt idx="483">
                  <c:v>98.669600000000003</c:v>
                </c:pt>
                <c:pt idx="484">
                  <c:v>98.38</c:v>
                </c:pt>
                <c:pt idx="485">
                  <c:v>93.465599999999995</c:v>
                </c:pt>
                <c:pt idx="486">
                  <c:v>95.380799999999994</c:v>
                </c:pt>
                <c:pt idx="487">
                  <c:v>96.476799999999997</c:v>
                </c:pt>
                <c:pt idx="488">
                  <c:v>95.382400000000004</c:v>
                </c:pt>
                <c:pt idx="489">
                  <c:v>95.953599999999994</c:v>
                </c:pt>
                <c:pt idx="490">
                  <c:v>94.52</c:v>
                </c:pt>
                <c:pt idx="491">
                  <c:v>93.583200000000005</c:v>
                </c:pt>
                <c:pt idx="492">
                  <c:v>96.087199999999996</c:v>
                </c:pt>
                <c:pt idx="493">
                  <c:v>95.504000000000005</c:v>
                </c:pt>
                <c:pt idx="494">
                  <c:v>95.820800000000006</c:v>
                </c:pt>
                <c:pt idx="495">
                  <c:v>93.76</c:v>
                </c:pt>
                <c:pt idx="496">
                  <c:v>97.761600000000001</c:v>
                </c:pt>
                <c:pt idx="497">
                  <c:v>97.135199999999998</c:v>
                </c:pt>
                <c:pt idx="498">
                  <c:v>96.808000000000007</c:v>
                </c:pt>
                <c:pt idx="499">
                  <c:v>98.515199999999993</c:v>
                </c:pt>
                <c:pt idx="500">
                  <c:v>104.072</c:v>
                </c:pt>
                <c:pt idx="501">
                  <c:v>108.00320000000001</c:v>
                </c:pt>
                <c:pt idx="502">
                  <c:v>112.55119999999999</c:v>
                </c:pt>
                <c:pt idx="503">
                  <c:v>116.8784</c:v>
                </c:pt>
                <c:pt idx="504">
                  <c:v>119.20480000000001</c:v>
                </c:pt>
                <c:pt idx="505">
                  <c:v>120.0264</c:v>
                </c:pt>
                <c:pt idx="506">
                  <c:v>119.744</c:v>
                </c:pt>
                <c:pt idx="507">
                  <c:v>117.944</c:v>
                </c:pt>
                <c:pt idx="508">
                  <c:v>118.7392</c:v>
                </c:pt>
                <c:pt idx="509">
                  <c:v>122.1416</c:v>
                </c:pt>
                <c:pt idx="510">
                  <c:v>121.9776</c:v>
                </c:pt>
                <c:pt idx="511">
                  <c:v>118.52719999999999</c:v>
                </c:pt>
                <c:pt idx="512">
                  <c:v>111.6216</c:v>
                </c:pt>
                <c:pt idx="513">
                  <c:v>114.78319999999999</c:v>
                </c:pt>
                <c:pt idx="514">
                  <c:v>117.264</c:v>
                </c:pt>
                <c:pt idx="515">
                  <c:v>107.696</c:v>
                </c:pt>
                <c:pt idx="516">
                  <c:v>104.536</c:v>
                </c:pt>
                <c:pt idx="517">
                  <c:v>100.88</c:v>
                </c:pt>
                <c:pt idx="518">
                  <c:v>105.5192</c:v>
                </c:pt>
                <c:pt idx="519">
                  <c:v>100.57599999999999</c:v>
                </c:pt>
                <c:pt idx="520">
                  <c:v>103.6416</c:v>
                </c:pt>
                <c:pt idx="521">
                  <c:v>101.5368</c:v>
                </c:pt>
                <c:pt idx="522">
                  <c:v>107.92959999999999</c:v>
                </c:pt>
                <c:pt idx="523">
                  <c:v>110.3128</c:v>
                </c:pt>
                <c:pt idx="524">
                  <c:v>110.41200000000001</c:v>
                </c:pt>
                <c:pt idx="525">
                  <c:v>107.02160000000001</c:v>
                </c:pt>
                <c:pt idx="526">
                  <c:v>114.6504</c:v>
                </c:pt>
                <c:pt idx="527">
                  <c:v>109.4072</c:v>
                </c:pt>
                <c:pt idx="528">
                  <c:v>111.45440000000001</c:v>
                </c:pt>
                <c:pt idx="529">
                  <c:v>115.5928</c:v>
                </c:pt>
                <c:pt idx="530">
                  <c:v>115.4256</c:v>
                </c:pt>
                <c:pt idx="531">
                  <c:v>114.3192</c:v>
                </c:pt>
                <c:pt idx="532">
                  <c:v>114.5168</c:v>
                </c:pt>
                <c:pt idx="533">
                  <c:v>116.8584</c:v>
                </c:pt>
                <c:pt idx="534">
                  <c:v>113.9152</c:v>
                </c:pt>
                <c:pt idx="535">
                  <c:v>110.63760000000001</c:v>
                </c:pt>
                <c:pt idx="536">
                  <c:v>116.7176</c:v>
                </c:pt>
                <c:pt idx="537">
                  <c:v>116.4944</c:v>
                </c:pt>
                <c:pt idx="538">
                  <c:v>108.0664</c:v>
                </c:pt>
                <c:pt idx="539">
                  <c:v>109.22320000000001</c:v>
                </c:pt>
                <c:pt idx="540">
                  <c:v>103.6152</c:v>
                </c:pt>
                <c:pt idx="541">
                  <c:v>108.68559999999999</c:v>
                </c:pt>
                <c:pt idx="542">
                  <c:v>105.7616</c:v>
                </c:pt>
                <c:pt idx="543">
                  <c:v>107.9472</c:v>
                </c:pt>
                <c:pt idx="544">
                  <c:v>105.4032</c:v>
                </c:pt>
                <c:pt idx="545">
                  <c:v>113.55840000000001</c:v>
                </c:pt>
                <c:pt idx="546">
                  <c:v>115.5992</c:v>
                </c:pt>
                <c:pt idx="547">
                  <c:v>123.488</c:v>
                </c:pt>
                <c:pt idx="548">
                  <c:v>123.86879999999999</c:v>
                </c:pt>
                <c:pt idx="549">
                  <c:v>127.85760000000001</c:v>
                </c:pt>
                <c:pt idx="550">
                  <c:v>126.7192</c:v>
                </c:pt>
                <c:pt idx="551">
                  <c:v>134.7184</c:v>
                </c:pt>
                <c:pt idx="552">
                  <c:v>148.45359999999999</c:v>
                </c:pt>
                <c:pt idx="553">
                  <c:v>155.9896</c:v>
                </c:pt>
                <c:pt idx="554">
                  <c:v>159.8768</c:v>
                </c:pt>
                <c:pt idx="555">
                  <c:v>156.816</c:v>
                </c:pt>
                <c:pt idx="556">
                  <c:v>160.38640000000001</c:v>
                </c:pt>
                <c:pt idx="557">
                  <c:v>159.89599999999999</c:v>
                </c:pt>
                <c:pt idx="558">
                  <c:v>158.208</c:v>
                </c:pt>
                <c:pt idx="559">
                  <c:v>154.59520000000001</c:v>
                </c:pt>
                <c:pt idx="560">
                  <c:v>152.0592</c:v>
                </c:pt>
                <c:pt idx="561">
                  <c:v>150.16560000000001</c:v>
                </c:pt>
                <c:pt idx="562">
                  <c:v>148.39680000000001</c:v>
                </c:pt>
                <c:pt idx="563">
                  <c:v>143.73759999999999</c:v>
                </c:pt>
                <c:pt idx="564">
                  <c:v>140.93520000000001</c:v>
                </c:pt>
                <c:pt idx="565">
                  <c:v>142.11279999999999</c:v>
                </c:pt>
                <c:pt idx="566">
                  <c:v>136.85599999999999</c:v>
                </c:pt>
                <c:pt idx="567">
                  <c:v>130.2672</c:v>
                </c:pt>
                <c:pt idx="568">
                  <c:v>129.21680000000001</c:v>
                </c:pt>
                <c:pt idx="569">
                  <c:v>123.8592</c:v>
                </c:pt>
                <c:pt idx="570">
                  <c:v>125.5408</c:v>
                </c:pt>
                <c:pt idx="571">
                  <c:v>119.71599999999999</c:v>
                </c:pt>
                <c:pt idx="572">
                  <c:v>117.9128</c:v>
                </c:pt>
                <c:pt idx="573">
                  <c:v>116.5184</c:v>
                </c:pt>
                <c:pt idx="574">
                  <c:v>114.01600000000001</c:v>
                </c:pt>
                <c:pt idx="575">
                  <c:v>114.29040000000001</c:v>
                </c:pt>
                <c:pt idx="576">
                  <c:v>113.41119999999999</c:v>
                </c:pt>
                <c:pt idx="577">
                  <c:v>112.00320000000001</c:v>
                </c:pt>
                <c:pt idx="578">
                  <c:v>111.1896</c:v>
                </c:pt>
                <c:pt idx="579">
                  <c:v>112.3408</c:v>
                </c:pt>
                <c:pt idx="580">
                  <c:v>107.1152</c:v>
                </c:pt>
                <c:pt idx="581">
                  <c:v>106.16719999999999</c:v>
                </c:pt>
                <c:pt idx="582">
                  <c:v>104.2728</c:v>
                </c:pt>
                <c:pt idx="583">
                  <c:v>103.36320000000001</c:v>
                </c:pt>
                <c:pt idx="584">
                  <c:v>103.8912</c:v>
                </c:pt>
                <c:pt idx="585">
                  <c:v>105.10080000000001</c:v>
                </c:pt>
                <c:pt idx="586">
                  <c:v>99.015199999999993</c:v>
                </c:pt>
                <c:pt idx="587">
                  <c:v>104.9392</c:v>
                </c:pt>
                <c:pt idx="588">
                  <c:v>106.1968</c:v>
                </c:pt>
                <c:pt idx="589">
                  <c:v>103.2024</c:v>
                </c:pt>
                <c:pt idx="590">
                  <c:v>102.036</c:v>
                </c:pt>
                <c:pt idx="591">
                  <c:v>105.9464</c:v>
                </c:pt>
                <c:pt idx="592">
                  <c:v>105.88800000000001</c:v>
                </c:pt>
                <c:pt idx="593">
                  <c:v>109.16719999999999</c:v>
                </c:pt>
                <c:pt idx="594">
                  <c:v>110.2272</c:v>
                </c:pt>
                <c:pt idx="595">
                  <c:v>109.76</c:v>
                </c:pt>
                <c:pt idx="596">
                  <c:v>105.4696</c:v>
                </c:pt>
                <c:pt idx="597">
                  <c:v>109.1808</c:v>
                </c:pt>
                <c:pt idx="598">
                  <c:v>110.7864</c:v>
                </c:pt>
                <c:pt idx="599">
                  <c:v>111.3176</c:v>
                </c:pt>
                <c:pt idx="600">
                  <c:v>114.92959999999999</c:v>
                </c:pt>
                <c:pt idx="601">
                  <c:v>118.2184</c:v>
                </c:pt>
                <c:pt idx="602">
                  <c:v>120.18559999999999</c:v>
                </c:pt>
                <c:pt idx="603">
                  <c:v>125.0552</c:v>
                </c:pt>
                <c:pt idx="604">
                  <c:v>127.4288</c:v>
                </c:pt>
                <c:pt idx="605">
                  <c:v>125.2368</c:v>
                </c:pt>
                <c:pt idx="606">
                  <c:v>125.956</c:v>
                </c:pt>
                <c:pt idx="607">
                  <c:v>124.572</c:v>
                </c:pt>
                <c:pt idx="608">
                  <c:v>123.08159999999999</c:v>
                </c:pt>
                <c:pt idx="609">
                  <c:v>126.86</c:v>
                </c:pt>
                <c:pt idx="610">
                  <c:v>126.3912</c:v>
                </c:pt>
                <c:pt idx="611">
                  <c:v>121.7928</c:v>
                </c:pt>
                <c:pt idx="612">
                  <c:v>122.46639999999999</c:v>
                </c:pt>
                <c:pt idx="613">
                  <c:v>122.86960000000001</c:v>
                </c:pt>
                <c:pt idx="614">
                  <c:v>120.6512</c:v>
                </c:pt>
                <c:pt idx="615">
                  <c:v>119.0736</c:v>
                </c:pt>
                <c:pt idx="616">
                  <c:v>121.184</c:v>
                </c:pt>
                <c:pt idx="617">
                  <c:v>113.7864</c:v>
                </c:pt>
                <c:pt idx="618">
                  <c:v>113.5264</c:v>
                </c:pt>
                <c:pt idx="619">
                  <c:v>122.00320000000001</c:v>
                </c:pt>
                <c:pt idx="620">
                  <c:v>125.04559999999999</c:v>
                </c:pt>
                <c:pt idx="621">
                  <c:v>116.8496</c:v>
                </c:pt>
                <c:pt idx="622">
                  <c:v>120.8168</c:v>
                </c:pt>
                <c:pt idx="623">
                  <c:v>116.3336</c:v>
                </c:pt>
                <c:pt idx="624">
                  <c:v>118.9928</c:v>
                </c:pt>
                <c:pt idx="625">
                  <c:v>114.47839999999999</c:v>
                </c:pt>
                <c:pt idx="626">
                  <c:v>104.8976</c:v>
                </c:pt>
                <c:pt idx="627">
                  <c:v>105.40560000000001</c:v>
                </c:pt>
                <c:pt idx="628">
                  <c:v>109.05759999999999</c:v>
                </c:pt>
                <c:pt idx="629">
                  <c:v>113.6848</c:v>
                </c:pt>
                <c:pt idx="630">
                  <c:v>118.81440000000001</c:v>
                </c:pt>
                <c:pt idx="631">
                  <c:v>116.9872</c:v>
                </c:pt>
                <c:pt idx="632">
                  <c:v>111.13120000000001</c:v>
                </c:pt>
                <c:pt idx="633">
                  <c:v>114.66079999999999</c:v>
                </c:pt>
                <c:pt idx="634">
                  <c:v>119.7</c:v>
                </c:pt>
                <c:pt idx="635">
                  <c:v>119.6032</c:v>
                </c:pt>
                <c:pt idx="636">
                  <c:v>118.7256</c:v>
                </c:pt>
                <c:pt idx="637">
                  <c:v>118.2608</c:v>
                </c:pt>
                <c:pt idx="638">
                  <c:v>114.49039999999999</c:v>
                </c:pt>
                <c:pt idx="639">
                  <c:v>116.78959999999999</c:v>
                </c:pt>
                <c:pt idx="640">
                  <c:v>116.89360000000001</c:v>
                </c:pt>
                <c:pt idx="641">
                  <c:v>122.224</c:v>
                </c:pt>
                <c:pt idx="642">
                  <c:v>121.2208</c:v>
                </c:pt>
                <c:pt idx="643">
                  <c:v>123.8704</c:v>
                </c:pt>
                <c:pt idx="644">
                  <c:v>124.66719999999999</c:v>
                </c:pt>
                <c:pt idx="645">
                  <c:v>126.91679999999999</c:v>
                </c:pt>
                <c:pt idx="646">
                  <c:v>134.2696</c:v>
                </c:pt>
                <c:pt idx="647">
                  <c:v>147.61680000000001</c:v>
                </c:pt>
                <c:pt idx="648">
                  <c:v>154.7544</c:v>
                </c:pt>
                <c:pt idx="649">
                  <c:v>155.21520000000001</c:v>
                </c:pt>
                <c:pt idx="650">
                  <c:v>154.74080000000001</c:v>
                </c:pt>
                <c:pt idx="651">
                  <c:v>161.37440000000001</c:v>
                </c:pt>
                <c:pt idx="652">
                  <c:v>161.76400000000001</c:v>
                </c:pt>
                <c:pt idx="653">
                  <c:v>162.07040000000001</c:v>
                </c:pt>
                <c:pt idx="654">
                  <c:v>163.00319999999999</c:v>
                </c:pt>
                <c:pt idx="655">
                  <c:v>160.84479999999999</c:v>
                </c:pt>
                <c:pt idx="656">
                  <c:v>158.51759999999999</c:v>
                </c:pt>
                <c:pt idx="657">
                  <c:v>159.34559999999999</c:v>
                </c:pt>
                <c:pt idx="658">
                  <c:v>154.8768</c:v>
                </c:pt>
                <c:pt idx="659">
                  <c:v>154.25839999999999</c:v>
                </c:pt>
                <c:pt idx="660">
                  <c:v>148.11680000000001</c:v>
                </c:pt>
                <c:pt idx="661">
                  <c:v>145.65280000000001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2-42C1-883E-4E42047595DB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[0]!SCADAAP</c:f>
              <c:numCache>
                <c:formatCode>General</c:formatCode>
                <c:ptCount val="662"/>
                <c:pt idx="0">
                  <c:v>91.558783222222218</c:v>
                </c:pt>
                <c:pt idx="1">
                  <c:v>90.212978777777778</c:v>
                </c:pt>
                <c:pt idx="2">
                  <c:v>88.375826666666669</c:v>
                </c:pt>
                <c:pt idx="3">
                  <c:v>91.376728444444439</c:v>
                </c:pt>
                <c:pt idx="4">
                  <c:v>91.194642555555561</c:v>
                </c:pt>
                <c:pt idx="5">
                  <c:v>90.730786444444448</c:v>
                </c:pt>
                <c:pt idx="6">
                  <c:v>91.208476222222217</c:v>
                </c:pt>
                <c:pt idx="7">
                  <c:v>95.24925966666666</c:v>
                </c:pt>
                <c:pt idx="8">
                  <c:v>94.660054555555561</c:v>
                </c:pt>
                <c:pt idx="9">
                  <c:v>96.294190888888892</c:v>
                </c:pt>
                <c:pt idx="10">
                  <c:v>93.556260333333327</c:v>
                </c:pt>
                <c:pt idx="11">
                  <c:v>95.272204222222229</c:v>
                </c:pt>
                <c:pt idx="12">
                  <c:v>95.39574977777778</c:v>
                </c:pt>
                <c:pt idx="13">
                  <c:v>95.809586555555555</c:v>
                </c:pt>
                <c:pt idx="14">
                  <c:v>101.32417688888889</c:v>
                </c:pt>
                <c:pt idx="15">
                  <c:v>97.527495777777773</c:v>
                </c:pt>
                <c:pt idx="16">
                  <c:v>99.586128444444441</c:v>
                </c:pt>
                <c:pt idx="17">
                  <c:v>99.256816666666666</c:v>
                </c:pt>
                <c:pt idx="18">
                  <c:v>103.21631466666666</c:v>
                </c:pt>
                <c:pt idx="19">
                  <c:v>101.35820288888888</c:v>
                </c:pt>
                <c:pt idx="20">
                  <c:v>107.71152466666666</c:v>
                </c:pt>
                <c:pt idx="21">
                  <c:v>109.06453422222222</c:v>
                </c:pt>
                <c:pt idx="22">
                  <c:v>112.41139111111112</c:v>
                </c:pt>
                <c:pt idx="23">
                  <c:v>117.55705322222222</c:v>
                </c:pt>
                <c:pt idx="24">
                  <c:v>119.20565744444444</c:v>
                </c:pt>
                <c:pt idx="25">
                  <c:v>126.76483511111111</c:v>
                </c:pt>
                <c:pt idx="26">
                  <c:v>132.96257877777776</c:v>
                </c:pt>
                <c:pt idx="27">
                  <c:v>135.07234388888889</c:v>
                </c:pt>
                <c:pt idx="28">
                  <c:v>135.5241058888889</c:v>
                </c:pt>
                <c:pt idx="29">
                  <c:v>135.5590468888889</c:v>
                </c:pt>
                <c:pt idx="30">
                  <c:v>130.28304011111112</c:v>
                </c:pt>
                <c:pt idx="31">
                  <c:v>128.36787722222223</c:v>
                </c:pt>
                <c:pt idx="32">
                  <c:v>126.97038477777778</c:v>
                </c:pt>
                <c:pt idx="33">
                  <c:v>123.54568222222223</c:v>
                </c:pt>
                <c:pt idx="34">
                  <c:v>123.50599011111112</c:v>
                </c:pt>
                <c:pt idx="35">
                  <c:v>127.56480177777777</c:v>
                </c:pt>
                <c:pt idx="36">
                  <c:v>129.13863233333333</c:v>
                </c:pt>
                <c:pt idx="37">
                  <c:v>125.145956</c:v>
                </c:pt>
                <c:pt idx="38">
                  <c:v>122.52373644444444</c:v>
                </c:pt>
                <c:pt idx="39">
                  <c:v>121.34914577777778</c:v>
                </c:pt>
                <c:pt idx="40">
                  <c:v>124.65042422222223</c:v>
                </c:pt>
                <c:pt idx="41">
                  <c:v>124.63745711111112</c:v>
                </c:pt>
                <c:pt idx="42">
                  <c:v>120.48479466666667</c:v>
                </c:pt>
                <c:pt idx="43">
                  <c:v>121.08273066666666</c:v>
                </c:pt>
                <c:pt idx="44">
                  <c:v>120.24997144444444</c:v>
                </c:pt>
                <c:pt idx="45">
                  <c:v>119.78217811111111</c:v>
                </c:pt>
                <c:pt idx="46">
                  <c:v>120.487869</c:v>
                </c:pt>
                <c:pt idx="47">
                  <c:v>118.63157277777778</c:v>
                </c:pt>
                <c:pt idx="48">
                  <c:v>119.45127333333333</c:v>
                </c:pt>
                <c:pt idx="49">
                  <c:v>116.76127855555555</c:v>
                </c:pt>
                <c:pt idx="50">
                  <c:v>117.343479</c:v>
                </c:pt>
                <c:pt idx="51">
                  <c:v>118.12464433333334</c:v>
                </c:pt>
                <c:pt idx="52">
                  <c:v>117.54169155555556</c:v>
                </c:pt>
                <c:pt idx="53">
                  <c:v>116.12578955555556</c:v>
                </c:pt>
                <c:pt idx="54">
                  <c:v>115.69724122222222</c:v>
                </c:pt>
                <c:pt idx="55">
                  <c:v>117.04245655555556</c:v>
                </c:pt>
                <c:pt idx="56">
                  <c:v>116.68757711111111</c:v>
                </c:pt>
                <c:pt idx="57">
                  <c:v>116.25363988888888</c:v>
                </c:pt>
                <c:pt idx="58">
                  <c:v>116.65529755555555</c:v>
                </c:pt>
                <c:pt idx="59">
                  <c:v>109.21662633333334</c:v>
                </c:pt>
                <c:pt idx="60">
                  <c:v>107.938265</c:v>
                </c:pt>
                <c:pt idx="61">
                  <c:v>107.02506255555555</c:v>
                </c:pt>
                <c:pt idx="62">
                  <c:v>105.87917033333333</c:v>
                </c:pt>
                <c:pt idx="63">
                  <c:v>109.98601866666667</c:v>
                </c:pt>
                <c:pt idx="64">
                  <c:v>119.66943911111112</c:v>
                </c:pt>
                <c:pt idx="65">
                  <c:v>123.26693333333333</c:v>
                </c:pt>
                <c:pt idx="66">
                  <c:v>118.17156388888888</c:v>
                </c:pt>
                <c:pt idx="67">
                  <c:v>128.53694422222222</c:v>
                </c:pt>
                <c:pt idx="68">
                  <c:v>131.89622511111111</c:v>
                </c:pt>
                <c:pt idx="69">
                  <c:v>136.25159433333334</c:v>
                </c:pt>
                <c:pt idx="70">
                  <c:v>143.81965444444444</c:v>
                </c:pt>
                <c:pt idx="71">
                  <c:v>151.69687888888888</c:v>
                </c:pt>
                <c:pt idx="72">
                  <c:v>160.76041666666666</c:v>
                </c:pt>
                <c:pt idx="73">
                  <c:v>163.28527622222222</c:v>
                </c:pt>
                <c:pt idx="74">
                  <c:v>165.27729044444445</c:v>
                </c:pt>
                <c:pt idx="75">
                  <c:v>165.17913344444443</c:v>
                </c:pt>
                <c:pt idx="76">
                  <c:v>162.10676655555557</c:v>
                </c:pt>
                <c:pt idx="77">
                  <c:v>166.25444077777777</c:v>
                </c:pt>
                <c:pt idx="78">
                  <c:v>165.12164133333334</c:v>
                </c:pt>
                <c:pt idx="79">
                  <c:v>163.20733911111111</c:v>
                </c:pt>
                <c:pt idx="80">
                  <c:v>161.46166988888888</c:v>
                </c:pt>
                <c:pt idx="81">
                  <c:v>159.23759777777778</c:v>
                </c:pt>
                <c:pt idx="82">
                  <c:v>156.01127833333334</c:v>
                </c:pt>
                <c:pt idx="83">
                  <c:v>148.25812233333335</c:v>
                </c:pt>
                <c:pt idx="84">
                  <c:v>146.02917255555556</c:v>
                </c:pt>
                <c:pt idx="85">
                  <c:v>139.91636055555554</c:v>
                </c:pt>
                <c:pt idx="86">
                  <c:v>138.147075</c:v>
                </c:pt>
                <c:pt idx="87">
                  <c:v>130.44040022222222</c:v>
                </c:pt>
                <c:pt idx="88">
                  <c:v>126.81917166666666</c:v>
                </c:pt>
                <c:pt idx="89">
                  <c:v>126.32972022222222</c:v>
                </c:pt>
                <c:pt idx="90">
                  <c:v>119.01856244444444</c:v>
                </c:pt>
                <c:pt idx="91">
                  <c:v>116.13310144444445</c:v>
                </c:pt>
                <c:pt idx="92">
                  <c:v>113.24131555555556</c:v>
                </c:pt>
                <c:pt idx="93">
                  <c:v>110.94708733333333</c:v>
                </c:pt>
                <c:pt idx="94">
                  <c:v>102.04399855555556</c:v>
                </c:pt>
                <c:pt idx="95">
                  <c:v>100.42657</c:v>
                </c:pt>
                <c:pt idx="96">
                  <c:v>101.94054822222222</c:v>
                </c:pt>
                <c:pt idx="97">
                  <c:v>100.55279555555556</c:v>
                </c:pt>
                <c:pt idx="98">
                  <c:v>101.194076</c:v>
                </c:pt>
                <c:pt idx="99">
                  <c:v>99.473219555555559</c:v>
                </c:pt>
                <c:pt idx="100">
                  <c:v>99.011471222222227</c:v>
                </c:pt>
                <c:pt idx="101">
                  <c:v>100.49283588888889</c:v>
                </c:pt>
                <c:pt idx="102">
                  <c:v>99.844789888888883</c:v>
                </c:pt>
                <c:pt idx="103">
                  <c:v>100.955432</c:v>
                </c:pt>
                <c:pt idx="104">
                  <c:v>95.409224888888886</c:v>
                </c:pt>
                <c:pt idx="105">
                  <c:v>95.734181222222219</c:v>
                </c:pt>
                <c:pt idx="106">
                  <c:v>94.766653000000005</c:v>
                </c:pt>
                <c:pt idx="107">
                  <c:v>100.53138511111111</c:v>
                </c:pt>
                <c:pt idx="108">
                  <c:v>100.59494877777777</c:v>
                </c:pt>
                <c:pt idx="109">
                  <c:v>99.604009888888882</c:v>
                </c:pt>
                <c:pt idx="110">
                  <c:v>100.25716688888889</c:v>
                </c:pt>
                <c:pt idx="111">
                  <c:v>99.530741222222218</c:v>
                </c:pt>
                <c:pt idx="112">
                  <c:v>99.145592777777779</c:v>
                </c:pt>
                <c:pt idx="113">
                  <c:v>102.91150844444445</c:v>
                </c:pt>
                <c:pt idx="114">
                  <c:v>105.49004266666667</c:v>
                </c:pt>
                <c:pt idx="115">
                  <c:v>101.67109588888889</c:v>
                </c:pt>
                <c:pt idx="116">
                  <c:v>104.61468133333334</c:v>
                </c:pt>
                <c:pt idx="117">
                  <c:v>105.253912</c:v>
                </c:pt>
                <c:pt idx="118">
                  <c:v>109.52406733333333</c:v>
                </c:pt>
                <c:pt idx="119">
                  <c:v>116.71696211111112</c:v>
                </c:pt>
                <c:pt idx="120">
                  <c:v>124.23791544444444</c:v>
                </c:pt>
                <c:pt idx="121">
                  <c:v>131.22243755555556</c:v>
                </c:pt>
                <c:pt idx="122">
                  <c:v>134.21464022222222</c:v>
                </c:pt>
                <c:pt idx="123">
                  <c:v>131.72792511111112</c:v>
                </c:pt>
                <c:pt idx="124">
                  <c:v>136.5937001111111</c:v>
                </c:pt>
                <c:pt idx="125">
                  <c:v>132.19837366666667</c:v>
                </c:pt>
                <c:pt idx="126">
                  <c:v>134.10821933333332</c:v>
                </c:pt>
                <c:pt idx="127">
                  <c:v>125.07592566666666</c:v>
                </c:pt>
                <c:pt idx="128">
                  <c:v>129.6679278888889</c:v>
                </c:pt>
                <c:pt idx="129">
                  <c:v>124.23537611111111</c:v>
                </c:pt>
                <c:pt idx="130">
                  <c:v>125.69140666666667</c:v>
                </c:pt>
                <c:pt idx="131">
                  <c:v>125.59014377777778</c:v>
                </c:pt>
                <c:pt idx="132">
                  <c:v>124.62946177777778</c:v>
                </c:pt>
                <c:pt idx="133">
                  <c:v>125.70350433333333</c:v>
                </c:pt>
                <c:pt idx="134">
                  <c:v>126.80634288888889</c:v>
                </c:pt>
                <c:pt idx="135">
                  <c:v>123.93223144444444</c:v>
                </c:pt>
                <c:pt idx="136">
                  <c:v>124.77664733333333</c:v>
                </c:pt>
                <c:pt idx="137">
                  <c:v>118.01734055555555</c:v>
                </c:pt>
                <c:pt idx="138">
                  <c:v>116.47078233333333</c:v>
                </c:pt>
                <c:pt idx="139">
                  <c:v>118.42778411111111</c:v>
                </c:pt>
                <c:pt idx="140">
                  <c:v>116.89715755555555</c:v>
                </c:pt>
                <c:pt idx="141">
                  <c:v>113.79689566666667</c:v>
                </c:pt>
                <c:pt idx="142">
                  <c:v>121.35298477777778</c:v>
                </c:pt>
                <c:pt idx="143">
                  <c:v>123.57214677777777</c:v>
                </c:pt>
                <c:pt idx="144">
                  <c:v>117.502984</c:v>
                </c:pt>
                <c:pt idx="145">
                  <c:v>107.33984944444444</c:v>
                </c:pt>
                <c:pt idx="146">
                  <c:v>98.201914888888894</c:v>
                </c:pt>
                <c:pt idx="147">
                  <c:v>100.20031388888889</c:v>
                </c:pt>
                <c:pt idx="148">
                  <c:v>99.751832444444446</c:v>
                </c:pt>
                <c:pt idx="149">
                  <c:v>101.49625822222222</c:v>
                </c:pt>
                <c:pt idx="150">
                  <c:v>106.71855088888888</c:v>
                </c:pt>
                <c:pt idx="151">
                  <c:v>110.64631666666666</c:v>
                </c:pt>
                <c:pt idx="152">
                  <c:v>108.94233066666666</c:v>
                </c:pt>
                <c:pt idx="153">
                  <c:v>110.19867600000001</c:v>
                </c:pt>
                <c:pt idx="154">
                  <c:v>106.30904077777778</c:v>
                </c:pt>
                <c:pt idx="155">
                  <c:v>108.07195355555555</c:v>
                </c:pt>
                <c:pt idx="156">
                  <c:v>112.22062466666667</c:v>
                </c:pt>
                <c:pt idx="157">
                  <c:v>117.01668633333334</c:v>
                </c:pt>
                <c:pt idx="158">
                  <c:v>119.31239633333334</c:v>
                </c:pt>
                <c:pt idx="159">
                  <c:v>118.589693</c:v>
                </c:pt>
                <c:pt idx="160">
                  <c:v>118.70090355555556</c:v>
                </c:pt>
                <c:pt idx="161">
                  <c:v>118.86963355555555</c:v>
                </c:pt>
                <c:pt idx="162">
                  <c:v>120.99431422222223</c:v>
                </c:pt>
                <c:pt idx="163">
                  <c:v>129.2206591111111</c:v>
                </c:pt>
                <c:pt idx="164">
                  <c:v>132.26017433333334</c:v>
                </c:pt>
                <c:pt idx="165">
                  <c:v>140.31483155555554</c:v>
                </c:pt>
                <c:pt idx="166">
                  <c:v>148.22833222222224</c:v>
                </c:pt>
                <c:pt idx="167">
                  <c:v>152.55108144444443</c:v>
                </c:pt>
                <c:pt idx="168">
                  <c:v>162.3213681111111</c:v>
                </c:pt>
                <c:pt idx="169">
                  <c:v>164.01588211111113</c:v>
                </c:pt>
                <c:pt idx="170">
                  <c:v>166.38683633333332</c:v>
                </c:pt>
                <c:pt idx="171">
                  <c:v>166.13289922222222</c:v>
                </c:pt>
                <c:pt idx="172">
                  <c:v>164.63689566666667</c:v>
                </c:pt>
                <c:pt idx="173">
                  <c:v>169.65475955555556</c:v>
                </c:pt>
                <c:pt idx="174">
                  <c:v>167.47695899999999</c:v>
                </c:pt>
                <c:pt idx="175">
                  <c:v>161.32435511111112</c:v>
                </c:pt>
                <c:pt idx="176">
                  <c:v>152.71974688888889</c:v>
                </c:pt>
                <c:pt idx="177">
                  <c:v>143.68848255555557</c:v>
                </c:pt>
                <c:pt idx="178">
                  <c:v>145.55099066666668</c:v>
                </c:pt>
                <c:pt idx="179">
                  <c:v>143.67613466666666</c:v>
                </c:pt>
                <c:pt idx="180">
                  <c:v>140.68442255555556</c:v>
                </c:pt>
                <c:pt idx="181">
                  <c:v>139.97885711111113</c:v>
                </c:pt>
                <c:pt idx="182">
                  <c:v>135.88830533333334</c:v>
                </c:pt>
                <c:pt idx="183">
                  <c:v>132.964068</c:v>
                </c:pt>
                <c:pt idx="184">
                  <c:v>128.018923</c:v>
                </c:pt>
                <c:pt idx="185">
                  <c:v>124.88115355555556</c:v>
                </c:pt>
                <c:pt idx="186">
                  <c:v>125.04652155555556</c:v>
                </c:pt>
                <c:pt idx="187">
                  <c:v>121.83352955555556</c:v>
                </c:pt>
                <c:pt idx="188">
                  <c:v>117.89105066666667</c:v>
                </c:pt>
                <c:pt idx="189">
                  <c:v>113.07876466666667</c:v>
                </c:pt>
                <c:pt idx="190">
                  <c:v>111.51121188888889</c:v>
                </c:pt>
                <c:pt idx="191">
                  <c:v>110.19930144444444</c:v>
                </c:pt>
                <c:pt idx="192">
                  <c:v>108.61894844444444</c:v>
                </c:pt>
                <c:pt idx="193">
                  <c:v>108.46950544444445</c:v>
                </c:pt>
                <c:pt idx="194">
                  <c:v>106.29894255555556</c:v>
                </c:pt>
                <c:pt idx="195">
                  <c:v>109.88664822222222</c:v>
                </c:pt>
                <c:pt idx="196">
                  <c:v>101.69342922222222</c:v>
                </c:pt>
                <c:pt idx="197">
                  <c:v>102.07203800000001</c:v>
                </c:pt>
                <c:pt idx="198">
                  <c:v>101.81138255555555</c:v>
                </c:pt>
                <c:pt idx="199">
                  <c:v>96.870410000000007</c:v>
                </c:pt>
                <c:pt idx="200">
                  <c:v>97.345884666666663</c:v>
                </c:pt>
                <c:pt idx="201">
                  <c:v>96.939975444444443</c:v>
                </c:pt>
                <c:pt idx="202">
                  <c:v>96.295333777777785</c:v>
                </c:pt>
                <c:pt idx="203">
                  <c:v>97.381242777777771</c:v>
                </c:pt>
                <c:pt idx="204">
                  <c:v>95.770693333333327</c:v>
                </c:pt>
                <c:pt idx="205">
                  <c:v>99.215365333333338</c:v>
                </c:pt>
                <c:pt idx="206">
                  <c:v>97.79396644444445</c:v>
                </c:pt>
                <c:pt idx="207">
                  <c:v>94.302715333333339</c:v>
                </c:pt>
                <c:pt idx="208">
                  <c:v>96.582387111111117</c:v>
                </c:pt>
                <c:pt idx="209">
                  <c:v>94.788584</c:v>
                </c:pt>
                <c:pt idx="210">
                  <c:v>98.302256111111106</c:v>
                </c:pt>
                <c:pt idx="211">
                  <c:v>101.68848222222222</c:v>
                </c:pt>
                <c:pt idx="212">
                  <c:v>102.560433</c:v>
                </c:pt>
                <c:pt idx="213">
                  <c:v>103.87777533333333</c:v>
                </c:pt>
                <c:pt idx="214">
                  <c:v>109.82722855555555</c:v>
                </c:pt>
                <c:pt idx="215">
                  <c:v>113.89317244444445</c:v>
                </c:pt>
                <c:pt idx="216">
                  <c:v>117.86848533333334</c:v>
                </c:pt>
                <c:pt idx="217">
                  <c:v>121.58021422222222</c:v>
                </c:pt>
                <c:pt idx="218">
                  <c:v>124.22843399999999</c:v>
                </c:pt>
                <c:pt idx="219">
                  <c:v>103.98873522222222</c:v>
                </c:pt>
                <c:pt idx="220">
                  <c:v>111.12784855555556</c:v>
                </c:pt>
                <c:pt idx="221">
                  <c:v>112.85612733333333</c:v>
                </c:pt>
                <c:pt idx="222">
                  <c:v>116.15938800000001</c:v>
                </c:pt>
                <c:pt idx="223">
                  <c:v>116.99514966666666</c:v>
                </c:pt>
                <c:pt idx="224">
                  <c:v>119.06256388888889</c:v>
                </c:pt>
                <c:pt idx="225">
                  <c:v>119.78478644444445</c:v>
                </c:pt>
                <c:pt idx="226">
                  <c:v>113.68838766666667</c:v>
                </c:pt>
                <c:pt idx="227">
                  <c:v>116.58550700000001</c:v>
                </c:pt>
                <c:pt idx="228">
                  <c:v>111.46347855555555</c:v>
                </c:pt>
                <c:pt idx="229">
                  <c:v>110.22050166666666</c:v>
                </c:pt>
                <c:pt idx="230">
                  <c:v>108.27577877777777</c:v>
                </c:pt>
                <c:pt idx="231">
                  <c:v>111.00661788888888</c:v>
                </c:pt>
                <c:pt idx="232">
                  <c:v>110.70859688888889</c:v>
                </c:pt>
                <c:pt idx="233">
                  <c:v>110.619691</c:v>
                </c:pt>
                <c:pt idx="234">
                  <c:v>114.36893411111112</c:v>
                </c:pt>
                <c:pt idx="235">
                  <c:v>113.98837266666666</c:v>
                </c:pt>
                <c:pt idx="236">
                  <c:v>102.10589622222223</c:v>
                </c:pt>
                <c:pt idx="237">
                  <c:v>107.98013777777778</c:v>
                </c:pt>
                <c:pt idx="238">
                  <c:v>109.61629088888888</c:v>
                </c:pt>
                <c:pt idx="239">
                  <c:v>109.80231122222222</c:v>
                </c:pt>
                <c:pt idx="240">
                  <c:v>111.63751288888889</c:v>
                </c:pt>
                <c:pt idx="241">
                  <c:v>116.66365122222223</c:v>
                </c:pt>
                <c:pt idx="242">
                  <c:v>115.24454655555556</c:v>
                </c:pt>
                <c:pt idx="243">
                  <c:v>114.59681922222222</c:v>
                </c:pt>
                <c:pt idx="244">
                  <c:v>115.13763366666667</c:v>
                </c:pt>
                <c:pt idx="245">
                  <c:v>116.93802122222222</c:v>
                </c:pt>
                <c:pt idx="246">
                  <c:v>116.56506833333333</c:v>
                </c:pt>
                <c:pt idx="247">
                  <c:v>118.69998233333334</c:v>
                </c:pt>
                <c:pt idx="248">
                  <c:v>117.69330333333333</c:v>
                </c:pt>
                <c:pt idx="249">
                  <c:v>117.58479833333334</c:v>
                </c:pt>
                <c:pt idx="250">
                  <c:v>114.33181788888889</c:v>
                </c:pt>
                <c:pt idx="251">
                  <c:v>115.65692655555556</c:v>
                </c:pt>
                <c:pt idx="252">
                  <c:v>117.45861611111111</c:v>
                </c:pt>
                <c:pt idx="253">
                  <c:v>116.86880977777778</c:v>
                </c:pt>
                <c:pt idx="254">
                  <c:v>117.83544588888888</c:v>
                </c:pt>
                <c:pt idx="255">
                  <c:v>119.34432933333333</c:v>
                </c:pt>
                <c:pt idx="256">
                  <c:v>109.34134888888889</c:v>
                </c:pt>
                <c:pt idx="257">
                  <c:v>111.84200422222223</c:v>
                </c:pt>
                <c:pt idx="258">
                  <c:v>121.07506522222222</c:v>
                </c:pt>
                <c:pt idx="259">
                  <c:v>131.13671244444444</c:v>
                </c:pt>
                <c:pt idx="260">
                  <c:v>136.50982588888888</c:v>
                </c:pt>
                <c:pt idx="261">
                  <c:v>142.68820944444445</c:v>
                </c:pt>
                <c:pt idx="262">
                  <c:v>141.70104244444445</c:v>
                </c:pt>
                <c:pt idx="263">
                  <c:v>155.20511711111112</c:v>
                </c:pt>
                <c:pt idx="264">
                  <c:v>159.43881633333334</c:v>
                </c:pt>
                <c:pt idx="265">
                  <c:v>160.59557833333332</c:v>
                </c:pt>
                <c:pt idx="266">
                  <c:v>161.82852533333335</c:v>
                </c:pt>
                <c:pt idx="267">
                  <c:v>164.16517144444444</c:v>
                </c:pt>
                <c:pt idx="268">
                  <c:v>166.26626099999999</c:v>
                </c:pt>
                <c:pt idx="269">
                  <c:v>163.66070011111111</c:v>
                </c:pt>
                <c:pt idx="270">
                  <c:v>163.49074955555557</c:v>
                </c:pt>
                <c:pt idx="271">
                  <c:v>161.95464866666666</c:v>
                </c:pt>
                <c:pt idx="272">
                  <c:v>157.90338855555555</c:v>
                </c:pt>
                <c:pt idx="273">
                  <c:v>156.33636677777778</c:v>
                </c:pt>
                <c:pt idx="274">
                  <c:v>155.21515911111112</c:v>
                </c:pt>
                <c:pt idx="275">
                  <c:v>150.69659544444445</c:v>
                </c:pt>
                <c:pt idx="276">
                  <c:v>145.75810533333333</c:v>
                </c:pt>
                <c:pt idx="277">
                  <c:v>141.84902955555555</c:v>
                </c:pt>
                <c:pt idx="278">
                  <c:v>142.7115698888889</c:v>
                </c:pt>
                <c:pt idx="279">
                  <c:v>136.145669</c:v>
                </c:pt>
                <c:pt idx="280">
                  <c:v>130.07247766666666</c:v>
                </c:pt>
                <c:pt idx="281">
                  <c:v>130.60983655555555</c:v>
                </c:pt>
                <c:pt idx="282">
                  <c:v>126.399602</c:v>
                </c:pt>
                <c:pt idx="283">
                  <c:v>122.35649622222222</c:v>
                </c:pt>
                <c:pt idx="284">
                  <c:v>118.45781155555555</c:v>
                </c:pt>
                <c:pt idx="285">
                  <c:v>114.10515344444444</c:v>
                </c:pt>
                <c:pt idx="286">
                  <c:v>112.38332866666667</c:v>
                </c:pt>
                <c:pt idx="287">
                  <c:v>111.76139088888888</c:v>
                </c:pt>
                <c:pt idx="288">
                  <c:v>109.18715611111111</c:v>
                </c:pt>
                <c:pt idx="289">
                  <c:v>111.52637877777778</c:v>
                </c:pt>
                <c:pt idx="290">
                  <c:v>107.77608311111111</c:v>
                </c:pt>
                <c:pt idx="291">
                  <c:v>110.45028133333334</c:v>
                </c:pt>
                <c:pt idx="292">
                  <c:v>109.22727877777778</c:v>
                </c:pt>
                <c:pt idx="293">
                  <c:v>97.584435888888891</c:v>
                </c:pt>
                <c:pt idx="294">
                  <c:v>97.254720888888883</c:v>
                </c:pt>
                <c:pt idx="295">
                  <c:v>100.18130611111111</c:v>
                </c:pt>
                <c:pt idx="296">
                  <c:v>103.09136455555556</c:v>
                </c:pt>
                <c:pt idx="297">
                  <c:v>102.40433788888889</c:v>
                </c:pt>
                <c:pt idx="298">
                  <c:v>102.30443444444444</c:v>
                </c:pt>
                <c:pt idx="299">
                  <c:v>103.29390744444444</c:v>
                </c:pt>
                <c:pt idx="300">
                  <c:v>100.62898977777778</c:v>
                </c:pt>
                <c:pt idx="301">
                  <c:v>104.97351544444444</c:v>
                </c:pt>
                <c:pt idx="302">
                  <c:v>101.1529411111111</c:v>
                </c:pt>
                <c:pt idx="303">
                  <c:v>102.19568588888889</c:v>
                </c:pt>
                <c:pt idx="304">
                  <c:v>103.58596677777778</c:v>
                </c:pt>
                <c:pt idx="305">
                  <c:v>101.64286288888889</c:v>
                </c:pt>
                <c:pt idx="306">
                  <c:v>105.92349400000001</c:v>
                </c:pt>
                <c:pt idx="307">
                  <c:v>103.37210322222222</c:v>
                </c:pt>
                <c:pt idx="308">
                  <c:v>105.61898088888888</c:v>
                </c:pt>
                <c:pt idx="309">
                  <c:v>108.21468644444444</c:v>
                </c:pt>
                <c:pt idx="310">
                  <c:v>111.27923544444444</c:v>
                </c:pt>
                <c:pt idx="311">
                  <c:v>112.79213955555555</c:v>
                </c:pt>
                <c:pt idx="312">
                  <c:v>113.30410155555556</c:v>
                </c:pt>
                <c:pt idx="313">
                  <c:v>119.13648522222222</c:v>
                </c:pt>
                <c:pt idx="314">
                  <c:v>122.38678388888889</c:v>
                </c:pt>
                <c:pt idx="315">
                  <c:v>130.06288699999999</c:v>
                </c:pt>
                <c:pt idx="316">
                  <c:v>128.20538400000001</c:v>
                </c:pt>
                <c:pt idx="317">
                  <c:v>124.28258433333333</c:v>
                </c:pt>
                <c:pt idx="318">
                  <c:v>128.89507255555554</c:v>
                </c:pt>
                <c:pt idx="319">
                  <c:v>129.42497211111112</c:v>
                </c:pt>
                <c:pt idx="320">
                  <c:v>126.96259044444444</c:v>
                </c:pt>
                <c:pt idx="321">
                  <c:v>123.43378222222222</c:v>
                </c:pt>
                <c:pt idx="322">
                  <c:v>119.83014066666667</c:v>
                </c:pt>
                <c:pt idx="323">
                  <c:v>124.49397577777778</c:v>
                </c:pt>
                <c:pt idx="324">
                  <c:v>123.670418</c:v>
                </c:pt>
                <c:pt idx="325">
                  <c:v>121.49612477777778</c:v>
                </c:pt>
                <c:pt idx="326">
                  <c:v>122.54816011111112</c:v>
                </c:pt>
                <c:pt idx="327">
                  <c:v>119.49436777777778</c:v>
                </c:pt>
                <c:pt idx="328">
                  <c:v>125.16669022222223</c:v>
                </c:pt>
                <c:pt idx="329">
                  <c:v>124.02217677777777</c:v>
                </c:pt>
                <c:pt idx="330">
                  <c:v>109.175714</c:v>
                </c:pt>
                <c:pt idx="331">
                  <c:v>105.24288688888889</c:v>
                </c:pt>
                <c:pt idx="332">
                  <c:v>119.93076866666667</c:v>
                </c:pt>
                <c:pt idx="333">
                  <c:v>124.37616722222222</c:v>
                </c:pt>
                <c:pt idx="334">
                  <c:v>122.97892955555555</c:v>
                </c:pt>
                <c:pt idx="335">
                  <c:v>121.77342344444445</c:v>
                </c:pt>
                <c:pt idx="336">
                  <c:v>124.33125588888889</c:v>
                </c:pt>
                <c:pt idx="337">
                  <c:v>116.3722298888889</c:v>
                </c:pt>
                <c:pt idx="338">
                  <c:v>101.04195455555555</c:v>
                </c:pt>
                <c:pt idx="339">
                  <c:v>72.379271222222229</c:v>
                </c:pt>
                <c:pt idx="340">
                  <c:v>75.226134888888893</c:v>
                </c:pt>
                <c:pt idx="341">
                  <c:v>84.356674222222225</c:v>
                </c:pt>
                <c:pt idx="342">
                  <c:v>82.980635111111113</c:v>
                </c:pt>
                <c:pt idx="343">
                  <c:v>73.001351888888891</c:v>
                </c:pt>
                <c:pt idx="344">
                  <c:v>81.111954555555556</c:v>
                </c:pt>
                <c:pt idx="345">
                  <c:v>82.627019555555549</c:v>
                </c:pt>
                <c:pt idx="346">
                  <c:v>89.784791444444451</c:v>
                </c:pt>
                <c:pt idx="347">
                  <c:v>96.306631333333328</c:v>
                </c:pt>
                <c:pt idx="348">
                  <c:v>96.127604222222217</c:v>
                </c:pt>
                <c:pt idx="349">
                  <c:v>95.398764777777771</c:v>
                </c:pt>
                <c:pt idx="350">
                  <c:v>97.558087222222227</c:v>
                </c:pt>
                <c:pt idx="351">
                  <c:v>92.277584555555549</c:v>
                </c:pt>
                <c:pt idx="352">
                  <c:v>87.175691888888892</c:v>
                </c:pt>
                <c:pt idx="353">
                  <c:v>85.03178166666666</c:v>
                </c:pt>
                <c:pt idx="354">
                  <c:v>78.955362555555553</c:v>
                </c:pt>
                <c:pt idx="355">
                  <c:v>65.665764222222222</c:v>
                </c:pt>
                <c:pt idx="356">
                  <c:v>72.916863555555551</c:v>
                </c:pt>
                <c:pt idx="357">
                  <c:v>85.798373999999995</c:v>
                </c:pt>
                <c:pt idx="358">
                  <c:v>102.98356144444445</c:v>
                </c:pt>
                <c:pt idx="359">
                  <c:v>103.75435011111111</c:v>
                </c:pt>
                <c:pt idx="360">
                  <c:v>107.86424744444444</c:v>
                </c:pt>
                <c:pt idx="361">
                  <c:v>110.13993722222222</c:v>
                </c:pt>
                <c:pt idx="362">
                  <c:v>114.08362055555556</c:v>
                </c:pt>
                <c:pt idx="363">
                  <c:v>111.5348288888889</c:v>
                </c:pt>
                <c:pt idx="364">
                  <c:v>112.20922244444445</c:v>
                </c:pt>
                <c:pt idx="365">
                  <c:v>109.35330644444444</c:v>
                </c:pt>
                <c:pt idx="366">
                  <c:v>103.69531977777778</c:v>
                </c:pt>
                <c:pt idx="367">
                  <c:v>103.26867522222223</c:v>
                </c:pt>
                <c:pt idx="368">
                  <c:v>105.55625222222223</c:v>
                </c:pt>
                <c:pt idx="369">
                  <c:v>104.42567255555555</c:v>
                </c:pt>
                <c:pt idx="370">
                  <c:v>115.85709033333333</c:v>
                </c:pt>
                <c:pt idx="371">
                  <c:v>128.20441455555556</c:v>
                </c:pt>
                <c:pt idx="372">
                  <c:v>123.74263944444445</c:v>
                </c:pt>
                <c:pt idx="373">
                  <c:v>119.66815800000001</c:v>
                </c:pt>
                <c:pt idx="374">
                  <c:v>122.15501622222222</c:v>
                </c:pt>
                <c:pt idx="375">
                  <c:v>115.44004766666667</c:v>
                </c:pt>
                <c:pt idx="376">
                  <c:v>113.33261455555555</c:v>
                </c:pt>
                <c:pt idx="377">
                  <c:v>111.969211</c:v>
                </c:pt>
                <c:pt idx="378">
                  <c:v>106.82734855555556</c:v>
                </c:pt>
                <c:pt idx="379">
                  <c:v>101.30949855555555</c:v>
                </c:pt>
                <c:pt idx="380">
                  <c:v>97.100046888888883</c:v>
                </c:pt>
                <c:pt idx="381">
                  <c:v>97.063655777777782</c:v>
                </c:pt>
                <c:pt idx="382">
                  <c:v>96.320335222222226</c:v>
                </c:pt>
                <c:pt idx="383">
                  <c:v>95.157048000000003</c:v>
                </c:pt>
                <c:pt idx="384">
                  <c:v>93.226369000000005</c:v>
                </c:pt>
                <c:pt idx="385">
                  <c:v>87.375266555555555</c:v>
                </c:pt>
                <c:pt idx="386">
                  <c:v>85.319764555555551</c:v>
                </c:pt>
                <c:pt idx="387">
                  <c:v>81.566916666666671</c:v>
                </c:pt>
                <c:pt idx="388">
                  <c:v>77.587727777777772</c:v>
                </c:pt>
                <c:pt idx="389">
                  <c:v>75.370547999999999</c:v>
                </c:pt>
                <c:pt idx="390">
                  <c:v>74.119887888888883</c:v>
                </c:pt>
                <c:pt idx="391">
                  <c:v>74.124484333333328</c:v>
                </c:pt>
                <c:pt idx="392">
                  <c:v>73.624725444444451</c:v>
                </c:pt>
                <c:pt idx="393">
                  <c:v>74.693033888888891</c:v>
                </c:pt>
                <c:pt idx="394">
                  <c:v>75.974988666666661</c:v>
                </c:pt>
                <c:pt idx="395">
                  <c:v>76.552069333333336</c:v>
                </c:pt>
                <c:pt idx="396">
                  <c:v>79.354978000000003</c:v>
                </c:pt>
                <c:pt idx="397">
                  <c:v>79.167468999999997</c:v>
                </c:pt>
                <c:pt idx="398">
                  <c:v>79.182805222222228</c:v>
                </c:pt>
                <c:pt idx="399">
                  <c:v>70.548294111111105</c:v>
                </c:pt>
                <c:pt idx="400">
                  <c:v>73.143069888888888</c:v>
                </c:pt>
                <c:pt idx="401">
                  <c:v>72.568537222222218</c:v>
                </c:pt>
                <c:pt idx="402">
                  <c:v>74.947034333333335</c:v>
                </c:pt>
                <c:pt idx="403">
                  <c:v>73.842181333333329</c:v>
                </c:pt>
                <c:pt idx="404">
                  <c:v>66.416253111111118</c:v>
                </c:pt>
                <c:pt idx="405">
                  <c:v>71.287993888888892</c:v>
                </c:pt>
                <c:pt idx="406">
                  <c:v>75.449031333333338</c:v>
                </c:pt>
                <c:pt idx="407">
                  <c:v>76.614636444444443</c:v>
                </c:pt>
                <c:pt idx="408">
                  <c:v>79.339239666666671</c:v>
                </c:pt>
                <c:pt idx="409">
                  <c:v>81.808057333333338</c:v>
                </c:pt>
                <c:pt idx="410">
                  <c:v>95.023680555555558</c:v>
                </c:pt>
                <c:pt idx="411">
                  <c:v>96.545865000000006</c:v>
                </c:pt>
                <c:pt idx="412">
                  <c:v>94.50899866666667</c:v>
                </c:pt>
                <c:pt idx="413">
                  <c:v>95.159299444444443</c:v>
                </c:pt>
                <c:pt idx="414">
                  <c:v>103.88011311111111</c:v>
                </c:pt>
                <c:pt idx="415">
                  <c:v>105.50599588888889</c:v>
                </c:pt>
                <c:pt idx="416">
                  <c:v>102.99169666666667</c:v>
                </c:pt>
                <c:pt idx="417">
                  <c:v>109.52514033333334</c:v>
                </c:pt>
                <c:pt idx="418">
                  <c:v>103.49418188888889</c:v>
                </c:pt>
                <c:pt idx="419">
                  <c:v>104.29572955555555</c:v>
                </c:pt>
                <c:pt idx="420">
                  <c:v>105.49640022222222</c:v>
                </c:pt>
                <c:pt idx="421">
                  <c:v>105.25955522222222</c:v>
                </c:pt>
                <c:pt idx="422">
                  <c:v>108.78430233333333</c:v>
                </c:pt>
                <c:pt idx="423">
                  <c:v>107.23251833333333</c:v>
                </c:pt>
                <c:pt idx="424">
                  <c:v>106.59937322222223</c:v>
                </c:pt>
                <c:pt idx="425">
                  <c:v>107.67986755555556</c:v>
                </c:pt>
                <c:pt idx="426">
                  <c:v>110.39210377777778</c:v>
                </c:pt>
                <c:pt idx="427">
                  <c:v>111.25180333333333</c:v>
                </c:pt>
                <c:pt idx="428">
                  <c:v>109.55165388888889</c:v>
                </c:pt>
                <c:pt idx="429">
                  <c:v>109.67244622222222</c:v>
                </c:pt>
                <c:pt idx="430">
                  <c:v>110.08956044444444</c:v>
                </c:pt>
                <c:pt idx="431">
                  <c:v>112.67153855555556</c:v>
                </c:pt>
                <c:pt idx="432">
                  <c:v>106.11054988888888</c:v>
                </c:pt>
                <c:pt idx="433">
                  <c:v>107.86345455555555</c:v>
                </c:pt>
                <c:pt idx="434">
                  <c:v>109.420333</c:v>
                </c:pt>
                <c:pt idx="435">
                  <c:v>109.23510444444445</c:v>
                </c:pt>
                <c:pt idx="436">
                  <c:v>109.41683933333333</c:v>
                </c:pt>
                <c:pt idx="437">
                  <c:v>116.085561</c:v>
                </c:pt>
                <c:pt idx="438">
                  <c:v>106.7167471111111</c:v>
                </c:pt>
                <c:pt idx="439">
                  <c:v>106.51857555555556</c:v>
                </c:pt>
                <c:pt idx="440">
                  <c:v>110.99656133333333</c:v>
                </c:pt>
                <c:pt idx="441">
                  <c:v>108.67596166666667</c:v>
                </c:pt>
                <c:pt idx="442">
                  <c:v>111.46618977777777</c:v>
                </c:pt>
                <c:pt idx="443">
                  <c:v>110.94320111111111</c:v>
                </c:pt>
                <c:pt idx="444">
                  <c:v>116.37331833333333</c:v>
                </c:pt>
                <c:pt idx="445">
                  <c:v>116.332748</c:v>
                </c:pt>
                <c:pt idx="446">
                  <c:v>116.15797455555555</c:v>
                </c:pt>
                <c:pt idx="447">
                  <c:v>109.67074833333334</c:v>
                </c:pt>
                <c:pt idx="448">
                  <c:v>113.78359722222223</c:v>
                </c:pt>
                <c:pt idx="449">
                  <c:v>116.632858</c:v>
                </c:pt>
                <c:pt idx="450">
                  <c:v>120.34962233333333</c:v>
                </c:pt>
                <c:pt idx="451">
                  <c:v>125.73998355555555</c:v>
                </c:pt>
                <c:pt idx="452">
                  <c:v>127.82822888888889</c:v>
                </c:pt>
                <c:pt idx="453">
                  <c:v>132.29829622222223</c:v>
                </c:pt>
                <c:pt idx="454">
                  <c:v>137.68662611111111</c:v>
                </c:pt>
                <c:pt idx="455">
                  <c:v>141.7615968888889</c:v>
                </c:pt>
                <c:pt idx="456">
                  <c:v>140.19681666666668</c:v>
                </c:pt>
                <c:pt idx="457">
                  <c:v>144.84123866666667</c:v>
                </c:pt>
                <c:pt idx="458">
                  <c:v>152.19381644444445</c:v>
                </c:pt>
                <c:pt idx="459">
                  <c:v>158.565528</c:v>
                </c:pt>
                <c:pt idx="460">
                  <c:v>152.60147322222221</c:v>
                </c:pt>
                <c:pt idx="461">
                  <c:v>154.63851577777777</c:v>
                </c:pt>
                <c:pt idx="462">
                  <c:v>148.30877255555555</c:v>
                </c:pt>
                <c:pt idx="463">
                  <c:v>147.06582555555556</c:v>
                </c:pt>
                <c:pt idx="464">
                  <c:v>145.38534200000001</c:v>
                </c:pt>
                <c:pt idx="465">
                  <c:v>140.969773</c:v>
                </c:pt>
                <c:pt idx="466">
                  <c:v>144.71311322222223</c:v>
                </c:pt>
                <c:pt idx="467">
                  <c:v>140.76948911111111</c:v>
                </c:pt>
                <c:pt idx="468">
                  <c:v>136.99017077777779</c:v>
                </c:pt>
                <c:pt idx="469">
                  <c:v>135.98729011111112</c:v>
                </c:pt>
                <c:pt idx="470">
                  <c:v>132.14359033333332</c:v>
                </c:pt>
                <c:pt idx="471">
                  <c:v>127.04155644444444</c:v>
                </c:pt>
                <c:pt idx="472">
                  <c:v>124.18117622222222</c:v>
                </c:pt>
                <c:pt idx="473">
                  <c:v>119.04636522222222</c:v>
                </c:pt>
                <c:pt idx="474">
                  <c:v>113.92404844444444</c:v>
                </c:pt>
                <c:pt idx="475">
                  <c:v>111.19860377777778</c:v>
                </c:pt>
                <c:pt idx="476">
                  <c:v>102.98122666666667</c:v>
                </c:pt>
                <c:pt idx="477">
                  <c:v>98.631031222222219</c:v>
                </c:pt>
                <c:pt idx="478">
                  <c:v>97.96089388888889</c:v>
                </c:pt>
                <c:pt idx="479">
                  <c:v>97.638731222222219</c:v>
                </c:pt>
                <c:pt idx="480">
                  <c:v>101.37282955555555</c:v>
                </c:pt>
                <c:pt idx="481">
                  <c:v>98.064027888888887</c:v>
                </c:pt>
                <c:pt idx="482">
                  <c:v>99.059303444444438</c:v>
                </c:pt>
                <c:pt idx="483">
                  <c:v>97.329277888888882</c:v>
                </c:pt>
                <c:pt idx="484">
                  <c:v>97.201727222222218</c:v>
                </c:pt>
                <c:pt idx="485">
                  <c:v>91.772439444444444</c:v>
                </c:pt>
                <c:pt idx="486">
                  <c:v>94.029755111111115</c:v>
                </c:pt>
                <c:pt idx="487">
                  <c:v>95.469588666666667</c:v>
                </c:pt>
                <c:pt idx="488">
                  <c:v>94.407899</c:v>
                </c:pt>
                <c:pt idx="489">
                  <c:v>94.739993666666663</c:v>
                </c:pt>
                <c:pt idx="490">
                  <c:v>93.381250222222221</c:v>
                </c:pt>
                <c:pt idx="491">
                  <c:v>92.067999444444439</c:v>
                </c:pt>
                <c:pt idx="492">
                  <c:v>94.782638000000006</c:v>
                </c:pt>
                <c:pt idx="493">
                  <c:v>94.62237155555556</c:v>
                </c:pt>
                <c:pt idx="494">
                  <c:v>94.648943444444441</c:v>
                </c:pt>
                <c:pt idx="495">
                  <c:v>92.58440788888889</c:v>
                </c:pt>
                <c:pt idx="496">
                  <c:v>96.562392000000003</c:v>
                </c:pt>
                <c:pt idx="497">
                  <c:v>95.95797566666667</c:v>
                </c:pt>
                <c:pt idx="498">
                  <c:v>95.381822888888891</c:v>
                </c:pt>
                <c:pt idx="499">
                  <c:v>97.209713555555552</c:v>
                </c:pt>
                <c:pt idx="500">
                  <c:v>102.46359811111111</c:v>
                </c:pt>
                <c:pt idx="501">
                  <c:v>106.96488044444445</c:v>
                </c:pt>
                <c:pt idx="502">
                  <c:v>110.95259611111111</c:v>
                </c:pt>
                <c:pt idx="503">
                  <c:v>115.16546511111112</c:v>
                </c:pt>
                <c:pt idx="504">
                  <c:v>117.32891833333333</c:v>
                </c:pt>
                <c:pt idx="505">
                  <c:v>118.32041877777777</c:v>
                </c:pt>
                <c:pt idx="506">
                  <c:v>118.28271677777778</c:v>
                </c:pt>
                <c:pt idx="507">
                  <c:v>116.63648066666667</c:v>
                </c:pt>
                <c:pt idx="508">
                  <c:v>117.74969977777778</c:v>
                </c:pt>
                <c:pt idx="509">
                  <c:v>120.90660077777778</c:v>
                </c:pt>
                <c:pt idx="510">
                  <c:v>120.79826622222222</c:v>
                </c:pt>
                <c:pt idx="511">
                  <c:v>117.23629933333333</c:v>
                </c:pt>
                <c:pt idx="512">
                  <c:v>110.68255788888889</c:v>
                </c:pt>
                <c:pt idx="513">
                  <c:v>113.88349944444444</c:v>
                </c:pt>
                <c:pt idx="514">
                  <c:v>116.23739</c:v>
                </c:pt>
                <c:pt idx="515">
                  <c:v>107.89889266666667</c:v>
                </c:pt>
                <c:pt idx="516">
                  <c:v>103.46328688888889</c:v>
                </c:pt>
                <c:pt idx="517">
                  <c:v>100.16794577777777</c:v>
                </c:pt>
                <c:pt idx="518">
                  <c:v>104.07124877777778</c:v>
                </c:pt>
                <c:pt idx="519">
                  <c:v>99.540030777777773</c:v>
                </c:pt>
                <c:pt idx="520">
                  <c:v>102.14591011111111</c:v>
                </c:pt>
                <c:pt idx="521">
                  <c:v>99.950405777777775</c:v>
                </c:pt>
                <c:pt idx="522">
                  <c:v>106.83727733333333</c:v>
                </c:pt>
                <c:pt idx="523">
                  <c:v>108.82907511111111</c:v>
                </c:pt>
                <c:pt idx="524">
                  <c:v>109.09463533333333</c:v>
                </c:pt>
                <c:pt idx="525">
                  <c:v>105.60213577777778</c:v>
                </c:pt>
                <c:pt idx="526">
                  <c:v>112.94176011111111</c:v>
                </c:pt>
                <c:pt idx="527">
                  <c:v>107.97593622222222</c:v>
                </c:pt>
                <c:pt idx="528">
                  <c:v>109.71099222222222</c:v>
                </c:pt>
                <c:pt idx="529">
                  <c:v>113.97614333333334</c:v>
                </c:pt>
                <c:pt idx="530">
                  <c:v>114.27635977777778</c:v>
                </c:pt>
                <c:pt idx="531">
                  <c:v>113.33141233333333</c:v>
                </c:pt>
                <c:pt idx="532">
                  <c:v>113.35853166666666</c:v>
                </c:pt>
                <c:pt idx="533">
                  <c:v>115.15938633333333</c:v>
                </c:pt>
                <c:pt idx="534">
                  <c:v>113.05984722222222</c:v>
                </c:pt>
                <c:pt idx="535">
                  <c:v>108.94222511111111</c:v>
                </c:pt>
                <c:pt idx="536">
                  <c:v>115.25672488888888</c:v>
                </c:pt>
                <c:pt idx="537">
                  <c:v>115.51072511111111</c:v>
                </c:pt>
                <c:pt idx="538">
                  <c:v>106.596608</c:v>
                </c:pt>
                <c:pt idx="539">
                  <c:v>108.50090166666666</c:v>
                </c:pt>
                <c:pt idx="540">
                  <c:v>102.98819633333333</c:v>
                </c:pt>
                <c:pt idx="541">
                  <c:v>107.29715144444444</c:v>
                </c:pt>
                <c:pt idx="542">
                  <c:v>104.95707622222223</c:v>
                </c:pt>
                <c:pt idx="543">
                  <c:v>107.27011788888889</c:v>
                </c:pt>
                <c:pt idx="544">
                  <c:v>103.96986255555555</c:v>
                </c:pt>
                <c:pt idx="545">
                  <c:v>112.38808833333333</c:v>
                </c:pt>
                <c:pt idx="546">
                  <c:v>114.658327</c:v>
                </c:pt>
                <c:pt idx="547">
                  <c:v>121.76810633333334</c:v>
                </c:pt>
                <c:pt idx="548">
                  <c:v>122.37016411111111</c:v>
                </c:pt>
                <c:pt idx="549">
                  <c:v>125.89342044444444</c:v>
                </c:pt>
                <c:pt idx="550">
                  <c:v>126.84086933333333</c:v>
                </c:pt>
                <c:pt idx="551">
                  <c:v>133.13619366666666</c:v>
                </c:pt>
                <c:pt idx="552">
                  <c:v>147.81341788888889</c:v>
                </c:pt>
                <c:pt idx="553">
                  <c:v>154.95286722222221</c:v>
                </c:pt>
                <c:pt idx="554">
                  <c:v>158.29862499999999</c:v>
                </c:pt>
                <c:pt idx="555">
                  <c:v>155.08661722222223</c:v>
                </c:pt>
                <c:pt idx="556">
                  <c:v>159.55138600000001</c:v>
                </c:pt>
                <c:pt idx="557">
                  <c:v>158.99019577777779</c:v>
                </c:pt>
                <c:pt idx="558">
                  <c:v>157.31118155555555</c:v>
                </c:pt>
                <c:pt idx="559">
                  <c:v>152.9808878888889</c:v>
                </c:pt>
                <c:pt idx="560">
                  <c:v>150.42615366666666</c:v>
                </c:pt>
                <c:pt idx="561">
                  <c:v>148.98909233333333</c:v>
                </c:pt>
                <c:pt idx="562">
                  <c:v>145.25888733333332</c:v>
                </c:pt>
                <c:pt idx="563">
                  <c:v>142.89065011111111</c:v>
                </c:pt>
                <c:pt idx="564">
                  <c:v>139.57221811111111</c:v>
                </c:pt>
                <c:pt idx="565">
                  <c:v>139.29340922222221</c:v>
                </c:pt>
                <c:pt idx="566">
                  <c:v>134.58271433333334</c:v>
                </c:pt>
                <c:pt idx="567">
                  <c:v>129.11332588888888</c:v>
                </c:pt>
                <c:pt idx="568">
                  <c:v>127.11491766666667</c:v>
                </c:pt>
                <c:pt idx="569">
                  <c:v>123.20152522222222</c:v>
                </c:pt>
                <c:pt idx="570">
                  <c:v>124.72507255555556</c:v>
                </c:pt>
                <c:pt idx="571">
                  <c:v>118.90141277777778</c:v>
                </c:pt>
                <c:pt idx="572">
                  <c:v>117.10917888888889</c:v>
                </c:pt>
                <c:pt idx="573">
                  <c:v>115.53220611111111</c:v>
                </c:pt>
                <c:pt idx="574">
                  <c:v>113.233006</c:v>
                </c:pt>
                <c:pt idx="575">
                  <c:v>113.08022022222222</c:v>
                </c:pt>
                <c:pt idx="576">
                  <c:v>112.782426</c:v>
                </c:pt>
                <c:pt idx="577">
                  <c:v>110.75264</c:v>
                </c:pt>
                <c:pt idx="578">
                  <c:v>109.855774</c:v>
                </c:pt>
                <c:pt idx="579">
                  <c:v>111.22637744444444</c:v>
                </c:pt>
                <c:pt idx="580">
                  <c:v>106.72891944444444</c:v>
                </c:pt>
                <c:pt idx="581">
                  <c:v>105.65446466666667</c:v>
                </c:pt>
                <c:pt idx="582">
                  <c:v>104.10197100000001</c:v>
                </c:pt>
                <c:pt idx="583">
                  <c:v>102.97958644444445</c:v>
                </c:pt>
                <c:pt idx="584">
                  <c:v>103.74733511111111</c:v>
                </c:pt>
                <c:pt idx="585">
                  <c:v>104.886275</c:v>
                </c:pt>
                <c:pt idx="586">
                  <c:v>98.415740555555558</c:v>
                </c:pt>
                <c:pt idx="587">
                  <c:v>104.01821511111112</c:v>
                </c:pt>
                <c:pt idx="588">
                  <c:v>105.38158422222222</c:v>
                </c:pt>
                <c:pt idx="589">
                  <c:v>102.37680766666666</c:v>
                </c:pt>
                <c:pt idx="590">
                  <c:v>101.20898699999999</c:v>
                </c:pt>
                <c:pt idx="591">
                  <c:v>105.20382533333333</c:v>
                </c:pt>
                <c:pt idx="592">
                  <c:v>104.84005233333333</c:v>
                </c:pt>
                <c:pt idx="593">
                  <c:v>107.97868122222222</c:v>
                </c:pt>
                <c:pt idx="594">
                  <c:v>109.53145622222222</c:v>
                </c:pt>
                <c:pt idx="595">
                  <c:v>108.75958033333333</c:v>
                </c:pt>
                <c:pt idx="596">
                  <c:v>104.29586155555556</c:v>
                </c:pt>
                <c:pt idx="597">
                  <c:v>112.28685533333334</c:v>
                </c:pt>
                <c:pt idx="598">
                  <c:v>120.37329433333333</c:v>
                </c:pt>
                <c:pt idx="599">
                  <c:v>120.321183</c:v>
                </c:pt>
                <c:pt idx="600">
                  <c:v>123.30587844444445</c:v>
                </c:pt>
                <c:pt idx="601">
                  <c:v>126.00754966666666</c:v>
                </c:pt>
                <c:pt idx="602">
                  <c:v>129.67749466666666</c:v>
                </c:pt>
                <c:pt idx="603">
                  <c:v>132.98591300000001</c:v>
                </c:pt>
                <c:pt idx="604">
                  <c:v>134.51611533333335</c:v>
                </c:pt>
                <c:pt idx="605">
                  <c:v>132.92863233333333</c:v>
                </c:pt>
                <c:pt idx="606">
                  <c:v>121.88516244444445</c:v>
                </c:pt>
                <c:pt idx="607">
                  <c:v>121.86280355555556</c:v>
                </c:pt>
                <c:pt idx="608">
                  <c:v>120.04851622222222</c:v>
                </c:pt>
                <c:pt idx="609">
                  <c:v>123.32893511111111</c:v>
                </c:pt>
                <c:pt idx="610">
                  <c:v>123.02448122222222</c:v>
                </c:pt>
                <c:pt idx="611">
                  <c:v>119.56683788888888</c:v>
                </c:pt>
                <c:pt idx="612">
                  <c:v>120.53622866666667</c:v>
                </c:pt>
                <c:pt idx="613">
                  <c:v>120.57498833333334</c:v>
                </c:pt>
                <c:pt idx="614">
                  <c:v>118.46973844444445</c:v>
                </c:pt>
                <c:pt idx="615">
                  <c:v>116.84614922222222</c:v>
                </c:pt>
                <c:pt idx="616">
                  <c:v>119.15188355555556</c:v>
                </c:pt>
                <c:pt idx="617">
                  <c:v>112.57337144444445</c:v>
                </c:pt>
                <c:pt idx="618">
                  <c:v>111.07880511111111</c:v>
                </c:pt>
                <c:pt idx="619">
                  <c:v>118.69863144444444</c:v>
                </c:pt>
                <c:pt idx="620">
                  <c:v>122.64527666666666</c:v>
                </c:pt>
                <c:pt idx="621">
                  <c:v>114.51028388888889</c:v>
                </c:pt>
                <c:pt idx="622">
                  <c:v>118.36870044444444</c:v>
                </c:pt>
                <c:pt idx="623">
                  <c:v>114.17554311111111</c:v>
                </c:pt>
                <c:pt idx="624">
                  <c:v>116.89244333333333</c:v>
                </c:pt>
                <c:pt idx="625">
                  <c:v>112.40974011111111</c:v>
                </c:pt>
                <c:pt idx="626">
                  <c:v>103.23469566666667</c:v>
                </c:pt>
                <c:pt idx="627">
                  <c:v>102.89990055555556</c:v>
                </c:pt>
                <c:pt idx="628">
                  <c:v>106.38461533333333</c:v>
                </c:pt>
                <c:pt idx="629">
                  <c:v>109.99550922222222</c:v>
                </c:pt>
                <c:pt idx="630">
                  <c:v>116.70604655555556</c:v>
                </c:pt>
                <c:pt idx="631">
                  <c:v>113.33374577777778</c:v>
                </c:pt>
                <c:pt idx="632">
                  <c:v>109.82117966666667</c:v>
                </c:pt>
                <c:pt idx="633">
                  <c:v>112.64080288888889</c:v>
                </c:pt>
                <c:pt idx="634">
                  <c:v>117.17487088888889</c:v>
                </c:pt>
                <c:pt idx="635">
                  <c:v>116.36047566666667</c:v>
                </c:pt>
                <c:pt idx="636">
                  <c:v>115.75618388888888</c:v>
                </c:pt>
                <c:pt idx="637">
                  <c:v>115.33081355555555</c:v>
                </c:pt>
                <c:pt idx="638">
                  <c:v>110.02958611111112</c:v>
                </c:pt>
                <c:pt idx="639">
                  <c:v>114.14504255555556</c:v>
                </c:pt>
                <c:pt idx="640">
                  <c:v>114.12725277777778</c:v>
                </c:pt>
                <c:pt idx="641">
                  <c:v>118.29864633333334</c:v>
                </c:pt>
                <c:pt idx="642">
                  <c:v>116.99918066666666</c:v>
                </c:pt>
                <c:pt idx="643">
                  <c:v>120.33580433333333</c:v>
                </c:pt>
                <c:pt idx="644">
                  <c:v>121.06759599999999</c:v>
                </c:pt>
                <c:pt idx="645">
                  <c:v>125.27144944444444</c:v>
                </c:pt>
                <c:pt idx="646">
                  <c:v>130.68529122222222</c:v>
                </c:pt>
                <c:pt idx="647">
                  <c:v>144.65241677777777</c:v>
                </c:pt>
                <c:pt idx="648">
                  <c:v>150.93777355555557</c:v>
                </c:pt>
                <c:pt idx="649">
                  <c:v>150.37202033333332</c:v>
                </c:pt>
                <c:pt idx="650">
                  <c:v>149.56717666666665</c:v>
                </c:pt>
                <c:pt idx="651">
                  <c:v>155.712131</c:v>
                </c:pt>
                <c:pt idx="652">
                  <c:v>157.69841533333334</c:v>
                </c:pt>
                <c:pt idx="653">
                  <c:v>156.92385066666668</c:v>
                </c:pt>
                <c:pt idx="654">
                  <c:v>158.50241933333334</c:v>
                </c:pt>
                <c:pt idx="655">
                  <c:v>157.04242766666667</c:v>
                </c:pt>
                <c:pt idx="656">
                  <c:v>154.478847</c:v>
                </c:pt>
                <c:pt idx="657">
                  <c:v>155.59129655555554</c:v>
                </c:pt>
                <c:pt idx="658">
                  <c:v>149.48042866666665</c:v>
                </c:pt>
                <c:pt idx="659">
                  <c:v>148.55732155555555</c:v>
                </c:pt>
                <c:pt idx="660">
                  <c:v>145.623594</c:v>
                </c:pt>
                <c:pt idx="661">
                  <c:v>141.32141933333332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2-42C1-883E-4E420475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917008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[0]!PERAP</c:f>
              <c:numCache>
                <c:formatCode>0.0%</c:formatCode>
                <c:ptCount val="662"/>
                <c:pt idx="0">
                  <c:v>1.6148761494167411E-4</c:v>
                </c:pt>
                <c:pt idx="1">
                  <c:v>1.6534665130189911E-2</c:v>
                </c:pt>
                <c:pt idx="2">
                  <c:v>6.7510260125704562E-3</c:v>
                </c:pt>
                <c:pt idx="3">
                  <c:v>1.6917823302658697E-3</c:v>
                </c:pt>
                <c:pt idx="4">
                  <c:v>1.2724684343995263E-2</c:v>
                </c:pt>
                <c:pt idx="5">
                  <c:v>-6.0168005648066772E-3</c:v>
                </c:pt>
                <c:pt idx="6">
                  <c:v>-8.7328150434485032E-3</c:v>
                </c:pt>
                <c:pt idx="7">
                  <c:v>-3.8272192426867437E-3</c:v>
                </c:pt>
                <c:pt idx="8">
                  <c:v>1.3037732983934484E-3</c:v>
                </c:pt>
                <c:pt idx="9">
                  <c:v>1.478813637666307E-3</c:v>
                </c:pt>
                <c:pt idx="10">
                  <c:v>-6.141640746280555E-3</c:v>
                </c:pt>
                <c:pt idx="11">
                  <c:v>-2.2014086132917678E-3</c:v>
                </c:pt>
                <c:pt idx="12">
                  <c:v>-8.59103724519668E-3</c:v>
                </c:pt>
                <c:pt idx="13">
                  <c:v>-3.2460284103099199E-3</c:v>
                </c:pt>
                <c:pt idx="14">
                  <c:v>-5.2838251514897372E-3</c:v>
                </c:pt>
                <c:pt idx="15">
                  <c:v>3.8650339445175795E-3</c:v>
                </c:pt>
                <c:pt idx="16">
                  <c:v>-1.9189833745807269E-3</c:v>
                </c:pt>
                <c:pt idx="17">
                  <c:v>-1.7136491154667289E-3</c:v>
                </c:pt>
                <c:pt idx="18">
                  <c:v>8.6337388077591549E-3</c:v>
                </c:pt>
                <c:pt idx="19">
                  <c:v>6.6962266982726684E-3</c:v>
                </c:pt>
                <c:pt idx="20">
                  <c:v>-2.1832463772412164E-3</c:v>
                </c:pt>
                <c:pt idx="21">
                  <c:v>-3.6420073392498973E-3</c:v>
                </c:pt>
                <c:pt idx="22">
                  <c:v>-8.7948103576520019E-3</c:v>
                </c:pt>
                <c:pt idx="23">
                  <c:v>-7.1194829204204646E-3</c:v>
                </c:pt>
                <c:pt idx="24">
                  <c:v>-4.0632837245225435E-3</c:v>
                </c:pt>
                <c:pt idx="25">
                  <c:v>-7.0183242537167527E-3</c:v>
                </c:pt>
                <c:pt idx="26">
                  <c:v>-7.2085092155653244E-3</c:v>
                </c:pt>
                <c:pt idx="27">
                  <c:v>-9.9483991092189569E-3</c:v>
                </c:pt>
                <c:pt idx="28">
                  <c:v>-1.0108204861009509E-2</c:v>
                </c:pt>
                <c:pt idx="29">
                  <c:v>3.6533868645229539E-3</c:v>
                </c:pt>
                <c:pt idx="30">
                  <c:v>-2.6652123603617423E-3</c:v>
                </c:pt>
                <c:pt idx="31">
                  <c:v>-2.7789559945943336E-3</c:v>
                </c:pt>
                <c:pt idx="32">
                  <c:v>-6.5474810669681645E-3</c:v>
                </c:pt>
                <c:pt idx="33">
                  <c:v>6.655212507165844E-7</c:v>
                </c:pt>
                <c:pt idx="34">
                  <c:v>-2.8774663569321804E-3</c:v>
                </c:pt>
                <c:pt idx="35">
                  <c:v>4.2258539674541679E-3</c:v>
                </c:pt>
                <c:pt idx="36">
                  <c:v>-8.7710570565001584E-4</c:v>
                </c:pt>
                <c:pt idx="37">
                  <c:v>6.2941127278808521E-3</c:v>
                </c:pt>
                <c:pt idx="38">
                  <c:v>1.5542454766673587E-3</c:v>
                </c:pt>
                <c:pt idx="39">
                  <c:v>-2.5223106317997278E-3</c:v>
                </c:pt>
                <c:pt idx="40">
                  <c:v>-3.3642899226822578E-3</c:v>
                </c:pt>
                <c:pt idx="41">
                  <c:v>-1.9805684029512035E-3</c:v>
                </c:pt>
                <c:pt idx="42">
                  <c:v>-2.6885722105969251E-3</c:v>
                </c:pt>
                <c:pt idx="43">
                  <c:v>-8.5393179917506463E-3</c:v>
                </c:pt>
                <c:pt idx="44">
                  <c:v>-9.8645391900694344E-3</c:v>
                </c:pt>
                <c:pt idx="45">
                  <c:v>-1.0751394807645066E-2</c:v>
                </c:pt>
                <c:pt idx="46">
                  <c:v>-1.0473862382066127E-2</c:v>
                </c:pt>
                <c:pt idx="47">
                  <c:v>-9.2768077324508844E-3</c:v>
                </c:pt>
                <c:pt idx="48">
                  <c:v>-1.2002463695234066E-2</c:v>
                </c:pt>
                <c:pt idx="49">
                  <c:v>-1.4858975556050633E-2</c:v>
                </c:pt>
                <c:pt idx="50">
                  <c:v>-1.3164046731612776E-2</c:v>
                </c:pt>
                <c:pt idx="51">
                  <c:v>-1.3378466793177295E-2</c:v>
                </c:pt>
                <c:pt idx="52">
                  <c:v>-1.0585159196732301E-2</c:v>
                </c:pt>
                <c:pt idx="53">
                  <c:v>-1.0462486403863569E-2</c:v>
                </c:pt>
                <c:pt idx="54">
                  <c:v>-9.1224467617810352E-3</c:v>
                </c:pt>
                <c:pt idx="55">
                  <c:v>-9.8735081113922596E-3</c:v>
                </c:pt>
                <c:pt idx="56">
                  <c:v>-7.2521940521430624E-3</c:v>
                </c:pt>
                <c:pt idx="57">
                  <c:v>-1.1159387704491104E-2</c:v>
                </c:pt>
                <c:pt idx="58">
                  <c:v>-9.2800085304587387E-3</c:v>
                </c:pt>
                <c:pt idx="59">
                  <c:v>-5.8997391945979499E-3</c:v>
                </c:pt>
                <c:pt idx="60">
                  <c:v>-1.205375121733337E-2</c:v>
                </c:pt>
                <c:pt idx="61">
                  <c:v>-1.0910132603529335E-2</c:v>
                </c:pt>
                <c:pt idx="62">
                  <c:v>-1.003094534619889E-2</c:v>
                </c:pt>
                <c:pt idx="63">
                  <c:v>-1.4214868724530674E-2</c:v>
                </c:pt>
                <c:pt idx="64">
                  <c:v>-1.098329307568436E-2</c:v>
                </c:pt>
                <c:pt idx="65">
                  <c:v>-6.3285288964843745E-3</c:v>
                </c:pt>
                <c:pt idx="66">
                  <c:v>-8.3616080752477433E-3</c:v>
                </c:pt>
                <c:pt idx="67">
                  <c:v>-1.3373245904010659E-2</c:v>
                </c:pt>
                <c:pt idx="68">
                  <c:v>-7.8275909220689669E-3</c:v>
                </c:pt>
                <c:pt idx="69">
                  <c:v>-1.199948419120974E-2</c:v>
                </c:pt>
                <c:pt idx="70">
                  <c:v>-8.3318087235261691E-3</c:v>
                </c:pt>
                <c:pt idx="71">
                  <c:v>-8.8539915264819625E-3</c:v>
                </c:pt>
                <c:pt idx="72">
                  <c:v>-1.3429883088021196E-2</c:v>
                </c:pt>
                <c:pt idx="73">
                  <c:v>-9.9986647890178658E-3</c:v>
                </c:pt>
                <c:pt idx="74">
                  <c:v>-8.9958696824727086E-3</c:v>
                </c:pt>
                <c:pt idx="75">
                  <c:v>-6.8785747000754092E-3</c:v>
                </c:pt>
                <c:pt idx="76">
                  <c:v>-1.1592321377276981E-2</c:v>
                </c:pt>
                <c:pt idx="77">
                  <c:v>-9.0973414253730216E-3</c:v>
                </c:pt>
                <c:pt idx="78">
                  <c:v>-7.7921592003447207E-3</c:v>
                </c:pt>
                <c:pt idx="79">
                  <c:v>-8.5765262429224279E-3</c:v>
                </c:pt>
                <c:pt idx="80">
                  <c:v>-8.2548150131882478E-3</c:v>
                </c:pt>
                <c:pt idx="81">
                  <c:v>-1.2384467720425757E-2</c:v>
                </c:pt>
                <c:pt idx="82">
                  <c:v>-8.9941361255657364E-3</c:v>
                </c:pt>
                <c:pt idx="83">
                  <c:v>-7.2816183849182268E-3</c:v>
                </c:pt>
                <c:pt idx="84">
                  <c:v>-1.6655690220220573E-3</c:v>
                </c:pt>
                <c:pt idx="85">
                  <c:v>-1.5716026437100766E-2</c:v>
                </c:pt>
                <c:pt idx="86">
                  <c:v>-1.7021051777724599E-2</c:v>
                </c:pt>
                <c:pt idx="87">
                  <c:v>-1.3644391142621674E-2</c:v>
                </c:pt>
                <c:pt idx="88">
                  <c:v>-9.8935432124982459E-3</c:v>
                </c:pt>
                <c:pt idx="89">
                  <c:v>-1.3110741342555063E-2</c:v>
                </c:pt>
                <c:pt idx="90">
                  <c:v>-1.086250602993505E-2</c:v>
                </c:pt>
                <c:pt idx="91">
                  <c:v>-1.1310066911701824E-2</c:v>
                </c:pt>
                <c:pt idx="92">
                  <c:v>-9.6227833478317662E-3</c:v>
                </c:pt>
                <c:pt idx="93">
                  <c:v>-1.2293574769128571E-2</c:v>
                </c:pt>
                <c:pt idx="94">
                  <c:v>-1.7015650112555587E-2</c:v>
                </c:pt>
                <c:pt idx="95">
                  <c:v>-1.8681452905263272E-2</c:v>
                </c:pt>
                <c:pt idx="96">
                  <c:v>-2.0036104638295676E-2</c:v>
                </c:pt>
                <c:pt idx="97">
                  <c:v>-1.6994662731930423E-2</c:v>
                </c:pt>
                <c:pt idx="98">
                  <c:v>-1.2177904288882628E-2</c:v>
                </c:pt>
                <c:pt idx="99">
                  <c:v>-9.4045311224768766E-3</c:v>
                </c:pt>
                <c:pt idx="100">
                  <c:v>-5.6373706250881185E-3</c:v>
                </c:pt>
                <c:pt idx="101">
                  <c:v>-1.008664685166507E-2</c:v>
                </c:pt>
                <c:pt idx="102">
                  <c:v>-9.4684294231612565E-3</c:v>
                </c:pt>
                <c:pt idx="103">
                  <c:v>-5.8510127070908824E-3</c:v>
                </c:pt>
                <c:pt idx="104">
                  <c:v>-1.0860562563874347E-2</c:v>
                </c:pt>
                <c:pt idx="105">
                  <c:v>-5.0242240273898498E-3</c:v>
                </c:pt>
                <c:pt idx="106">
                  <c:v>-1.4128996887379619E-2</c:v>
                </c:pt>
                <c:pt idx="107">
                  <c:v>-1.3469686066188669E-2</c:v>
                </c:pt>
                <c:pt idx="108">
                  <c:v>-9.5568895592821786E-3</c:v>
                </c:pt>
                <c:pt idx="109">
                  <c:v>-1.2037482652940724E-2</c:v>
                </c:pt>
                <c:pt idx="110">
                  <c:v>-6.1739999118864599E-3</c:v>
                </c:pt>
                <c:pt idx="111">
                  <c:v>-1.0062011427793472E-2</c:v>
                </c:pt>
                <c:pt idx="112">
                  <c:v>-1.3335315928075528E-2</c:v>
                </c:pt>
                <c:pt idx="113">
                  <c:v>-1.3834399776489776E-2</c:v>
                </c:pt>
                <c:pt idx="114">
                  <c:v>-1.2731420128828025E-2</c:v>
                </c:pt>
                <c:pt idx="115">
                  <c:v>-8.4351263079417566E-3</c:v>
                </c:pt>
                <c:pt idx="116">
                  <c:v>-8.9778052286293205E-3</c:v>
                </c:pt>
                <c:pt idx="117">
                  <c:v>-8.6023555297680861E-3</c:v>
                </c:pt>
                <c:pt idx="118">
                  <c:v>-1.3957605592887851E-2</c:v>
                </c:pt>
                <c:pt idx="119">
                  <c:v>-1.3575003793752066E-2</c:v>
                </c:pt>
                <c:pt idx="120">
                  <c:v>-7.3989689971202732E-3</c:v>
                </c:pt>
                <c:pt idx="121">
                  <c:v>-8.1568359297578361E-3</c:v>
                </c:pt>
                <c:pt idx="122">
                  <c:v>-1.0117237258145232E-2</c:v>
                </c:pt>
                <c:pt idx="123">
                  <c:v>-1.4449247705274901E-2</c:v>
                </c:pt>
                <c:pt idx="124">
                  <c:v>-8.9150957238364973E-3</c:v>
                </c:pt>
                <c:pt idx="125">
                  <c:v>-7.918933021947152E-3</c:v>
                </c:pt>
                <c:pt idx="126">
                  <c:v>-1.0621924828597088E-2</c:v>
                </c:pt>
                <c:pt idx="127">
                  <c:v>-1.2543929594751948E-2</c:v>
                </c:pt>
                <c:pt idx="128">
                  <c:v>-1.177981635372489E-2</c:v>
                </c:pt>
                <c:pt idx="129">
                  <c:v>-8.0405987819531979E-3</c:v>
                </c:pt>
                <c:pt idx="130">
                  <c:v>-1.1213256889202152E-2</c:v>
                </c:pt>
                <c:pt idx="131">
                  <c:v>-4.8387666498327904E-3</c:v>
                </c:pt>
                <c:pt idx="132">
                  <c:v>-1.1071933637047801E-2</c:v>
                </c:pt>
                <c:pt idx="133">
                  <c:v>-8.4097107403247242E-3</c:v>
                </c:pt>
                <c:pt idx="134">
                  <c:v>-8.3337799605160447E-3</c:v>
                </c:pt>
                <c:pt idx="135">
                  <c:v>-7.2014733140076791E-3</c:v>
                </c:pt>
                <c:pt idx="136">
                  <c:v>-1.3585912087309776E-2</c:v>
                </c:pt>
                <c:pt idx="137">
                  <c:v>-6.741880419568416E-3</c:v>
                </c:pt>
                <c:pt idx="138">
                  <c:v>-8.8875112893196852E-3</c:v>
                </c:pt>
                <c:pt idx="139">
                  <c:v>-1.1625826975691173E-2</c:v>
                </c:pt>
                <c:pt idx="140">
                  <c:v>-1.052008163572413E-2</c:v>
                </c:pt>
                <c:pt idx="141">
                  <c:v>-1.145204398144928E-2</c:v>
                </c:pt>
                <c:pt idx="142">
                  <c:v>-9.576835867390358E-3</c:v>
                </c:pt>
                <c:pt idx="143">
                  <c:v>-8.2810601764166849E-3</c:v>
                </c:pt>
                <c:pt idx="144">
                  <c:v>-3.2659473398480537E-3</c:v>
                </c:pt>
                <c:pt idx="145">
                  <c:v>-6.0830557530922556E-3</c:v>
                </c:pt>
                <c:pt idx="146">
                  <c:v>-1.2426739091763174E-2</c:v>
                </c:pt>
                <c:pt idx="147">
                  <c:v>-8.1769330700797987E-3</c:v>
                </c:pt>
                <c:pt idx="148">
                  <c:v>-1.0586947283409798E-2</c:v>
                </c:pt>
                <c:pt idx="149">
                  <c:v>-9.9316952328431032E-3</c:v>
                </c:pt>
                <c:pt idx="150">
                  <c:v>-2.0743858563020474E-2</c:v>
                </c:pt>
                <c:pt idx="151">
                  <c:v>-9.7310328614967374E-3</c:v>
                </c:pt>
                <c:pt idx="152">
                  <c:v>-6.6024719816947814E-3</c:v>
                </c:pt>
                <c:pt idx="153">
                  <c:v>-1.0862014490776253E-2</c:v>
                </c:pt>
                <c:pt idx="154">
                  <c:v>-5.9893559416979818E-3</c:v>
                </c:pt>
                <c:pt idx="155">
                  <c:v>-1.3308242196122781E-2</c:v>
                </c:pt>
                <c:pt idx="156">
                  <c:v>-1.6815974534197781E-2</c:v>
                </c:pt>
                <c:pt idx="157">
                  <c:v>-1.128256106079039E-2</c:v>
                </c:pt>
                <c:pt idx="158">
                  <c:v>-8.7698031592005829E-3</c:v>
                </c:pt>
                <c:pt idx="159">
                  <c:v>-3.9367822849963466E-3</c:v>
                </c:pt>
                <c:pt idx="160">
                  <c:v>-7.6502846144700046E-3</c:v>
                </c:pt>
                <c:pt idx="161">
                  <c:v>-1.5131955031189484E-2</c:v>
                </c:pt>
                <c:pt idx="162">
                  <c:v>-1.4267605338014291E-2</c:v>
                </c:pt>
                <c:pt idx="163">
                  <c:v>-1.4250957281544177E-2</c:v>
                </c:pt>
                <c:pt idx="164">
                  <c:v>-9.5838375517946182E-3</c:v>
                </c:pt>
                <c:pt idx="165">
                  <c:v>-1.3085041866967283E-2</c:v>
                </c:pt>
                <c:pt idx="166">
                  <c:v>-7.2417833667611049E-3</c:v>
                </c:pt>
                <c:pt idx="167">
                  <c:v>-9.7789304491019777E-3</c:v>
                </c:pt>
                <c:pt idx="168">
                  <c:v>-1.1821466335058085E-2</c:v>
                </c:pt>
                <c:pt idx="169">
                  <c:v>-4.8256301082019214E-3</c:v>
                </c:pt>
                <c:pt idx="170">
                  <c:v>-5.9240837925722701E-3</c:v>
                </c:pt>
                <c:pt idx="171">
                  <c:v>-1.1085440404117438E-2</c:v>
                </c:pt>
                <c:pt idx="172">
                  <c:v>-8.9565455207971274E-3</c:v>
                </c:pt>
                <c:pt idx="173">
                  <c:v>-6.3747220647407581E-3</c:v>
                </c:pt>
                <c:pt idx="174">
                  <c:v>-6.7740862250562969E-3</c:v>
                </c:pt>
                <c:pt idx="175">
                  <c:v>-6.0750567362835026E-3</c:v>
                </c:pt>
                <c:pt idx="176">
                  <c:v>-1.1686433258379874E-2</c:v>
                </c:pt>
                <c:pt idx="177">
                  <c:v>-1.4606643910812562E-2</c:v>
                </c:pt>
                <c:pt idx="178">
                  <c:v>-1.061640682070707E-2</c:v>
                </c:pt>
                <c:pt idx="179">
                  <c:v>-5.8500966868160259E-3</c:v>
                </c:pt>
                <c:pt idx="180">
                  <c:v>-9.3706690864388906E-3</c:v>
                </c:pt>
                <c:pt idx="181">
                  <c:v>-1.0576715133739875E-2</c:v>
                </c:pt>
                <c:pt idx="182">
                  <c:v>-1.3208420958865369E-2</c:v>
                </c:pt>
                <c:pt idx="183">
                  <c:v>-1.1184311509057857E-2</c:v>
                </c:pt>
                <c:pt idx="184">
                  <c:v>-5.6751787966718798E-3</c:v>
                </c:pt>
                <c:pt idx="185">
                  <c:v>-7.6132591787332459E-3</c:v>
                </c:pt>
                <c:pt idx="186">
                  <c:v>-5.5531397278013924E-3</c:v>
                </c:pt>
                <c:pt idx="187">
                  <c:v>-8.3741685368708112E-3</c:v>
                </c:pt>
                <c:pt idx="188">
                  <c:v>-9.6717584098886498E-3</c:v>
                </c:pt>
                <c:pt idx="189">
                  <c:v>-4.0833673881592158E-3</c:v>
                </c:pt>
                <c:pt idx="190">
                  <c:v>-1.3279900462880988E-2</c:v>
                </c:pt>
                <c:pt idx="191">
                  <c:v>-9.0276049210414027E-3</c:v>
                </c:pt>
                <c:pt idx="192">
                  <c:v>-1.1303864122194231E-2</c:v>
                </c:pt>
                <c:pt idx="193">
                  <c:v>-1.1224116465472906E-2</c:v>
                </c:pt>
                <c:pt idx="194">
                  <c:v>-1.2054885353028439E-2</c:v>
                </c:pt>
                <c:pt idx="195">
                  <c:v>-1.0850032205539359E-2</c:v>
                </c:pt>
                <c:pt idx="196">
                  <c:v>-7.6288777946057172E-3</c:v>
                </c:pt>
                <c:pt idx="197">
                  <c:v>-7.5293058386097754E-3</c:v>
                </c:pt>
                <c:pt idx="198">
                  <c:v>-4.129928364495058E-3</c:v>
                </c:pt>
                <c:pt idx="199">
                  <c:v>-1.1574841232266136E-2</c:v>
                </c:pt>
                <c:pt idx="200">
                  <c:v>-1.1925556160052813E-2</c:v>
                </c:pt>
                <c:pt idx="201">
                  <c:v>-1.2163260652371447E-2</c:v>
                </c:pt>
                <c:pt idx="202">
                  <c:v>-1.0528835000228201E-2</c:v>
                </c:pt>
                <c:pt idx="203">
                  <c:v>-6.8651403937225637E-3</c:v>
                </c:pt>
                <c:pt idx="204">
                  <c:v>-5.9753832698126331E-3</c:v>
                </c:pt>
                <c:pt idx="205">
                  <c:v>-5.6428512249812263E-3</c:v>
                </c:pt>
                <c:pt idx="206">
                  <c:v>-4.223995767747353E-3</c:v>
                </c:pt>
                <c:pt idx="207">
                  <c:v>-8.7755489592618204E-3</c:v>
                </c:pt>
                <c:pt idx="208">
                  <c:v>-1.2853770327973078E-2</c:v>
                </c:pt>
                <c:pt idx="209">
                  <c:v>-6.1672859647210086E-3</c:v>
                </c:pt>
                <c:pt idx="210">
                  <c:v>-1.6584072517896037E-2</c:v>
                </c:pt>
                <c:pt idx="211">
                  <c:v>-1.0920189412999553E-2</c:v>
                </c:pt>
                <c:pt idx="212">
                  <c:v>-1.2565921729619791E-2</c:v>
                </c:pt>
                <c:pt idx="213">
                  <c:v>-8.913336895266433E-3</c:v>
                </c:pt>
                <c:pt idx="214">
                  <c:v>-1.6420905496328568E-2</c:v>
                </c:pt>
                <c:pt idx="215">
                  <c:v>-1.3522460430746348E-2</c:v>
                </c:pt>
                <c:pt idx="216">
                  <c:v>-1.5590358279492301E-2</c:v>
                </c:pt>
                <c:pt idx="217">
                  <c:v>-1.1947834202715082E-2</c:v>
                </c:pt>
                <c:pt idx="218">
                  <c:v>-1.0289722753346105E-2</c:v>
                </c:pt>
                <c:pt idx="219">
                  <c:v>-1.8052462523112864E-3</c:v>
                </c:pt>
                <c:pt idx="220">
                  <c:v>-3.8280445762955605E-2</c:v>
                </c:pt>
                <c:pt idx="221">
                  <c:v>-6.8936018436018459E-2</c:v>
                </c:pt>
                <c:pt idx="222">
                  <c:v>-2.9416878342245985E-2</c:v>
                </c:pt>
                <c:pt idx="223">
                  <c:v>-1.8319178083724345E-2</c:v>
                </c:pt>
                <c:pt idx="224">
                  <c:v>-1.041128727800906E-2</c:v>
                </c:pt>
                <c:pt idx="225">
                  <c:v>-5.5062230635257014E-3</c:v>
                </c:pt>
                <c:pt idx="226">
                  <c:v>-1.1893363393848297E-2</c:v>
                </c:pt>
                <c:pt idx="227">
                  <c:v>-1.0370274482374488E-2</c:v>
                </c:pt>
                <c:pt idx="228">
                  <c:v>-2.488969590953159E-3</c:v>
                </c:pt>
                <c:pt idx="229">
                  <c:v>-1.128378531924866E-2</c:v>
                </c:pt>
                <c:pt idx="230">
                  <c:v>-7.707531949454385E-3</c:v>
                </c:pt>
                <c:pt idx="231">
                  <c:v>-1.2347431109656012E-2</c:v>
                </c:pt>
                <c:pt idx="232">
                  <c:v>-1.1134838856177413E-2</c:v>
                </c:pt>
                <c:pt idx="233">
                  <c:v>-1.5909090100348713E-2</c:v>
                </c:pt>
                <c:pt idx="234">
                  <c:v>-1.2146520920619287E-2</c:v>
                </c:pt>
                <c:pt idx="235">
                  <c:v>-1.0854182720231776E-2</c:v>
                </c:pt>
                <c:pt idx="236">
                  <c:v>-5.983993136378659E-2</c:v>
                </c:pt>
                <c:pt idx="237">
                  <c:v>-1.0003210950482072E-2</c:v>
                </c:pt>
                <c:pt idx="238">
                  <c:v>-1.2949591471487104E-2</c:v>
                </c:pt>
                <c:pt idx="239">
                  <c:v>-8.3528598011850842E-3</c:v>
                </c:pt>
                <c:pt idx="240">
                  <c:v>-1.1406511110953676E-2</c:v>
                </c:pt>
                <c:pt idx="241">
                  <c:v>-6.4684728211951842E-3</c:v>
                </c:pt>
                <c:pt idx="242">
                  <c:v>-3.4817396741506877E-3</c:v>
                </c:pt>
                <c:pt idx="243">
                  <c:v>-1.1769247559345346E-2</c:v>
                </c:pt>
                <c:pt idx="244">
                  <c:v>-8.3984395633670012E-3</c:v>
                </c:pt>
                <c:pt idx="245">
                  <c:v>-6.0482889680694889E-3</c:v>
                </c:pt>
                <c:pt idx="246">
                  <c:v>-1.675336619677123E-2</c:v>
                </c:pt>
                <c:pt idx="247">
                  <c:v>-2.8313524281801819E-4</c:v>
                </c:pt>
                <c:pt idx="248">
                  <c:v>-6.9684630563374133E-3</c:v>
                </c:pt>
                <c:pt idx="249">
                  <c:v>-5.3999694363430079E-3</c:v>
                </c:pt>
                <c:pt idx="250">
                  <c:v>-1.2310137383817678E-2</c:v>
                </c:pt>
                <c:pt idx="251">
                  <c:v>-1.1945419293157773E-2</c:v>
                </c:pt>
                <c:pt idx="252">
                  <c:v>-1.3887540960240046E-2</c:v>
                </c:pt>
                <c:pt idx="253">
                  <c:v>-7.7700725244704023E-3</c:v>
                </c:pt>
                <c:pt idx="254">
                  <c:v>-8.6865608162929528E-3</c:v>
                </c:pt>
                <c:pt idx="255">
                  <c:v>-1.5648677241694855E-2</c:v>
                </c:pt>
                <c:pt idx="256">
                  <c:v>-6.204565468544255E-3</c:v>
                </c:pt>
                <c:pt idx="257">
                  <c:v>-1.525340021851551E-2</c:v>
                </c:pt>
                <c:pt idx="258">
                  <c:v>-1.12705281423556E-2</c:v>
                </c:pt>
                <c:pt idx="259">
                  <c:v>-1.4661634073361629E-2</c:v>
                </c:pt>
                <c:pt idx="260">
                  <c:v>-1.0867172364177002E-2</c:v>
                </c:pt>
                <c:pt idx="261">
                  <c:v>-1.0478494718108957E-2</c:v>
                </c:pt>
                <c:pt idx="262">
                  <c:v>-1.0124718866000632E-2</c:v>
                </c:pt>
                <c:pt idx="263">
                  <c:v>-3.3781470179956204E-3</c:v>
                </c:pt>
                <c:pt idx="264">
                  <c:v>-1.1445490626932326E-2</c:v>
                </c:pt>
                <c:pt idx="265">
                  <c:v>-5.6543152241034936E-3</c:v>
                </c:pt>
                <c:pt idx="266">
                  <c:v>-1.2383158710164467E-2</c:v>
                </c:pt>
                <c:pt idx="267">
                  <c:v>-8.0654293387042927E-3</c:v>
                </c:pt>
                <c:pt idx="268">
                  <c:v>-8.2229750042948999E-3</c:v>
                </c:pt>
                <c:pt idx="269">
                  <c:v>-9.6343292754428114E-3</c:v>
                </c:pt>
                <c:pt idx="270">
                  <c:v>-1.1275426744634758E-2</c:v>
                </c:pt>
                <c:pt idx="271">
                  <c:v>-5.5248819395321315E-3</c:v>
                </c:pt>
                <c:pt idx="272">
                  <c:v>-9.2796409418131401E-3</c:v>
                </c:pt>
                <c:pt idx="273">
                  <c:v>-4.6935527181029505E-3</c:v>
                </c:pt>
                <c:pt idx="274">
                  <c:v>-9.6981462293656544E-3</c:v>
                </c:pt>
                <c:pt idx="275">
                  <c:v>-1.2695726229182573E-2</c:v>
                </c:pt>
                <c:pt idx="276">
                  <c:v>-1.2082723332574158E-2</c:v>
                </c:pt>
                <c:pt idx="277">
                  <c:v>-8.4980403596443353E-3</c:v>
                </c:pt>
                <c:pt idx="278">
                  <c:v>-1.3015998710254854E-2</c:v>
                </c:pt>
                <c:pt idx="279">
                  <c:v>-9.1925044101980029E-3</c:v>
                </c:pt>
                <c:pt idx="280">
                  <c:v>-8.1887290336093311E-3</c:v>
                </c:pt>
                <c:pt idx="281">
                  <c:v>-6.4187169042494727E-3</c:v>
                </c:pt>
                <c:pt idx="282">
                  <c:v>-9.693113584796801E-3</c:v>
                </c:pt>
                <c:pt idx="283">
                  <c:v>-1.7450499943610056E-2</c:v>
                </c:pt>
                <c:pt idx="284">
                  <c:v>-1.4572783242307132E-2</c:v>
                </c:pt>
                <c:pt idx="285">
                  <c:v>-8.3331585513762175E-3</c:v>
                </c:pt>
                <c:pt idx="286">
                  <c:v>-1.1461980793950157E-2</c:v>
                </c:pt>
                <c:pt idx="287">
                  <c:v>-9.6078988557030277E-3</c:v>
                </c:pt>
                <c:pt idx="288">
                  <c:v>-7.8873500651390534E-3</c:v>
                </c:pt>
                <c:pt idx="289">
                  <c:v>-8.6473612454330568E-3</c:v>
                </c:pt>
                <c:pt idx="290">
                  <c:v>-1.2120405880277732E-2</c:v>
                </c:pt>
                <c:pt idx="291">
                  <c:v>-1.0394359904333845E-2</c:v>
                </c:pt>
                <c:pt idx="292">
                  <c:v>-4.6048981879381613E-4</c:v>
                </c:pt>
                <c:pt idx="293">
                  <c:v>-8.3124406631455081E-3</c:v>
                </c:pt>
                <c:pt idx="294">
                  <c:v>-1.7962379547053965E-2</c:v>
                </c:pt>
                <c:pt idx="295">
                  <c:v>-2.0733569191816549E-2</c:v>
                </c:pt>
                <c:pt idx="296">
                  <c:v>-1.0761014428596524E-2</c:v>
                </c:pt>
                <c:pt idx="297">
                  <c:v>-5.7445154288623401E-3</c:v>
                </c:pt>
                <c:pt idx="298">
                  <c:v>-2.2505983852917251E-3</c:v>
                </c:pt>
                <c:pt idx="299">
                  <c:v>-8.436871770323465E-3</c:v>
                </c:pt>
                <c:pt idx="300">
                  <c:v>-1.4183538494763065E-2</c:v>
                </c:pt>
                <c:pt idx="301">
                  <c:v>-9.8033874735461556E-3</c:v>
                </c:pt>
                <c:pt idx="302">
                  <c:v>-6.8790782936380803E-3</c:v>
                </c:pt>
                <c:pt idx="303">
                  <c:v>-1.2449403879934153E-2</c:v>
                </c:pt>
                <c:pt idx="304">
                  <c:v>-6.929743437008389E-3</c:v>
                </c:pt>
                <c:pt idx="305">
                  <c:v>-1.2585557101248089E-2</c:v>
                </c:pt>
                <c:pt idx="306">
                  <c:v>-9.8164967805140658E-3</c:v>
                </c:pt>
                <c:pt idx="307">
                  <c:v>-1.4625387753061613E-2</c:v>
                </c:pt>
                <c:pt idx="308">
                  <c:v>-1.1842835567930273E-2</c:v>
                </c:pt>
                <c:pt idx="309">
                  <c:v>-1.0849142567892637E-2</c:v>
                </c:pt>
                <c:pt idx="310">
                  <c:v>-5.6328014357620712E-3</c:v>
                </c:pt>
                <c:pt idx="311">
                  <c:v>-1.0546662331171077E-2</c:v>
                </c:pt>
                <c:pt idx="312">
                  <c:v>-1.0423785690219216E-2</c:v>
                </c:pt>
                <c:pt idx="313">
                  <c:v>-1.3966718348819592E-2</c:v>
                </c:pt>
                <c:pt idx="314">
                  <c:v>-1.2366252454108145E-2</c:v>
                </c:pt>
                <c:pt idx="315">
                  <c:v>-7.5777759125871553E-3</c:v>
                </c:pt>
                <c:pt idx="316">
                  <c:v>-7.8518495588917308E-3</c:v>
                </c:pt>
                <c:pt idx="317">
                  <c:v>-9.1510165531376239E-3</c:v>
                </c:pt>
                <c:pt idx="318">
                  <c:v>-1.4467221902789179E-2</c:v>
                </c:pt>
                <c:pt idx="319">
                  <c:v>-9.9311207871967209E-3</c:v>
                </c:pt>
                <c:pt idx="320">
                  <c:v>-7.6023608479570152E-3</c:v>
                </c:pt>
                <c:pt idx="321">
                  <c:v>-2.8743753738421718E-3</c:v>
                </c:pt>
                <c:pt idx="322">
                  <c:v>-1.1204569209272678E-2</c:v>
                </c:pt>
                <c:pt idx="323">
                  <c:v>-9.7646245531572782E-3</c:v>
                </c:pt>
                <c:pt idx="324">
                  <c:v>-8.5617740807962962E-3</c:v>
                </c:pt>
                <c:pt idx="325">
                  <c:v>-3.6858666669582086E-3</c:v>
                </c:pt>
                <c:pt idx="326">
                  <c:v>-9.2154444156982585E-3</c:v>
                </c:pt>
                <c:pt idx="327">
                  <c:v>-1.2312638218460396E-2</c:v>
                </c:pt>
                <c:pt idx="328">
                  <c:v>-9.5566014776550107E-3</c:v>
                </c:pt>
                <c:pt idx="329">
                  <c:v>-6.0860192706474721E-3</c:v>
                </c:pt>
                <c:pt idx="330">
                  <c:v>-1.284925061122928E-2</c:v>
                </c:pt>
                <c:pt idx="331">
                  <c:v>-1.4350833443637738E-2</c:v>
                </c:pt>
                <c:pt idx="332">
                  <c:v>-8.9349100364702252E-3</c:v>
                </c:pt>
                <c:pt idx="333">
                  <c:v>-1.1355948086064908E-2</c:v>
                </c:pt>
                <c:pt idx="334">
                  <c:v>-7.671052310702536E-3</c:v>
                </c:pt>
                <c:pt idx="335">
                  <c:v>-1.1007794728410831E-2</c:v>
                </c:pt>
                <c:pt idx="336">
                  <c:v>-9.331647132732955E-3</c:v>
                </c:pt>
                <c:pt idx="337">
                  <c:v>-5.3324000799750609E-2</c:v>
                </c:pt>
                <c:pt idx="338">
                  <c:v>5.0325709751287834E-3</c:v>
                </c:pt>
                <c:pt idx="339">
                  <c:v>-1.6585988828502245E-2</c:v>
                </c:pt>
                <c:pt idx="340">
                  <c:v>-2.5012508568499049E-2</c:v>
                </c:pt>
                <c:pt idx="341">
                  <c:v>-1.6666112318243637E-2</c:v>
                </c:pt>
                <c:pt idx="342">
                  <c:v>-1.3591423242937599E-2</c:v>
                </c:pt>
                <c:pt idx="343">
                  <c:v>-1.5145541405092874E-2</c:v>
                </c:pt>
                <c:pt idx="344">
                  <c:v>-1.910308764722378E-3</c:v>
                </c:pt>
                <c:pt idx="345">
                  <c:v>-7.5643123978395696E-3</c:v>
                </c:pt>
                <c:pt idx="346">
                  <c:v>-6.6383789703085829E-3</c:v>
                </c:pt>
                <c:pt idx="347">
                  <c:v>-9.590460088798226E-3</c:v>
                </c:pt>
                <c:pt idx="348">
                  <c:v>-7.5367939921884052E-3</c:v>
                </c:pt>
                <c:pt idx="349">
                  <c:v>-1.5313774454619549E-2</c:v>
                </c:pt>
                <c:pt idx="350">
                  <c:v>-1.612307756782971E-2</c:v>
                </c:pt>
                <c:pt idx="351">
                  <c:v>-2.5159894066762126E-2</c:v>
                </c:pt>
                <c:pt idx="352">
                  <c:v>-1.5675761157028827E-2</c:v>
                </c:pt>
                <c:pt idx="353">
                  <c:v>-2.0389236296719571E-2</c:v>
                </c:pt>
                <c:pt idx="354">
                  <c:v>-6.0404200397524324E-2</c:v>
                </c:pt>
                <c:pt idx="355">
                  <c:v>-9.156884680842696E-2</c:v>
                </c:pt>
                <c:pt idx="356">
                  <c:v>-8.0669738517263431E-2</c:v>
                </c:pt>
                <c:pt idx="357">
                  <c:v>-7.0963552494802587E-2</c:v>
                </c:pt>
                <c:pt idx="358">
                  <c:v>-5.2833111577105692E-2</c:v>
                </c:pt>
                <c:pt idx="359">
                  <c:v>-5.5308351624427224E-2</c:v>
                </c:pt>
                <c:pt idx="360">
                  <c:v>-5.9806639107187545E-2</c:v>
                </c:pt>
                <c:pt idx="361">
                  <c:v>-4.9967418864875039E-2</c:v>
                </c:pt>
                <c:pt idx="362">
                  <c:v>-8.4018847708870845E-2</c:v>
                </c:pt>
                <c:pt idx="363">
                  <c:v>-0.15295493085342643</c:v>
                </c:pt>
                <c:pt idx="364">
                  <c:v>-0.14746553335670057</c:v>
                </c:pt>
                <c:pt idx="365">
                  <c:v>-0.13745072973765066</c:v>
                </c:pt>
                <c:pt idx="366">
                  <c:v>-0.17025157813127911</c:v>
                </c:pt>
                <c:pt idx="367">
                  <c:v>-0.15507017399361298</c:v>
                </c:pt>
                <c:pt idx="368">
                  <c:v>-0.1782026614985471</c:v>
                </c:pt>
                <c:pt idx="369">
                  <c:v>-0.19782149497643572</c:v>
                </c:pt>
                <c:pt idx="370">
                  <c:v>-0.10380047082727403</c:v>
                </c:pt>
                <c:pt idx="371">
                  <c:v>-1.7542511237673173E-2</c:v>
                </c:pt>
                <c:pt idx="372">
                  <c:v>-8.8028394025352931E-3</c:v>
                </c:pt>
                <c:pt idx="373">
                  <c:v>-2.0629075659962248E-2</c:v>
                </c:pt>
                <c:pt idx="374">
                  <c:v>-1.7205904228196643E-2</c:v>
                </c:pt>
                <c:pt idx="375">
                  <c:v>-1.278616133835939E-2</c:v>
                </c:pt>
                <c:pt idx="376">
                  <c:v>-1.6339731601771681E-2</c:v>
                </c:pt>
                <c:pt idx="377">
                  <c:v>-8.4621712856697839E-3</c:v>
                </c:pt>
                <c:pt idx="378">
                  <c:v>-9.382965048372445E-3</c:v>
                </c:pt>
                <c:pt idx="379">
                  <c:v>-1.1606933951137689E-2</c:v>
                </c:pt>
                <c:pt idx="380">
                  <c:v>-1.4180695323209588E-2</c:v>
                </c:pt>
                <c:pt idx="381">
                  <c:v>-9.2310164770355741E-3</c:v>
                </c:pt>
                <c:pt idx="382">
                  <c:v>-5.9328509335630272E-3</c:v>
                </c:pt>
                <c:pt idx="383">
                  <c:v>-9.5483500287276736E-3</c:v>
                </c:pt>
                <c:pt idx="384">
                  <c:v>-5.9798245389562034E-3</c:v>
                </c:pt>
                <c:pt idx="385">
                  <c:v>-7.4150661658159969E-3</c:v>
                </c:pt>
                <c:pt idx="386">
                  <c:v>-7.0969193903432874E-3</c:v>
                </c:pt>
                <c:pt idx="387">
                  <c:v>-6.0185049784224533E-3</c:v>
                </c:pt>
                <c:pt idx="388">
                  <c:v>-5.2855413105413838E-3</c:v>
                </c:pt>
                <c:pt idx="389">
                  <c:v>-8.710083016803212E-3</c:v>
                </c:pt>
                <c:pt idx="390">
                  <c:v>-8.2438464877852887E-3</c:v>
                </c:pt>
                <c:pt idx="391">
                  <c:v>-1.2337251589154333E-2</c:v>
                </c:pt>
                <c:pt idx="392">
                  <c:v>-1.2331972466671311E-2</c:v>
                </c:pt>
                <c:pt idx="393">
                  <c:v>-6.6464623090390865E-3</c:v>
                </c:pt>
                <c:pt idx="394">
                  <c:v>-6.3017459968680353E-3</c:v>
                </c:pt>
                <c:pt idx="395">
                  <c:v>-8.4339854651965199E-3</c:v>
                </c:pt>
                <c:pt idx="396">
                  <c:v>2.1997504445521857E-3</c:v>
                </c:pt>
                <c:pt idx="397">
                  <c:v>-1.9531809425837447E-3</c:v>
                </c:pt>
                <c:pt idx="398">
                  <c:v>-9.2043231318166673E-3</c:v>
                </c:pt>
                <c:pt idx="399">
                  <c:v>-1.3155989314254725E-2</c:v>
                </c:pt>
                <c:pt idx="400">
                  <c:v>-9.1914847566446026E-3</c:v>
                </c:pt>
                <c:pt idx="401">
                  <c:v>-1.4539304850918857E-2</c:v>
                </c:pt>
                <c:pt idx="402">
                  <c:v>-1.9541470872448501E-2</c:v>
                </c:pt>
                <c:pt idx="403">
                  <c:v>-8.9681261497277578E-3</c:v>
                </c:pt>
                <c:pt idx="404">
                  <c:v>-2.0825178816209093E-2</c:v>
                </c:pt>
                <c:pt idx="405">
                  <c:v>-2.9292341298803745E-2</c:v>
                </c:pt>
                <c:pt idx="406">
                  <c:v>-2.6263082270748247E-2</c:v>
                </c:pt>
                <c:pt idx="407">
                  <c:v>-2.5844067628034501E-2</c:v>
                </c:pt>
                <c:pt idx="408">
                  <c:v>-2.8476899880160465E-2</c:v>
                </c:pt>
                <c:pt idx="409">
                  <c:v>-2.6863796554469608E-2</c:v>
                </c:pt>
                <c:pt idx="410">
                  <c:v>-1.6252830875383435E-2</c:v>
                </c:pt>
                <c:pt idx="411">
                  <c:v>-1.840391028508671E-2</c:v>
                </c:pt>
                <c:pt idx="412">
                  <c:v>-1.168507162596661E-2</c:v>
                </c:pt>
                <c:pt idx="413">
                  <c:v>-1.1902740396773972E-2</c:v>
                </c:pt>
                <c:pt idx="414">
                  <c:v>-1.3858808514229055E-2</c:v>
                </c:pt>
                <c:pt idx="415">
                  <c:v>-1.3697183083961909E-2</c:v>
                </c:pt>
                <c:pt idx="416">
                  <c:v>-1.5398340127313842E-2</c:v>
                </c:pt>
                <c:pt idx="417">
                  <c:v>-9.5465005377665599E-3</c:v>
                </c:pt>
                <c:pt idx="418">
                  <c:v>-5.5750320070171748E-3</c:v>
                </c:pt>
                <c:pt idx="419">
                  <c:v>-1.1954330568755262E-2</c:v>
                </c:pt>
                <c:pt idx="420">
                  <c:v>-1.1769244251933186E-2</c:v>
                </c:pt>
                <c:pt idx="421">
                  <c:v>-9.869782913341011E-3</c:v>
                </c:pt>
                <c:pt idx="422">
                  <c:v>-8.3979091921166718E-3</c:v>
                </c:pt>
                <c:pt idx="423">
                  <c:v>-1.0478016265564223E-2</c:v>
                </c:pt>
                <c:pt idx="424">
                  <c:v>-1.0167908245719139E-2</c:v>
                </c:pt>
                <c:pt idx="425">
                  <c:v>-1.3154285053268849E-2</c:v>
                </c:pt>
                <c:pt idx="426">
                  <c:v>-1.278372176951704E-2</c:v>
                </c:pt>
                <c:pt idx="427">
                  <c:v>-1.1938227527324912E-2</c:v>
                </c:pt>
                <c:pt idx="428">
                  <c:v>-1.1894483208422721E-2</c:v>
                </c:pt>
                <c:pt idx="429">
                  <c:v>-1.06479383270227E-2</c:v>
                </c:pt>
                <c:pt idx="430">
                  <c:v>-1.1642710021650312E-2</c:v>
                </c:pt>
                <c:pt idx="431">
                  <c:v>-7.0052583358988741E-3</c:v>
                </c:pt>
                <c:pt idx="432">
                  <c:v>-1.3072008920636204E-2</c:v>
                </c:pt>
                <c:pt idx="433">
                  <c:v>-7.856551693970943E-3</c:v>
                </c:pt>
                <c:pt idx="434">
                  <c:v>-1.0121902456323138E-2</c:v>
                </c:pt>
                <c:pt idx="435">
                  <c:v>-8.9285311048851318E-3</c:v>
                </c:pt>
                <c:pt idx="436">
                  <c:v>-9.86687443593421E-3</c:v>
                </c:pt>
                <c:pt idx="437">
                  <c:v>-1.056921081162164E-2</c:v>
                </c:pt>
                <c:pt idx="438">
                  <c:v>-7.2121915015898883E-3</c:v>
                </c:pt>
                <c:pt idx="439">
                  <c:v>-1.1241334270659573E-2</c:v>
                </c:pt>
                <c:pt idx="440">
                  <c:v>-1.8118822508126537E-2</c:v>
                </c:pt>
                <c:pt idx="441">
                  <c:v>-1.5045301019914921E-2</c:v>
                </c:pt>
                <c:pt idx="442">
                  <c:v>-1.2104812661498711E-2</c:v>
                </c:pt>
                <c:pt idx="443">
                  <c:v>-1.3564640939432923E-2</c:v>
                </c:pt>
                <c:pt idx="444">
                  <c:v>-8.7856856505582771E-3</c:v>
                </c:pt>
                <c:pt idx="445">
                  <c:v>-6.3416675777619863E-3</c:v>
                </c:pt>
                <c:pt idx="446">
                  <c:v>-5.37416808617199E-3</c:v>
                </c:pt>
                <c:pt idx="447">
                  <c:v>-8.946724284178852E-3</c:v>
                </c:pt>
                <c:pt idx="448">
                  <c:v>-1.0116043458322926E-2</c:v>
                </c:pt>
                <c:pt idx="449">
                  <c:v>-9.564789842322367E-3</c:v>
                </c:pt>
                <c:pt idx="450">
                  <c:v>-1.024364174463035E-2</c:v>
                </c:pt>
                <c:pt idx="451">
                  <c:v>-8.3785199999720176E-3</c:v>
                </c:pt>
                <c:pt idx="452">
                  <c:v>-6.4401657052803804E-3</c:v>
                </c:pt>
                <c:pt idx="453">
                  <c:v>-1.1885193306857047E-2</c:v>
                </c:pt>
                <c:pt idx="454">
                  <c:v>-1.529931549852218E-3</c:v>
                </c:pt>
                <c:pt idx="455">
                  <c:v>3.6077145023708924E-3</c:v>
                </c:pt>
                <c:pt idx="456">
                  <c:v>-5.9388584156299992E-3</c:v>
                </c:pt>
                <c:pt idx="457">
                  <c:v>-5.9813642544328171E-3</c:v>
                </c:pt>
                <c:pt idx="458">
                  <c:v>-1.2723434276336813E-2</c:v>
                </c:pt>
                <c:pt idx="459">
                  <c:v>-5.9485037087560399E-3</c:v>
                </c:pt>
                <c:pt idx="460">
                  <c:v>-1.469629422058316E-2</c:v>
                </c:pt>
                <c:pt idx="461">
                  <c:v>-3.8642772807645758E-3</c:v>
                </c:pt>
                <c:pt idx="462">
                  <c:v>-5.0130651865370208E-3</c:v>
                </c:pt>
                <c:pt idx="463">
                  <c:v>-1.3838798229489302E-2</c:v>
                </c:pt>
                <c:pt idx="464">
                  <c:v>-6.5235615689489875E-3</c:v>
                </c:pt>
                <c:pt idx="465">
                  <c:v>-7.8755468411302546E-3</c:v>
                </c:pt>
                <c:pt idx="466">
                  <c:v>-1.4108395859070189E-2</c:v>
                </c:pt>
                <c:pt idx="467">
                  <c:v>-1.2835074528975343E-3</c:v>
                </c:pt>
                <c:pt idx="468">
                  <c:v>-1.5196034781330671E-2</c:v>
                </c:pt>
                <c:pt idx="469">
                  <c:v>-1.3137455869252199E-2</c:v>
                </c:pt>
                <c:pt idx="470">
                  <c:v>-1.6150431430710165E-2</c:v>
                </c:pt>
                <c:pt idx="471">
                  <c:v>-1.3327706912489501E-2</c:v>
                </c:pt>
                <c:pt idx="472">
                  <c:v>-7.0526244153178144E-3</c:v>
                </c:pt>
                <c:pt idx="473">
                  <c:v>-1.3700370984074416E-2</c:v>
                </c:pt>
                <c:pt idx="474">
                  <c:v>-1.0333718653187525E-2</c:v>
                </c:pt>
                <c:pt idx="475">
                  <c:v>-6.956714755649511E-3</c:v>
                </c:pt>
                <c:pt idx="476">
                  <c:v>-5.8882736500139882E-3</c:v>
                </c:pt>
                <c:pt idx="477">
                  <c:v>-8.5659566417020886E-3</c:v>
                </c:pt>
                <c:pt idx="478">
                  <c:v>-5.141875783114736E-3</c:v>
                </c:pt>
                <c:pt idx="479">
                  <c:v>-1.5936996349302356E-2</c:v>
                </c:pt>
                <c:pt idx="480">
                  <c:v>-1.1382586741217587E-2</c:v>
                </c:pt>
                <c:pt idx="481">
                  <c:v>-1.2128501743876309E-2</c:v>
                </c:pt>
                <c:pt idx="482">
                  <c:v>-1.3667920140548467E-2</c:v>
                </c:pt>
                <c:pt idx="483">
                  <c:v>-1.3583941873800246E-2</c:v>
                </c:pt>
                <c:pt idx="484">
                  <c:v>-1.1976751146348628E-2</c:v>
                </c:pt>
                <c:pt idx="485">
                  <c:v>-1.8115333936288332E-2</c:v>
                </c:pt>
                <c:pt idx="486">
                  <c:v>-1.4164746876613312E-2</c:v>
                </c:pt>
                <c:pt idx="487">
                  <c:v>-1.0439933054717099E-2</c:v>
                </c:pt>
                <c:pt idx="488">
                  <c:v>-1.021678003489117E-2</c:v>
                </c:pt>
                <c:pt idx="489">
                  <c:v>-1.2647845764341631E-2</c:v>
                </c:pt>
                <c:pt idx="490">
                  <c:v>-1.2047712418300627E-2</c:v>
                </c:pt>
                <c:pt idx="491">
                  <c:v>-1.6190946190721905E-2</c:v>
                </c:pt>
                <c:pt idx="492">
                  <c:v>-1.3576855189869098E-2</c:v>
                </c:pt>
                <c:pt idx="493">
                  <c:v>-9.2313248078032834E-3</c:v>
                </c:pt>
                <c:pt idx="494">
                  <c:v>-1.2229667833659958E-2</c:v>
                </c:pt>
                <c:pt idx="495">
                  <c:v>-1.2538311765263597E-2</c:v>
                </c:pt>
                <c:pt idx="496">
                  <c:v>-1.2266656846860104E-2</c:v>
                </c:pt>
                <c:pt idx="497">
                  <c:v>-1.2119441081434206E-2</c:v>
                </c:pt>
                <c:pt idx="498">
                  <c:v>-1.4732017096842366E-2</c:v>
                </c:pt>
                <c:pt idx="499">
                  <c:v>-1.325162456600038E-2</c:v>
                </c:pt>
                <c:pt idx="500">
                  <c:v>-1.5454703367753979E-2</c:v>
                </c:pt>
                <c:pt idx="501">
                  <c:v>-9.6137851059557508E-3</c:v>
                </c:pt>
                <c:pt idx="502">
                  <c:v>-1.4203348244078149E-2</c:v>
                </c:pt>
                <c:pt idx="503">
                  <c:v>-1.4655701043895891E-2</c:v>
                </c:pt>
                <c:pt idx="504">
                  <c:v>-1.5736628614507735E-2</c:v>
                </c:pt>
                <c:pt idx="505">
                  <c:v>-1.4213383240872181E-2</c:v>
                </c:pt>
                <c:pt idx="506">
                  <c:v>-1.2203394092582684E-2</c:v>
                </c:pt>
                <c:pt idx="507">
                  <c:v>-1.108593343733748E-2</c:v>
                </c:pt>
                <c:pt idx="508">
                  <c:v>-8.3333913503057036E-3</c:v>
                </c:pt>
                <c:pt idx="509">
                  <c:v>-1.011120881192169E-2</c:v>
                </c:pt>
                <c:pt idx="510">
                  <c:v>-9.668445499647238E-3</c:v>
                </c:pt>
                <c:pt idx="511">
                  <c:v>-1.0891176596314252E-2</c:v>
                </c:pt>
                <c:pt idx="512">
                  <c:v>-8.4127275644777233E-3</c:v>
                </c:pt>
                <c:pt idx="513">
                  <c:v>-7.8382599156980697E-3</c:v>
                </c:pt>
                <c:pt idx="514">
                  <c:v>-8.7546902715240054E-3</c:v>
                </c:pt>
                <c:pt idx="515">
                  <c:v>1.8839387411479591E-3</c:v>
                </c:pt>
                <c:pt idx="516">
                  <c:v>-1.0261662117463013E-2</c:v>
                </c:pt>
                <c:pt idx="517">
                  <c:v>-7.0584280553352627E-3</c:v>
                </c:pt>
                <c:pt idx="518">
                  <c:v>-1.3722158831968168E-2</c:v>
                </c:pt>
                <c:pt idx="519">
                  <c:v>-1.0300362136317022E-2</c:v>
                </c:pt>
                <c:pt idx="520">
                  <c:v>-1.4431366255334635E-2</c:v>
                </c:pt>
                <c:pt idx="521">
                  <c:v>-1.5623835124036064E-2</c:v>
                </c:pt>
                <c:pt idx="522">
                  <c:v>-1.0120695959835493E-2</c:v>
                </c:pt>
                <c:pt idx="523">
                  <c:v>-1.3450160714702977E-2</c:v>
                </c:pt>
                <c:pt idx="524">
                  <c:v>-1.1931354079870638E-2</c:v>
                </c:pt>
                <c:pt idx="525">
                  <c:v>-1.3263343308474469E-2</c:v>
                </c:pt>
                <c:pt idx="526">
                  <c:v>-1.4903043416236633E-2</c:v>
                </c:pt>
                <c:pt idx="527">
                  <c:v>-1.3081988916431336E-2</c:v>
                </c:pt>
                <c:pt idx="528">
                  <c:v>-1.5642341421942874E-2</c:v>
                </c:pt>
                <c:pt idx="529">
                  <c:v>-1.3985790349110471E-2</c:v>
                </c:pt>
                <c:pt idx="530">
                  <c:v>-9.9565453610136589E-3</c:v>
                </c:pt>
                <c:pt idx="531">
                  <c:v>-8.6406103844906389E-3</c:v>
                </c:pt>
                <c:pt idx="532">
                  <c:v>-1.0114396606727914E-2</c:v>
                </c:pt>
                <c:pt idx="533">
                  <c:v>-1.4539080345671966E-2</c:v>
                </c:pt>
                <c:pt idx="534">
                  <c:v>-7.5086799459403277E-3</c:v>
                </c:pt>
                <c:pt idx="535">
                  <c:v>-1.5323677383537715E-2</c:v>
                </c:pt>
                <c:pt idx="536">
                  <c:v>-1.2516322397917038E-2</c:v>
                </c:pt>
                <c:pt idx="537">
                  <c:v>-8.4439671682834967E-3</c:v>
                </c:pt>
                <c:pt idx="538">
                  <c:v>-1.3600823197589613E-2</c:v>
                </c:pt>
                <c:pt idx="539">
                  <c:v>-6.6130486319146637E-3</c:v>
                </c:pt>
                <c:pt idx="540">
                  <c:v>-6.0512711133759037E-3</c:v>
                </c:pt>
                <c:pt idx="541">
                  <c:v>-1.2774908134615402E-2</c:v>
                </c:pt>
                <c:pt idx="542">
                  <c:v>-7.6069554335200518E-3</c:v>
                </c:pt>
                <c:pt idx="543">
                  <c:v>-6.2723452865021487E-3</c:v>
                </c:pt>
                <c:pt idx="544">
                  <c:v>-1.3598614125989034E-2</c:v>
                </c:pt>
                <c:pt idx="545">
                  <c:v>-1.0305813279041244E-2</c:v>
                </c:pt>
                <c:pt idx="546">
                  <c:v>-8.1390961183122057E-3</c:v>
                </c:pt>
                <c:pt idx="547">
                  <c:v>-1.3927617798220588E-2</c:v>
                </c:pt>
                <c:pt idx="548">
                  <c:v>-1.2098574369727361E-2</c:v>
                </c:pt>
                <c:pt idx="549">
                  <c:v>-1.5362243273419493E-2</c:v>
                </c:pt>
                <c:pt idx="550">
                  <c:v>9.6014915919079063E-4</c:v>
                </c:pt>
                <c:pt idx="551">
                  <c:v>-1.1744545164827863E-2</c:v>
                </c:pt>
                <c:pt idx="552">
                  <c:v>-4.3123380713643985E-3</c:v>
                </c:pt>
                <c:pt idx="553">
                  <c:v>-6.646166012207134E-3</c:v>
                </c:pt>
                <c:pt idx="554">
                  <c:v>-9.8711945698188603E-3</c:v>
                </c:pt>
                <c:pt idx="555">
                  <c:v>-1.1028101582604914E-2</c:v>
                </c:pt>
                <c:pt idx="556">
                  <c:v>-5.2062643715427301E-3</c:v>
                </c:pt>
                <c:pt idx="557">
                  <c:v>-5.6649586119865503E-3</c:v>
                </c:pt>
                <c:pt idx="558">
                  <c:v>-5.6686036385293339E-3</c:v>
                </c:pt>
                <c:pt idx="559">
                  <c:v>-1.0442187798269961E-2</c:v>
                </c:pt>
                <c:pt idx="560">
                  <c:v>-1.0739543107772103E-2</c:v>
                </c:pt>
                <c:pt idx="561">
                  <c:v>-7.8347348971181154E-3</c:v>
                </c:pt>
                <c:pt idx="562">
                  <c:v>-2.1145420027026816E-2</c:v>
                </c:pt>
                <c:pt idx="563">
                  <c:v>-5.8923335918289457E-3</c:v>
                </c:pt>
                <c:pt idx="564">
                  <c:v>-9.6709827558260544E-3</c:v>
                </c:pt>
                <c:pt idx="565">
                  <c:v>-1.9839105117750014E-2</c:v>
                </c:pt>
                <c:pt idx="566">
                  <c:v>-1.6610785545877801E-2</c:v>
                </c:pt>
                <c:pt idx="567">
                  <c:v>-8.8577486206130335E-3</c:v>
                </c:pt>
                <c:pt idx="568">
                  <c:v>-1.6266323986767476E-2</c:v>
                </c:pt>
                <c:pt idx="569">
                  <c:v>-5.3098581112891521E-3</c:v>
                </c:pt>
                <c:pt idx="570">
                  <c:v>-6.4977078722172248E-3</c:v>
                </c:pt>
                <c:pt idx="571">
                  <c:v>-6.8043304338786404E-3</c:v>
                </c:pt>
                <c:pt idx="572">
                  <c:v>-6.815384853138191E-3</c:v>
                </c:pt>
                <c:pt idx="573">
                  <c:v>-8.4638468163731346E-3</c:v>
                </c:pt>
                <c:pt idx="574">
                  <c:v>-6.8674045747965391E-3</c:v>
                </c:pt>
                <c:pt idx="575">
                  <c:v>-1.0588638921359816E-2</c:v>
                </c:pt>
                <c:pt idx="576">
                  <c:v>-5.5441966930955041E-3</c:v>
                </c:pt>
                <c:pt idx="577">
                  <c:v>-1.1165395274420795E-2</c:v>
                </c:pt>
                <c:pt idx="578">
                  <c:v>-1.1995960053818E-2</c:v>
                </c:pt>
                <c:pt idx="579">
                  <c:v>-9.9200161967474294E-3</c:v>
                </c:pt>
                <c:pt idx="580">
                  <c:v>-3.606216069760017E-3</c:v>
                </c:pt>
                <c:pt idx="581">
                  <c:v>-4.8295079208392488E-3</c:v>
                </c:pt>
                <c:pt idx="582">
                  <c:v>-1.6382891799203404E-3</c:v>
                </c:pt>
                <c:pt idx="583">
                  <c:v>-3.7113165571069371E-3</c:v>
                </c:pt>
                <c:pt idx="584">
                  <c:v>-1.3847649164595744E-3</c:v>
                </c:pt>
                <c:pt idx="585">
                  <c:v>-2.0411357477774571E-3</c:v>
                </c:pt>
                <c:pt idx="586">
                  <c:v>-6.0542163672288154E-3</c:v>
                </c:pt>
                <c:pt idx="587">
                  <c:v>-8.7763665902625652E-3</c:v>
                </c:pt>
                <c:pt idx="588">
                  <c:v>-7.676462735014428E-3</c:v>
                </c:pt>
                <c:pt idx="589">
                  <c:v>-7.9997396701368649E-3</c:v>
                </c:pt>
                <c:pt idx="590">
                  <c:v>-8.1051099611902464E-3</c:v>
                </c:pt>
                <c:pt idx="591">
                  <c:v>-7.0089655398075795E-3</c:v>
                </c:pt>
                <c:pt idx="592">
                  <c:v>-9.8967556915483586E-3</c:v>
                </c:pt>
                <c:pt idx="593">
                  <c:v>-1.0887141721852105E-2</c:v>
                </c:pt>
                <c:pt idx="594">
                  <c:v>-6.3119064784171097E-3</c:v>
                </c:pt>
                <c:pt idx="595">
                  <c:v>-9.1146106656949059E-3</c:v>
                </c:pt>
                <c:pt idx="596">
                  <c:v>-1.1128689636107834E-2</c:v>
                </c:pt>
                <c:pt idx="597">
                  <c:v>2.8448732133610766E-2</c:v>
                </c:pt>
                <c:pt idx="598">
                  <c:v>8.6534938704871112E-2</c:v>
                </c:pt>
                <c:pt idx="599">
                  <c:v>8.0881936010118852E-2</c:v>
                </c:pt>
                <c:pt idx="600">
                  <c:v>7.2881820213804391E-2</c:v>
                </c:pt>
                <c:pt idx="601">
                  <c:v>6.5887794680579842E-2</c:v>
                </c:pt>
                <c:pt idx="602">
                  <c:v>7.8976971173473923E-2</c:v>
                </c:pt>
                <c:pt idx="603">
                  <c:v>6.3417698744234641E-2</c:v>
                </c:pt>
                <c:pt idx="604">
                  <c:v>5.5617845678004901E-2</c:v>
                </c:pt>
                <c:pt idx="605">
                  <c:v>6.1418307824324184E-2</c:v>
                </c:pt>
                <c:pt idx="606">
                  <c:v>-3.2319520749750356E-2</c:v>
                </c:pt>
                <c:pt idx="607">
                  <c:v>-2.1748036833674055E-2</c:v>
                </c:pt>
                <c:pt idx="608">
                  <c:v>-2.4642869265412346E-2</c:v>
                </c:pt>
                <c:pt idx="609">
                  <c:v>-2.7834344071329748E-2</c:v>
                </c:pt>
                <c:pt idx="610">
                  <c:v>-2.6637287863219727E-2</c:v>
                </c:pt>
                <c:pt idx="611">
                  <c:v>-1.8276631386347272E-2</c:v>
                </c:pt>
                <c:pt idx="612">
                  <c:v>-1.5760823649044308E-2</c:v>
                </c:pt>
                <c:pt idx="613">
                  <c:v>-1.867517812922536E-2</c:v>
                </c:pt>
                <c:pt idx="614">
                  <c:v>-1.8080728211203517E-2</c:v>
                </c:pt>
                <c:pt idx="615">
                  <c:v>-1.8706504025894705E-2</c:v>
                </c:pt>
                <c:pt idx="616">
                  <c:v>-1.6768851040107939E-2</c:v>
                </c:pt>
                <c:pt idx="617">
                  <c:v>-1.0660575917293746E-2</c:v>
                </c:pt>
                <c:pt idx="618">
                  <c:v>-2.1559697910696424E-2</c:v>
                </c:pt>
                <c:pt idx="619">
                  <c:v>-2.7085917054270395E-2</c:v>
                </c:pt>
                <c:pt idx="620">
                  <c:v>-1.9195584117580568E-2</c:v>
                </c:pt>
                <c:pt idx="621">
                  <c:v>-2.0019889765229001E-2</c:v>
                </c:pt>
                <c:pt idx="622">
                  <c:v>-2.0262906777497484E-2</c:v>
                </c:pt>
                <c:pt idx="623">
                  <c:v>-1.8550589759870693E-2</c:v>
                </c:pt>
                <c:pt idx="624">
                  <c:v>-1.7651123989574746E-2</c:v>
                </c:pt>
                <c:pt idx="625">
                  <c:v>-1.8070307489350727E-2</c:v>
                </c:pt>
                <c:pt idx="626">
                  <c:v>-1.5852644229547005E-2</c:v>
                </c:pt>
                <c:pt idx="627">
                  <c:v>-2.3771976483644562E-2</c:v>
                </c:pt>
                <c:pt idx="628">
                  <c:v>-2.4509843116542678E-2</c:v>
                </c:pt>
                <c:pt idx="629">
                  <c:v>-3.2451926535277988E-2</c:v>
                </c:pt>
                <c:pt idx="630">
                  <c:v>-1.7744931964849772E-2</c:v>
                </c:pt>
                <c:pt idx="631">
                  <c:v>-3.1229521026421889E-2</c:v>
                </c:pt>
                <c:pt idx="632">
                  <c:v>-1.1788051720249049E-2</c:v>
                </c:pt>
                <c:pt idx="633">
                  <c:v>-1.7617155218794128E-2</c:v>
                </c:pt>
                <c:pt idx="634">
                  <c:v>-2.1095481295832188E-2</c:v>
                </c:pt>
                <c:pt idx="635">
                  <c:v>-2.7112354295983118E-2</c:v>
                </c:pt>
                <c:pt idx="636">
                  <c:v>-2.5010748407345306E-2</c:v>
                </c:pt>
                <c:pt idx="637">
                  <c:v>-2.4775635243837791E-2</c:v>
                </c:pt>
                <c:pt idx="638">
                  <c:v>-3.8962339976879104E-2</c:v>
                </c:pt>
                <c:pt idx="639">
                  <c:v>-2.264377516871734E-2</c:v>
                </c:pt>
                <c:pt idx="640">
                  <c:v>-2.3665514811950547E-2</c:v>
                </c:pt>
                <c:pt idx="641">
                  <c:v>-3.2116062857267529E-2</c:v>
                </c:pt>
                <c:pt idx="642">
                  <c:v>-3.4825865967996715E-2</c:v>
                </c:pt>
                <c:pt idx="643">
                  <c:v>-2.8534627051068497E-2</c:v>
                </c:pt>
                <c:pt idx="644">
                  <c:v>-2.8873705353132176E-2</c:v>
                </c:pt>
                <c:pt idx="645">
                  <c:v>-1.2964009142647406E-2</c:v>
                </c:pt>
                <c:pt idx="646">
                  <c:v>-2.6694864494850496E-2</c:v>
                </c:pt>
                <c:pt idx="647">
                  <c:v>-2.0081611457654133E-2</c:v>
                </c:pt>
                <c:pt idx="648">
                  <c:v>-2.4662474504404643E-2</c:v>
                </c:pt>
                <c:pt idx="649">
                  <c:v>-3.1202998589485342E-2</c:v>
                </c:pt>
                <c:pt idx="650">
                  <c:v>-3.3434125539827587E-2</c:v>
                </c:pt>
                <c:pt idx="651">
                  <c:v>-3.5087777243478571E-2</c:v>
                </c:pt>
                <c:pt idx="652">
                  <c:v>-2.513281488258615E-2</c:v>
                </c:pt>
                <c:pt idx="653">
                  <c:v>-3.1755023331424652E-2</c:v>
                </c:pt>
                <c:pt idx="654">
                  <c:v>-2.7611609260840629E-2</c:v>
                </c:pt>
                <c:pt idx="655">
                  <c:v>-2.3640007841927897E-2</c:v>
                </c:pt>
                <c:pt idx="656">
                  <c:v>-2.5478262350678953E-2</c:v>
                </c:pt>
                <c:pt idx="657">
                  <c:v>-2.3560760036326362E-2</c:v>
                </c:pt>
                <c:pt idx="658">
                  <c:v>-3.4842993484713973E-2</c:v>
                </c:pt>
                <c:pt idx="659">
                  <c:v>-3.695797729293477E-2</c:v>
                </c:pt>
                <c:pt idx="660">
                  <c:v>-1.683270229980674E-2</c:v>
                </c:pt>
                <c:pt idx="661">
                  <c:v>-2.9737709585168901E-2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2-42C1-883E-4E420475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64917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3651498335"/>
              <c:y val="0.9429038064186330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2674805771362E-3"/>
              <c:y val="0.471451731381367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49170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7111107227023925"/>
          <c:y val="3.9151685417391564E-2"/>
          <c:w val="0.28555556526577353"/>
          <c:h val="4.24143545068323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Master!$C$32</c:f>
          <c:strCache>
            <c:ptCount val="1"/>
            <c:pt idx="0">
              <c:v>Details of Tripura w.e.f 7-April-2025 to 13-April-2025</c:v>
            </c:pt>
          </c:strCache>
        </c:strRef>
      </c:tx>
      <c:layout>
        <c:manualLayout>
          <c:xMode val="edge"/>
          <c:yMode val="edge"/>
          <c:x val="0.3140954214056576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4406215316315207E-2"/>
          <c:y val="9.461663947797716E-2"/>
          <c:w val="0.94339622641509435"/>
          <c:h val="0.84502446982055468"/>
        </c:manualLayout>
      </c:layout>
      <c:lineChart>
        <c:grouping val="standard"/>
        <c:varyColors val="0"/>
        <c:ser>
          <c:idx val="0"/>
          <c:order val="0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[0]!SCADA</c:f>
              <c:numCache>
                <c:formatCode>General</c:formatCode>
                <c:ptCount val="662"/>
                <c:pt idx="0">
                  <c:v>237.87908055555556</c:v>
                </c:pt>
                <c:pt idx="1">
                  <c:v>227.71680211111112</c:v>
                </c:pt>
                <c:pt idx="2">
                  <c:v>196.779462</c:v>
                </c:pt>
                <c:pt idx="3">
                  <c:v>182.83548566666667</c:v>
                </c:pt>
                <c:pt idx="4">
                  <c:v>183.37685955555557</c:v>
                </c:pt>
                <c:pt idx="5">
                  <c:v>185.59381177777777</c:v>
                </c:pt>
                <c:pt idx="6">
                  <c:v>183.47475444444444</c:v>
                </c:pt>
                <c:pt idx="7">
                  <c:v>175.85312611111112</c:v>
                </c:pt>
                <c:pt idx="8">
                  <c:v>165.02980722222222</c:v>
                </c:pt>
                <c:pt idx="9">
                  <c:v>108.6078</c:v>
                </c:pt>
                <c:pt idx="10">
                  <c:v>32.354999999999997</c:v>
                </c:pt>
                <c:pt idx="11">
                  <c:v>21.649799999999999</c:v>
                </c:pt>
                <c:pt idx="12">
                  <c:v>10.292400000000001</c:v>
                </c:pt>
                <c:pt idx="13">
                  <c:v>1.845</c:v>
                </c:pt>
                <c:pt idx="14">
                  <c:v>5.1365999999999996</c:v>
                </c:pt>
                <c:pt idx="15">
                  <c:v>15.9072</c:v>
                </c:pt>
                <c:pt idx="16">
                  <c:v>14.860200000000001</c:v>
                </c:pt>
                <c:pt idx="17">
                  <c:v>18.353999999999999</c:v>
                </c:pt>
                <c:pt idx="18">
                  <c:v>27.511199999999999</c:v>
                </c:pt>
                <c:pt idx="19">
                  <c:v>27.942</c:v>
                </c:pt>
                <c:pt idx="20">
                  <c:v>24.458400000000001</c:v>
                </c:pt>
                <c:pt idx="21">
                  <c:v>26.5596</c:v>
                </c:pt>
                <c:pt idx="22">
                  <c:v>31.574999999999999</c:v>
                </c:pt>
                <c:pt idx="23">
                  <c:v>38.672400000000003</c:v>
                </c:pt>
                <c:pt idx="24">
                  <c:v>43.272599999999997</c:v>
                </c:pt>
                <c:pt idx="25">
                  <c:v>49.086599999999997</c:v>
                </c:pt>
                <c:pt idx="26">
                  <c:v>57.728999999999999</c:v>
                </c:pt>
                <c:pt idx="27">
                  <c:v>65.271000000000001</c:v>
                </c:pt>
                <c:pt idx="28">
                  <c:v>72.656999999999996</c:v>
                </c:pt>
                <c:pt idx="29">
                  <c:v>78.433199999999999</c:v>
                </c:pt>
                <c:pt idx="30">
                  <c:v>79.272687111111111</c:v>
                </c:pt>
                <c:pt idx="31">
                  <c:v>83.979958333333329</c:v>
                </c:pt>
                <c:pt idx="32">
                  <c:v>92.648295444444443</c:v>
                </c:pt>
                <c:pt idx="33">
                  <c:v>100.63871111111111</c:v>
                </c:pt>
                <c:pt idx="34">
                  <c:v>104.22291199999999</c:v>
                </c:pt>
                <c:pt idx="35">
                  <c:v>113.55369644444444</c:v>
                </c:pt>
                <c:pt idx="36">
                  <c:v>120.56636688888889</c:v>
                </c:pt>
                <c:pt idx="37">
                  <c:v>126.50504355555556</c:v>
                </c:pt>
                <c:pt idx="38">
                  <c:v>126.21005566666666</c:v>
                </c:pt>
                <c:pt idx="39">
                  <c:v>132.70443366666666</c:v>
                </c:pt>
                <c:pt idx="40">
                  <c:v>142.37837977777778</c:v>
                </c:pt>
                <c:pt idx="41">
                  <c:v>142.74378122222222</c:v>
                </c:pt>
                <c:pt idx="42">
                  <c:v>146.81423088888889</c:v>
                </c:pt>
                <c:pt idx="43">
                  <c:v>157.13803422222222</c:v>
                </c:pt>
                <c:pt idx="44">
                  <c:v>156.92040655555556</c:v>
                </c:pt>
                <c:pt idx="45">
                  <c:v>170.67215933333333</c:v>
                </c:pt>
                <c:pt idx="46">
                  <c:v>176.22801277777776</c:v>
                </c:pt>
                <c:pt idx="47">
                  <c:v>178.88069011111111</c:v>
                </c:pt>
                <c:pt idx="48">
                  <c:v>182.74509733333332</c:v>
                </c:pt>
                <c:pt idx="49">
                  <c:v>188.55357055555555</c:v>
                </c:pt>
                <c:pt idx="50">
                  <c:v>190.46039433333334</c:v>
                </c:pt>
                <c:pt idx="51">
                  <c:v>190.32014166666667</c:v>
                </c:pt>
                <c:pt idx="52">
                  <c:v>194.70801166666666</c:v>
                </c:pt>
                <c:pt idx="53">
                  <c:v>193.41913555555556</c:v>
                </c:pt>
                <c:pt idx="54">
                  <c:v>199.46243455555555</c:v>
                </c:pt>
                <c:pt idx="55">
                  <c:v>200.63970077777779</c:v>
                </c:pt>
                <c:pt idx="56">
                  <c:v>204.52731522222223</c:v>
                </c:pt>
                <c:pt idx="57">
                  <c:v>202.95923133333332</c:v>
                </c:pt>
                <c:pt idx="58">
                  <c:v>211.09890488888888</c:v>
                </c:pt>
                <c:pt idx="59">
                  <c:v>214.46786944444443</c:v>
                </c:pt>
                <c:pt idx="60">
                  <c:v>210.02295844444444</c:v>
                </c:pt>
                <c:pt idx="61">
                  <c:v>213.34891788888888</c:v>
                </c:pt>
                <c:pt idx="62">
                  <c:v>216.54523577777778</c:v>
                </c:pt>
                <c:pt idx="63">
                  <c:v>212.85220244444446</c:v>
                </c:pt>
                <c:pt idx="64">
                  <c:v>210.63900222222222</c:v>
                </c:pt>
                <c:pt idx="65">
                  <c:v>207.56102799999999</c:v>
                </c:pt>
                <c:pt idx="66">
                  <c:v>205.85584877777777</c:v>
                </c:pt>
                <c:pt idx="67">
                  <c:v>204.02723444444445</c:v>
                </c:pt>
                <c:pt idx="68">
                  <c:v>207.27774666666667</c:v>
                </c:pt>
                <c:pt idx="69">
                  <c:v>214.47717933333334</c:v>
                </c:pt>
                <c:pt idx="70">
                  <c:v>220.04879744444443</c:v>
                </c:pt>
                <c:pt idx="71">
                  <c:v>241.05778044444443</c:v>
                </c:pt>
                <c:pt idx="72">
                  <c:v>251.97782844444444</c:v>
                </c:pt>
                <c:pt idx="73">
                  <c:v>258.86801511111111</c:v>
                </c:pt>
                <c:pt idx="74">
                  <c:v>264.99057111111114</c:v>
                </c:pt>
                <c:pt idx="75">
                  <c:v>267.02567977777778</c:v>
                </c:pt>
                <c:pt idx="76">
                  <c:v>269.78206933333331</c:v>
                </c:pt>
                <c:pt idx="77">
                  <c:v>273.23169877777775</c:v>
                </c:pt>
                <c:pt idx="78">
                  <c:v>266.70201788888886</c:v>
                </c:pt>
                <c:pt idx="79">
                  <c:v>268.24064588888888</c:v>
                </c:pt>
                <c:pt idx="80">
                  <c:v>272.89063766666669</c:v>
                </c:pt>
                <c:pt idx="81">
                  <c:v>273.6977967777778</c:v>
                </c:pt>
                <c:pt idx="82">
                  <c:v>268.76942588888886</c:v>
                </c:pt>
                <c:pt idx="83">
                  <c:v>262.94509733333331</c:v>
                </c:pt>
                <c:pt idx="84">
                  <c:v>265.38532877777777</c:v>
                </c:pt>
                <c:pt idx="85">
                  <c:v>262.24631744444446</c:v>
                </c:pt>
                <c:pt idx="86">
                  <c:v>259.03498088888887</c:v>
                </c:pt>
                <c:pt idx="87">
                  <c:v>253.54773077777779</c:v>
                </c:pt>
                <c:pt idx="88">
                  <c:v>248.86647166666665</c:v>
                </c:pt>
                <c:pt idx="89">
                  <c:v>244.11461566666668</c:v>
                </c:pt>
                <c:pt idx="90">
                  <c:v>242.55261644444445</c:v>
                </c:pt>
                <c:pt idx="91">
                  <c:v>240.52045133333334</c:v>
                </c:pt>
                <c:pt idx="92">
                  <c:v>241.11574022222223</c:v>
                </c:pt>
                <c:pt idx="93">
                  <c:v>240.96794855555555</c:v>
                </c:pt>
                <c:pt idx="94">
                  <c:v>235.95863399999999</c:v>
                </c:pt>
                <c:pt idx="95">
                  <c:v>233.14633466666666</c:v>
                </c:pt>
                <c:pt idx="96">
                  <c:v>227.88825133333333</c:v>
                </c:pt>
                <c:pt idx="97">
                  <c:v>224.56516388888889</c:v>
                </c:pt>
                <c:pt idx="98">
                  <c:v>219.73149933333335</c:v>
                </c:pt>
                <c:pt idx="99">
                  <c:v>215.69211477777779</c:v>
                </c:pt>
                <c:pt idx="100">
                  <c:v>211.5889061111111</c:v>
                </c:pt>
                <c:pt idx="101">
                  <c:v>207.15579411111111</c:v>
                </c:pt>
                <c:pt idx="102">
                  <c:v>205.99907400000001</c:v>
                </c:pt>
                <c:pt idx="103">
                  <c:v>202.26286300000001</c:v>
                </c:pt>
                <c:pt idx="104">
                  <c:v>199.86644666666666</c:v>
                </c:pt>
                <c:pt idx="105">
                  <c:v>198.77085133333333</c:v>
                </c:pt>
                <c:pt idx="106">
                  <c:v>195.94729133333334</c:v>
                </c:pt>
                <c:pt idx="107">
                  <c:v>193.14491322222221</c:v>
                </c:pt>
                <c:pt idx="108">
                  <c:v>191.76403388888889</c:v>
                </c:pt>
                <c:pt idx="109">
                  <c:v>190.45881244444445</c:v>
                </c:pt>
                <c:pt idx="110">
                  <c:v>187.53093555555554</c:v>
                </c:pt>
                <c:pt idx="111">
                  <c:v>179.19190733333335</c:v>
                </c:pt>
                <c:pt idx="112">
                  <c:v>173.01117066666666</c:v>
                </c:pt>
                <c:pt idx="113">
                  <c:v>179.59729666666667</c:v>
                </c:pt>
                <c:pt idx="114">
                  <c:v>178.434899</c:v>
                </c:pt>
                <c:pt idx="115">
                  <c:v>174.87150055555554</c:v>
                </c:pt>
                <c:pt idx="116">
                  <c:v>166.95355599999999</c:v>
                </c:pt>
                <c:pt idx="117">
                  <c:v>159.01238855555556</c:v>
                </c:pt>
                <c:pt idx="118">
                  <c:v>161.2735911111111</c:v>
                </c:pt>
                <c:pt idx="119">
                  <c:v>167.15079922222222</c:v>
                </c:pt>
                <c:pt idx="120">
                  <c:v>172.23165666666668</c:v>
                </c:pt>
                <c:pt idx="121">
                  <c:v>177.15572877777777</c:v>
                </c:pt>
                <c:pt idx="122">
                  <c:v>185.9739098888889</c:v>
                </c:pt>
                <c:pt idx="123">
                  <c:v>190.74867133333333</c:v>
                </c:pt>
                <c:pt idx="124">
                  <c:v>192.36370788888888</c:v>
                </c:pt>
                <c:pt idx="125">
                  <c:v>195.98726166666665</c:v>
                </c:pt>
                <c:pt idx="126">
                  <c:v>200.67793411111111</c:v>
                </c:pt>
                <c:pt idx="127">
                  <c:v>198.27743211111112</c:v>
                </c:pt>
                <c:pt idx="128">
                  <c:v>206.63294233333335</c:v>
                </c:pt>
                <c:pt idx="129">
                  <c:v>211.87924577777778</c:v>
                </c:pt>
                <c:pt idx="130">
                  <c:v>214.16568055555555</c:v>
                </c:pt>
                <c:pt idx="131">
                  <c:v>213.45842111111111</c:v>
                </c:pt>
                <c:pt idx="132">
                  <c:v>210.83942099999999</c:v>
                </c:pt>
                <c:pt idx="133">
                  <c:v>206.19558000000001</c:v>
                </c:pt>
                <c:pt idx="134">
                  <c:v>207.629795</c:v>
                </c:pt>
                <c:pt idx="135">
                  <c:v>211.13107255555556</c:v>
                </c:pt>
                <c:pt idx="136">
                  <c:v>210.85222922222223</c:v>
                </c:pt>
                <c:pt idx="137">
                  <c:v>211.89972822222222</c:v>
                </c:pt>
                <c:pt idx="138">
                  <c:v>212.36013677777777</c:v>
                </c:pt>
                <c:pt idx="139">
                  <c:v>211.95018955555557</c:v>
                </c:pt>
                <c:pt idx="140">
                  <c:v>217.60746322222224</c:v>
                </c:pt>
                <c:pt idx="141">
                  <c:v>215.0108611111111</c:v>
                </c:pt>
                <c:pt idx="142">
                  <c:v>216.14259944444444</c:v>
                </c:pt>
                <c:pt idx="143">
                  <c:v>218.75200344444445</c:v>
                </c:pt>
                <c:pt idx="144">
                  <c:v>226.60153533333335</c:v>
                </c:pt>
                <c:pt idx="145">
                  <c:v>220.61075911111112</c:v>
                </c:pt>
                <c:pt idx="146">
                  <c:v>226.09160177777778</c:v>
                </c:pt>
                <c:pt idx="147">
                  <c:v>229.99107100000001</c:v>
                </c:pt>
                <c:pt idx="148">
                  <c:v>228.93518933333334</c:v>
                </c:pt>
                <c:pt idx="149">
                  <c:v>229.03718322222221</c:v>
                </c:pt>
                <c:pt idx="150">
                  <c:v>230.49428377777778</c:v>
                </c:pt>
                <c:pt idx="151">
                  <c:v>238.59728077777777</c:v>
                </c:pt>
                <c:pt idx="152">
                  <c:v>238.12136222222222</c:v>
                </c:pt>
                <c:pt idx="153">
                  <c:v>239.38680066666666</c:v>
                </c:pt>
                <c:pt idx="154">
                  <c:v>236.45334444444444</c:v>
                </c:pt>
                <c:pt idx="155">
                  <c:v>233.70923466666667</c:v>
                </c:pt>
                <c:pt idx="156">
                  <c:v>229.72665177777779</c:v>
                </c:pt>
                <c:pt idx="157">
                  <c:v>219.65856733333334</c:v>
                </c:pt>
                <c:pt idx="158">
                  <c:v>220.84051388888889</c:v>
                </c:pt>
                <c:pt idx="159">
                  <c:v>215.2453151111111</c:v>
                </c:pt>
                <c:pt idx="160">
                  <c:v>209.11686855555556</c:v>
                </c:pt>
                <c:pt idx="161">
                  <c:v>208.24759088888888</c:v>
                </c:pt>
                <c:pt idx="162">
                  <c:v>201.25114466666668</c:v>
                </c:pt>
                <c:pt idx="163">
                  <c:v>197.85528011111111</c:v>
                </c:pt>
                <c:pt idx="164">
                  <c:v>194.41401244444444</c:v>
                </c:pt>
                <c:pt idx="165">
                  <c:v>183.45812466666666</c:v>
                </c:pt>
                <c:pt idx="166">
                  <c:v>185.37300733333333</c:v>
                </c:pt>
                <c:pt idx="167">
                  <c:v>197.29665955555555</c:v>
                </c:pt>
                <c:pt idx="168">
                  <c:v>226.44442622222223</c:v>
                </c:pt>
                <c:pt idx="169">
                  <c:v>231.93494044444444</c:v>
                </c:pt>
                <c:pt idx="170">
                  <c:v>230.38367333333332</c:v>
                </c:pt>
                <c:pt idx="171">
                  <c:v>231.08590766666666</c:v>
                </c:pt>
                <c:pt idx="172">
                  <c:v>223.5945638888889</c:v>
                </c:pt>
                <c:pt idx="173">
                  <c:v>230.61355433333333</c:v>
                </c:pt>
                <c:pt idx="174">
                  <c:v>230.63353711111111</c:v>
                </c:pt>
                <c:pt idx="175">
                  <c:v>238.2160451111111</c:v>
                </c:pt>
                <c:pt idx="176">
                  <c:v>237.17212622222223</c:v>
                </c:pt>
                <c:pt idx="177">
                  <c:v>239.8620631111111</c:v>
                </c:pt>
                <c:pt idx="178">
                  <c:v>239.05721977777779</c:v>
                </c:pt>
                <c:pt idx="179">
                  <c:v>238.227214</c:v>
                </c:pt>
                <c:pt idx="180">
                  <c:v>240.12167366666668</c:v>
                </c:pt>
                <c:pt idx="181">
                  <c:v>238.58642288888888</c:v>
                </c:pt>
                <c:pt idx="182">
                  <c:v>234.26667155555555</c:v>
                </c:pt>
                <c:pt idx="183">
                  <c:v>228.37795944444446</c:v>
                </c:pt>
                <c:pt idx="184">
                  <c:v>221.98865111111112</c:v>
                </c:pt>
                <c:pt idx="185">
                  <c:v>222.46090522222221</c:v>
                </c:pt>
                <c:pt idx="186">
                  <c:v>219.47792944444444</c:v>
                </c:pt>
                <c:pt idx="187">
                  <c:v>216.32251044444445</c:v>
                </c:pt>
                <c:pt idx="188">
                  <c:v>216.36740777777777</c:v>
                </c:pt>
                <c:pt idx="189">
                  <c:v>216.38839544444446</c:v>
                </c:pt>
                <c:pt idx="190">
                  <c:v>211.01205866666666</c:v>
                </c:pt>
                <c:pt idx="191">
                  <c:v>214.25625444444444</c:v>
                </c:pt>
                <c:pt idx="192">
                  <c:v>205.38054677777777</c:v>
                </c:pt>
                <c:pt idx="193">
                  <c:v>200.9685791111111</c:v>
                </c:pt>
                <c:pt idx="194">
                  <c:v>197.40076677777779</c:v>
                </c:pt>
                <c:pt idx="195">
                  <c:v>194.72047133333334</c:v>
                </c:pt>
                <c:pt idx="196">
                  <c:v>189.40596244444444</c:v>
                </c:pt>
                <c:pt idx="197">
                  <c:v>178.86142511111112</c:v>
                </c:pt>
                <c:pt idx="198">
                  <c:v>177.80065422222222</c:v>
                </c:pt>
                <c:pt idx="199">
                  <c:v>180.0406988888889</c:v>
                </c:pt>
                <c:pt idx="200">
                  <c:v>178.61735155555556</c:v>
                </c:pt>
                <c:pt idx="201">
                  <c:v>173.51530888888888</c:v>
                </c:pt>
                <c:pt idx="202">
                  <c:v>170.73826255555556</c:v>
                </c:pt>
                <c:pt idx="203">
                  <c:v>168.70631722222222</c:v>
                </c:pt>
                <c:pt idx="204">
                  <c:v>166.09292277777777</c:v>
                </c:pt>
                <c:pt idx="205">
                  <c:v>165.509772</c:v>
                </c:pt>
                <c:pt idx="206">
                  <c:v>160.00255377777779</c:v>
                </c:pt>
                <c:pt idx="207">
                  <c:v>157.64485488888889</c:v>
                </c:pt>
                <c:pt idx="208">
                  <c:v>150.85865266666667</c:v>
                </c:pt>
                <c:pt idx="209">
                  <c:v>155.24546988888889</c:v>
                </c:pt>
                <c:pt idx="210">
                  <c:v>150.02836477777777</c:v>
                </c:pt>
                <c:pt idx="211">
                  <c:v>145.18933200000001</c:v>
                </c:pt>
                <c:pt idx="212">
                  <c:v>146.0435521111111</c:v>
                </c:pt>
                <c:pt idx="213">
                  <c:v>158.94269744444443</c:v>
                </c:pt>
                <c:pt idx="214">
                  <c:v>156.89104111111112</c:v>
                </c:pt>
                <c:pt idx="215">
                  <c:v>162.40601899999999</c:v>
                </c:pt>
                <c:pt idx="216">
                  <c:v>168.69786300000001</c:v>
                </c:pt>
                <c:pt idx="217">
                  <c:v>180.58097066666667</c:v>
                </c:pt>
                <c:pt idx="218">
                  <c:v>187.31861633333332</c:v>
                </c:pt>
                <c:pt idx="219">
                  <c:v>187.611592</c:v>
                </c:pt>
                <c:pt idx="220">
                  <c:v>195.41564344444444</c:v>
                </c:pt>
                <c:pt idx="221">
                  <c:v>198.63946877777778</c:v>
                </c:pt>
                <c:pt idx="222">
                  <c:v>198.79285133333335</c:v>
                </c:pt>
                <c:pt idx="223">
                  <c:v>204.50251977777779</c:v>
                </c:pt>
                <c:pt idx="224">
                  <c:v>204.17591200000001</c:v>
                </c:pt>
                <c:pt idx="225">
                  <c:v>206.91101422222224</c:v>
                </c:pt>
                <c:pt idx="226">
                  <c:v>208.87371155555556</c:v>
                </c:pt>
                <c:pt idx="227">
                  <c:v>198.83874677777777</c:v>
                </c:pt>
                <c:pt idx="228">
                  <c:v>194.13602900000001</c:v>
                </c:pt>
                <c:pt idx="229">
                  <c:v>194.92273611111111</c:v>
                </c:pt>
                <c:pt idx="230">
                  <c:v>191.4978801111111</c:v>
                </c:pt>
                <c:pt idx="231">
                  <c:v>193.13156888888889</c:v>
                </c:pt>
                <c:pt idx="232">
                  <c:v>194.99874466666665</c:v>
                </c:pt>
                <c:pt idx="233">
                  <c:v>195.28143688888889</c:v>
                </c:pt>
                <c:pt idx="234">
                  <c:v>192.39837355555557</c:v>
                </c:pt>
                <c:pt idx="235">
                  <c:v>197.2077878888889</c:v>
                </c:pt>
                <c:pt idx="236">
                  <c:v>192.0825868888889</c:v>
                </c:pt>
                <c:pt idx="237">
                  <c:v>200.66762877777776</c:v>
                </c:pt>
                <c:pt idx="238">
                  <c:v>202.1517661111111</c:v>
                </c:pt>
                <c:pt idx="239">
                  <c:v>199.06664477777778</c:v>
                </c:pt>
                <c:pt idx="240">
                  <c:v>207.09756188888889</c:v>
                </c:pt>
                <c:pt idx="241">
                  <c:v>211.70386422222222</c:v>
                </c:pt>
                <c:pt idx="242">
                  <c:v>216.085691</c:v>
                </c:pt>
                <c:pt idx="243">
                  <c:v>217.1930518888889</c:v>
                </c:pt>
                <c:pt idx="244">
                  <c:v>219.10311333333334</c:v>
                </c:pt>
                <c:pt idx="245">
                  <c:v>217.36014844444443</c:v>
                </c:pt>
                <c:pt idx="246">
                  <c:v>217.81042166666666</c:v>
                </c:pt>
                <c:pt idx="247">
                  <c:v>218.55058955555555</c:v>
                </c:pt>
                <c:pt idx="248">
                  <c:v>223.09661422222223</c:v>
                </c:pt>
                <c:pt idx="249">
                  <c:v>224.74964322222223</c:v>
                </c:pt>
                <c:pt idx="250">
                  <c:v>226.71504833333333</c:v>
                </c:pt>
                <c:pt idx="251">
                  <c:v>230.79747366666666</c:v>
                </c:pt>
                <c:pt idx="252">
                  <c:v>224.31080222222224</c:v>
                </c:pt>
                <c:pt idx="253">
                  <c:v>230.30468177777777</c:v>
                </c:pt>
                <c:pt idx="254">
                  <c:v>232.07009122222223</c:v>
                </c:pt>
                <c:pt idx="255">
                  <c:v>232.70423655555555</c:v>
                </c:pt>
                <c:pt idx="256">
                  <c:v>230.68014766666667</c:v>
                </c:pt>
                <c:pt idx="257">
                  <c:v>230.5278648888889</c:v>
                </c:pt>
                <c:pt idx="258">
                  <c:v>224.546032</c:v>
                </c:pt>
                <c:pt idx="259">
                  <c:v>227.67853144444445</c:v>
                </c:pt>
                <c:pt idx="260">
                  <c:v>225.41117044444445</c:v>
                </c:pt>
                <c:pt idx="261">
                  <c:v>223.81135422222223</c:v>
                </c:pt>
                <c:pt idx="262">
                  <c:v>229.54661455555555</c:v>
                </c:pt>
                <c:pt idx="263">
                  <c:v>246.14651733333332</c:v>
                </c:pt>
                <c:pt idx="264">
                  <c:v>279.71738888888888</c:v>
                </c:pt>
                <c:pt idx="265">
                  <c:v>295.78733233333332</c:v>
                </c:pt>
                <c:pt idx="266">
                  <c:v>289.39643899999999</c:v>
                </c:pt>
                <c:pt idx="267">
                  <c:v>285.6510892222222</c:v>
                </c:pt>
                <c:pt idx="268">
                  <c:v>286.54809722222222</c:v>
                </c:pt>
                <c:pt idx="269">
                  <c:v>293.10873233333331</c:v>
                </c:pt>
                <c:pt idx="270">
                  <c:v>296.77665177777777</c:v>
                </c:pt>
                <c:pt idx="271">
                  <c:v>294.46631055555554</c:v>
                </c:pt>
                <c:pt idx="272">
                  <c:v>287.26854344444445</c:v>
                </c:pt>
                <c:pt idx="273">
                  <c:v>288.18225466666667</c:v>
                </c:pt>
                <c:pt idx="274">
                  <c:v>289.2860527777778</c:v>
                </c:pt>
                <c:pt idx="275">
                  <c:v>283.85521999999997</c:v>
                </c:pt>
                <c:pt idx="276">
                  <c:v>279.73584977777779</c:v>
                </c:pt>
                <c:pt idx="277">
                  <c:v>279.23085088888888</c:v>
                </c:pt>
                <c:pt idx="278">
                  <c:v>275.83273344444444</c:v>
                </c:pt>
                <c:pt idx="279">
                  <c:v>273.13280955555558</c:v>
                </c:pt>
                <c:pt idx="280">
                  <c:v>268.65219277777777</c:v>
                </c:pt>
                <c:pt idx="281">
                  <c:v>270.27538455555555</c:v>
                </c:pt>
                <c:pt idx="282">
                  <c:v>268.06033566666667</c:v>
                </c:pt>
                <c:pt idx="283">
                  <c:v>260.37900055555554</c:v>
                </c:pt>
                <c:pt idx="284">
                  <c:v>266.50246199999998</c:v>
                </c:pt>
                <c:pt idx="285">
                  <c:v>261.04765188888888</c:v>
                </c:pt>
                <c:pt idx="286">
                  <c:v>257.11919166666667</c:v>
                </c:pt>
                <c:pt idx="287">
                  <c:v>255.42078722222223</c:v>
                </c:pt>
                <c:pt idx="288">
                  <c:v>246.47964622222221</c:v>
                </c:pt>
                <c:pt idx="289">
                  <c:v>245.90973888888888</c:v>
                </c:pt>
                <c:pt idx="290">
                  <c:v>236.13425444444445</c:v>
                </c:pt>
                <c:pt idx="291">
                  <c:v>231.04811900000001</c:v>
                </c:pt>
                <c:pt idx="292">
                  <c:v>228.78917222222222</c:v>
                </c:pt>
                <c:pt idx="293">
                  <c:v>225.22081088888888</c:v>
                </c:pt>
                <c:pt idx="294">
                  <c:v>223.60285755555554</c:v>
                </c:pt>
                <c:pt idx="295">
                  <c:v>219.50858777777779</c:v>
                </c:pt>
                <c:pt idx="296">
                  <c:v>216.34936355555556</c:v>
                </c:pt>
                <c:pt idx="297">
                  <c:v>215.29594266666666</c:v>
                </c:pt>
                <c:pt idx="298">
                  <c:v>215.32901144444443</c:v>
                </c:pt>
                <c:pt idx="299">
                  <c:v>212.9957531111111</c:v>
                </c:pt>
                <c:pt idx="300">
                  <c:v>207.25914599999999</c:v>
                </c:pt>
                <c:pt idx="301">
                  <c:v>201.41188577777777</c:v>
                </c:pt>
                <c:pt idx="302">
                  <c:v>200.52024855555555</c:v>
                </c:pt>
                <c:pt idx="303">
                  <c:v>198.1985468888889</c:v>
                </c:pt>
                <c:pt idx="304">
                  <c:v>200.0747948888889</c:v>
                </c:pt>
                <c:pt idx="305">
                  <c:v>191.22521744444444</c:v>
                </c:pt>
                <c:pt idx="306">
                  <c:v>188.52183311111111</c:v>
                </c:pt>
                <c:pt idx="307">
                  <c:v>182.66001255555557</c:v>
                </c:pt>
                <c:pt idx="308">
                  <c:v>172.87856877777779</c:v>
                </c:pt>
                <c:pt idx="309">
                  <c:v>169.61642288888888</c:v>
                </c:pt>
                <c:pt idx="310">
                  <c:v>170.80925222222223</c:v>
                </c:pt>
                <c:pt idx="311">
                  <c:v>174.98067544444444</c:v>
                </c:pt>
                <c:pt idx="312">
                  <c:v>179.27916099999999</c:v>
                </c:pt>
                <c:pt idx="313">
                  <c:v>179.0522378888889</c:v>
                </c:pt>
                <c:pt idx="314">
                  <c:v>189.04321511111112</c:v>
                </c:pt>
                <c:pt idx="315">
                  <c:v>193.85467455555556</c:v>
                </c:pt>
                <c:pt idx="316">
                  <c:v>199.78829277777777</c:v>
                </c:pt>
                <c:pt idx="317">
                  <c:v>203.76589766666666</c:v>
                </c:pt>
                <c:pt idx="318">
                  <c:v>202.36730633333335</c:v>
                </c:pt>
                <c:pt idx="319">
                  <c:v>202.44377444444444</c:v>
                </c:pt>
                <c:pt idx="320">
                  <c:v>212.43813477777778</c:v>
                </c:pt>
                <c:pt idx="321">
                  <c:v>210.30682455555555</c:v>
                </c:pt>
                <c:pt idx="322">
                  <c:v>197.28925666666666</c:v>
                </c:pt>
                <c:pt idx="323">
                  <c:v>208.38236077777779</c:v>
                </c:pt>
                <c:pt idx="324">
                  <c:v>217.69198800000001</c:v>
                </c:pt>
                <c:pt idx="325">
                  <c:v>200.2902061111111</c:v>
                </c:pt>
                <c:pt idx="326">
                  <c:v>179.41881944444444</c:v>
                </c:pt>
                <c:pt idx="327">
                  <c:v>190.00146133333334</c:v>
                </c:pt>
                <c:pt idx="328">
                  <c:v>195.24406466666667</c:v>
                </c:pt>
                <c:pt idx="329">
                  <c:v>198.90174755555554</c:v>
                </c:pt>
                <c:pt idx="330">
                  <c:v>196.70930777777778</c:v>
                </c:pt>
                <c:pt idx="331">
                  <c:v>193.84791322222222</c:v>
                </c:pt>
                <c:pt idx="332">
                  <c:v>194.06160700000001</c:v>
                </c:pt>
                <c:pt idx="333">
                  <c:v>194.15534333333332</c:v>
                </c:pt>
                <c:pt idx="334">
                  <c:v>203.96116444444445</c:v>
                </c:pt>
                <c:pt idx="335">
                  <c:v>202.04367322222222</c:v>
                </c:pt>
                <c:pt idx="336">
                  <c:v>190.39459533333334</c:v>
                </c:pt>
                <c:pt idx="337">
                  <c:v>187.90247344444444</c:v>
                </c:pt>
                <c:pt idx="338">
                  <c:v>201.37137088888889</c:v>
                </c:pt>
                <c:pt idx="339">
                  <c:v>208.53703377777776</c:v>
                </c:pt>
                <c:pt idx="340">
                  <c:v>211.50138133333334</c:v>
                </c:pt>
                <c:pt idx="341">
                  <c:v>211.36452033333333</c:v>
                </c:pt>
                <c:pt idx="342">
                  <c:v>210.30698100000001</c:v>
                </c:pt>
                <c:pt idx="343">
                  <c:v>214.25554266666666</c:v>
                </c:pt>
                <c:pt idx="344">
                  <c:v>206.9910011111111</c:v>
                </c:pt>
                <c:pt idx="345">
                  <c:v>214.81217766666666</c:v>
                </c:pt>
                <c:pt idx="346">
                  <c:v>221.50056477777778</c:v>
                </c:pt>
                <c:pt idx="347">
                  <c:v>223.00187355555556</c:v>
                </c:pt>
                <c:pt idx="348">
                  <c:v>223.80468833333333</c:v>
                </c:pt>
                <c:pt idx="349">
                  <c:v>243.56739755555554</c:v>
                </c:pt>
                <c:pt idx="350">
                  <c:v>217.37976166666667</c:v>
                </c:pt>
                <c:pt idx="351">
                  <c:v>213.65175199999999</c:v>
                </c:pt>
                <c:pt idx="352">
                  <c:v>221.85133300000001</c:v>
                </c:pt>
                <c:pt idx="353">
                  <c:v>221.12599066666667</c:v>
                </c:pt>
                <c:pt idx="354">
                  <c:v>213.84437577777777</c:v>
                </c:pt>
                <c:pt idx="355">
                  <c:v>210.40625555555556</c:v>
                </c:pt>
                <c:pt idx="356">
                  <c:v>200.81892911111112</c:v>
                </c:pt>
                <c:pt idx="357">
                  <c:v>199.62370966666666</c:v>
                </c:pt>
                <c:pt idx="358">
                  <c:v>200.23823566666667</c:v>
                </c:pt>
                <c:pt idx="359">
                  <c:v>222.66667088888889</c:v>
                </c:pt>
                <c:pt idx="360">
                  <c:v>219.03704544444443</c:v>
                </c:pt>
                <c:pt idx="361">
                  <c:v>231.44740533333334</c:v>
                </c:pt>
                <c:pt idx="362">
                  <c:v>236.47585888888889</c:v>
                </c:pt>
                <c:pt idx="363">
                  <c:v>244.59901033333333</c:v>
                </c:pt>
                <c:pt idx="364">
                  <c:v>241.27549177777777</c:v>
                </c:pt>
                <c:pt idx="365">
                  <c:v>227.4453641111111</c:v>
                </c:pt>
                <c:pt idx="366">
                  <c:v>229.91882088888889</c:v>
                </c:pt>
                <c:pt idx="367">
                  <c:v>236.01898199999999</c:v>
                </c:pt>
                <c:pt idx="368">
                  <c:v>242.27796311111112</c:v>
                </c:pt>
                <c:pt idx="369">
                  <c:v>239.98747255555554</c:v>
                </c:pt>
                <c:pt idx="370">
                  <c:v>240.7124091111111</c:v>
                </c:pt>
                <c:pt idx="371">
                  <c:v>244.38535844444445</c:v>
                </c:pt>
                <c:pt idx="372">
                  <c:v>245.39203622222223</c:v>
                </c:pt>
                <c:pt idx="373">
                  <c:v>244.51261233333332</c:v>
                </c:pt>
                <c:pt idx="374">
                  <c:v>249.53643455555556</c:v>
                </c:pt>
                <c:pt idx="375">
                  <c:v>245.52023222222223</c:v>
                </c:pt>
                <c:pt idx="376">
                  <c:v>245.09449066666667</c:v>
                </c:pt>
                <c:pt idx="377">
                  <c:v>243.7763918888889</c:v>
                </c:pt>
                <c:pt idx="378">
                  <c:v>241.33532277777778</c:v>
                </c:pt>
                <c:pt idx="379">
                  <c:v>241.45437255555555</c:v>
                </c:pt>
                <c:pt idx="380">
                  <c:v>242.85240466666667</c:v>
                </c:pt>
                <c:pt idx="381">
                  <c:v>243.32822488888888</c:v>
                </c:pt>
                <c:pt idx="382">
                  <c:v>239.64573533333333</c:v>
                </c:pt>
                <c:pt idx="383">
                  <c:v>235.859655</c:v>
                </c:pt>
                <c:pt idx="384">
                  <c:v>234.57654955555554</c:v>
                </c:pt>
                <c:pt idx="385">
                  <c:v>231.0731791111111</c:v>
                </c:pt>
                <c:pt idx="386">
                  <c:v>227.57409799999999</c:v>
                </c:pt>
                <c:pt idx="387">
                  <c:v>221.6836088888889</c:v>
                </c:pt>
                <c:pt idx="388">
                  <c:v>212.67316955555555</c:v>
                </c:pt>
                <c:pt idx="389">
                  <c:v>213.0739341111111</c:v>
                </c:pt>
                <c:pt idx="390">
                  <c:v>208.63627688888889</c:v>
                </c:pt>
                <c:pt idx="391">
                  <c:v>204.87838166666666</c:v>
                </c:pt>
                <c:pt idx="392">
                  <c:v>198.66143</c:v>
                </c:pt>
                <c:pt idx="393">
                  <c:v>192.09632655555555</c:v>
                </c:pt>
                <c:pt idx="394">
                  <c:v>194.5262491111111</c:v>
                </c:pt>
                <c:pt idx="395">
                  <c:v>188.60051366666667</c:v>
                </c:pt>
                <c:pt idx="396">
                  <c:v>186.11298199999999</c:v>
                </c:pt>
                <c:pt idx="397">
                  <c:v>187.03854955555556</c:v>
                </c:pt>
                <c:pt idx="398">
                  <c:v>183.8348728888889</c:v>
                </c:pt>
                <c:pt idx="399">
                  <c:v>179.17334322222223</c:v>
                </c:pt>
                <c:pt idx="400">
                  <c:v>181.05965244444445</c:v>
                </c:pt>
                <c:pt idx="401">
                  <c:v>176.75562344444444</c:v>
                </c:pt>
                <c:pt idx="402">
                  <c:v>170.85495877777777</c:v>
                </c:pt>
                <c:pt idx="403">
                  <c:v>163.41770011111112</c:v>
                </c:pt>
                <c:pt idx="404">
                  <c:v>156.96314344444446</c:v>
                </c:pt>
                <c:pt idx="405">
                  <c:v>151.83417622222223</c:v>
                </c:pt>
                <c:pt idx="406">
                  <c:v>153.58554444444445</c:v>
                </c:pt>
                <c:pt idx="407">
                  <c:v>155.86159955555556</c:v>
                </c:pt>
                <c:pt idx="408">
                  <c:v>160.71875944444446</c:v>
                </c:pt>
                <c:pt idx="409">
                  <c:v>162.77947188888888</c:v>
                </c:pt>
                <c:pt idx="410">
                  <c:v>169.1366658888889</c:v>
                </c:pt>
                <c:pt idx="411">
                  <c:v>170.61908477777777</c:v>
                </c:pt>
                <c:pt idx="412">
                  <c:v>178.47089622222222</c:v>
                </c:pt>
                <c:pt idx="413">
                  <c:v>178.173879</c:v>
                </c:pt>
                <c:pt idx="414">
                  <c:v>181.08278555555555</c:v>
                </c:pt>
                <c:pt idx="415">
                  <c:v>179.01452322222221</c:v>
                </c:pt>
                <c:pt idx="416">
                  <c:v>184.10995555555556</c:v>
                </c:pt>
                <c:pt idx="417">
                  <c:v>185.43806511111111</c:v>
                </c:pt>
                <c:pt idx="418">
                  <c:v>185.34974022222221</c:v>
                </c:pt>
                <c:pt idx="419">
                  <c:v>177.18253200000001</c:v>
                </c:pt>
                <c:pt idx="420">
                  <c:v>176.2886048888889</c:v>
                </c:pt>
                <c:pt idx="421">
                  <c:v>183.30635766666666</c:v>
                </c:pt>
                <c:pt idx="422">
                  <c:v>175.99766133333333</c:v>
                </c:pt>
                <c:pt idx="423">
                  <c:v>179.20980966666667</c:v>
                </c:pt>
                <c:pt idx="424">
                  <c:v>182.77876833333335</c:v>
                </c:pt>
                <c:pt idx="425">
                  <c:v>187.23238422222221</c:v>
                </c:pt>
                <c:pt idx="426">
                  <c:v>184.41540499999999</c:v>
                </c:pt>
                <c:pt idx="427">
                  <c:v>192.15683355555555</c:v>
                </c:pt>
                <c:pt idx="428">
                  <c:v>188.53155466666666</c:v>
                </c:pt>
                <c:pt idx="429">
                  <c:v>189.84327066666665</c:v>
                </c:pt>
                <c:pt idx="430">
                  <c:v>196.23290122222221</c:v>
                </c:pt>
                <c:pt idx="431">
                  <c:v>201.30390844444443</c:v>
                </c:pt>
                <c:pt idx="432">
                  <c:v>204.36291988888888</c:v>
                </c:pt>
                <c:pt idx="433">
                  <c:v>211.01196544444446</c:v>
                </c:pt>
                <c:pt idx="434">
                  <c:v>210.26779922222221</c:v>
                </c:pt>
                <c:pt idx="435">
                  <c:v>212.48496644444444</c:v>
                </c:pt>
                <c:pt idx="436">
                  <c:v>214.11124177777776</c:v>
                </c:pt>
                <c:pt idx="437">
                  <c:v>206.91011177777779</c:v>
                </c:pt>
                <c:pt idx="438">
                  <c:v>201.36144777777778</c:v>
                </c:pt>
                <c:pt idx="439">
                  <c:v>186.10827177777779</c:v>
                </c:pt>
                <c:pt idx="440">
                  <c:v>187.66338166666668</c:v>
                </c:pt>
                <c:pt idx="441">
                  <c:v>180.05748866666667</c:v>
                </c:pt>
                <c:pt idx="442">
                  <c:v>164.66542977777777</c:v>
                </c:pt>
                <c:pt idx="443">
                  <c:v>158.91936755555557</c:v>
                </c:pt>
                <c:pt idx="444">
                  <c:v>162.9692321111111</c:v>
                </c:pt>
                <c:pt idx="445">
                  <c:v>166.72002422222224</c:v>
                </c:pt>
                <c:pt idx="446">
                  <c:v>166.27354677777777</c:v>
                </c:pt>
                <c:pt idx="447">
                  <c:v>169.46595055555557</c:v>
                </c:pt>
                <c:pt idx="448">
                  <c:v>175.38473611111112</c:v>
                </c:pt>
                <c:pt idx="449">
                  <c:v>176.55098911111111</c:v>
                </c:pt>
                <c:pt idx="450">
                  <c:v>176.34998222222222</c:v>
                </c:pt>
                <c:pt idx="451">
                  <c:v>175.54477455555556</c:v>
                </c:pt>
                <c:pt idx="452">
                  <c:v>178.33745944444445</c:v>
                </c:pt>
                <c:pt idx="453">
                  <c:v>181.0404891111111</c:v>
                </c:pt>
                <c:pt idx="454">
                  <c:v>192.56762744444444</c:v>
                </c:pt>
                <c:pt idx="455">
                  <c:v>220.23797200000001</c:v>
                </c:pt>
                <c:pt idx="456">
                  <c:v>245.24334244444444</c:v>
                </c:pt>
                <c:pt idx="457">
                  <c:v>258.55502433333334</c:v>
                </c:pt>
                <c:pt idx="458">
                  <c:v>259.09689011111112</c:v>
                </c:pt>
                <c:pt idx="459">
                  <c:v>255.58695688888889</c:v>
                </c:pt>
                <c:pt idx="460">
                  <c:v>254.82710166666666</c:v>
                </c:pt>
                <c:pt idx="461">
                  <c:v>254.45131544444445</c:v>
                </c:pt>
                <c:pt idx="462">
                  <c:v>254.67318255555554</c:v>
                </c:pt>
                <c:pt idx="463">
                  <c:v>251.59163844444444</c:v>
                </c:pt>
                <c:pt idx="464">
                  <c:v>249.29717277777777</c:v>
                </c:pt>
                <c:pt idx="465">
                  <c:v>248.22636900000001</c:v>
                </c:pt>
                <c:pt idx="466">
                  <c:v>249.60146644444444</c:v>
                </c:pt>
                <c:pt idx="467">
                  <c:v>248.26201544444444</c:v>
                </c:pt>
                <c:pt idx="468">
                  <c:v>247.6392438888889</c:v>
                </c:pt>
                <c:pt idx="469">
                  <c:v>249.33843655555555</c:v>
                </c:pt>
                <c:pt idx="470">
                  <c:v>245.59050911111112</c:v>
                </c:pt>
                <c:pt idx="471">
                  <c:v>241.93801488888889</c:v>
                </c:pt>
                <c:pt idx="472">
                  <c:v>238.21405533333333</c:v>
                </c:pt>
                <c:pt idx="473">
                  <c:v>235.03887422222223</c:v>
                </c:pt>
                <c:pt idx="474">
                  <c:v>231.56932166666667</c:v>
                </c:pt>
                <c:pt idx="475">
                  <c:v>227.99548322222222</c:v>
                </c:pt>
                <c:pt idx="476">
                  <c:v>230.4051321111111</c:v>
                </c:pt>
                <c:pt idx="477">
                  <c:v>238.36614499999999</c:v>
                </c:pt>
                <c:pt idx="478">
                  <c:v>231.1567378888889</c:v>
                </c:pt>
                <c:pt idx="479">
                  <c:v>230.57148988888889</c:v>
                </c:pt>
                <c:pt idx="480">
                  <c:v>228.1137018888889</c:v>
                </c:pt>
                <c:pt idx="481">
                  <c:v>221.47074777777777</c:v>
                </c:pt>
                <c:pt idx="482">
                  <c:v>216.38982766666666</c:v>
                </c:pt>
                <c:pt idx="483">
                  <c:v>218.36511222222222</c:v>
                </c:pt>
                <c:pt idx="484">
                  <c:v>211.2104041111111</c:v>
                </c:pt>
                <c:pt idx="485">
                  <c:v>207.4162201111111</c:v>
                </c:pt>
                <c:pt idx="486">
                  <c:v>199.64423366666668</c:v>
                </c:pt>
                <c:pt idx="487">
                  <c:v>200.93679800000001</c:v>
                </c:pt>
                <c:pt idx="488">
                  <c:v>195.27281500000001</c:v>
                </c:pt>
                <c:pt idx="489">
                  <c:v>187.34485255555555</c:v>
                </c:pt>
                <c:pt idx="490">
                  <c:v>181.60537577777777</c:v>
                </c:pt>
                <c:pt idx="491">
                  <c:v>180.80139277777778</c:v>
                </c:pt>
                <c:pt idx="492">
                  <c:v>182.39882366666666</c:v>
                </c:pt>
                <c:pt idx="493">
                  <c:v>178.15479788888888</c:v>
                </c:pt>
                <c:pt idx="494">
                  <c:v>177.97546877777779</c:v>
                </c:pt>
                <c:pt idx="495">
                  <c:v>174.41870611111111</c:v>
                </c:pt>
                <c:pt idx="496">
                  <c:v>171.69293155555556</c:v>
                </c:pt>
                <c:pt idx="497">
                  <c:v>167.72731222222222</c:v>
                </c:pt>
                <c:pt idx="498">
                  <c:v>162.07111366666666</c:v>
                </c:pt>
                <c:pt idx="499">
                  <c:v>149.09017044444445</c:v>
                </c:pt>
                <c:pt idx="500">
                  <c:v>144.56498500000001</c:v>
                </c:pt>
                <c:pt idx="501">
                  <c:v>142.55531255555556</c:v>
                </c:pt>
                <c:pt idx="502">
                  <c:v>143.64979566666668</c:v>
                </c:pt>
                <c:pt idx="503">
                  <c:v>144.35110511111111</c:v>
                </c:pt>
                <c:pt idx="504">
                  <c:v>148.20427466666666</c:v>
                </c:pt>
                <c:pt idx="505">
                  <c:v>156.50088044444445</c:v>
                </c:pt>
                <c:pt idx="506">
                  <c:v>160.25293133333332</c:v>
                </c:pt>
                <c:pt idx="507">
                  <c:v>162.69691744444444</c:v>
                </c:pt>
                <c:pt idx="508">
                  <c:v>170.46766688888889</c:v>
                </c:pt>
                <c:pt idx="509">
                  <c:v>180.72503844444444</c:v>
                </c:pt>
                <c:pt idx="510">
                  <c:v>184.836197</c:v>
                </c:pt>
                <c:pt idx="511">
                  <c:v>186.21653066666667</c:v>
                </c:pt>
                <c:pt idx="512">
                  <c:v>190.90785755555555</c:v>
                </c:pt>
                <c:pt idx="513">
                  <c:v>191.79124933333333</c:v>
                </c:pt>
                <c:pt idx="514">
                  <c:v>188.95481188888888</c:v>
                </c:pt>
                <c:pt idx="515">
                  <c:v>186.37546733333335</c:v>
                </c:pt>
                <c:pt idx="516">
                  <c:v>178.91760522222222</c:v>
                </c:pt>
                <c:pt idx="517">
                  <c:v>171.03124211111111</c:v>
                </c:pt>
                <c:pt idx="518">
                  <c:v>164.12446211111111</c:v>
                </c:pt>
                <c:pt idx="519">
                  <c:v>156.33591166666668</c:v>
                </c:pt>
                <c:pt idx="520">
                  <c:v>156.69154011111112</c:v>
                </c:pt>
                <c:pt idx="521">
                  <c:v>152.36989744444443</c:v>
                </c:pt>
                <c:pt idx="522">
                  <c:v>136.27622877777779</c:v>
                </c:pt>
                <c:pt idx="523">
                  <c:v>148.0613921111111</c:v>
                </c:pt>
                <c:pt idx="524">
                  <c:v>140.60347166666668</c:v>
                </c:pt>
                <c:pt idx="525">
                  <c:v>149.80394777777778</c:v>
                </c:pt>
                <c:pt idx="526">
                  <c:v>157.77523744444446</c:v>
                </c:pt>
                <c:pt idx="527">
                  <c:v>161.29435544444445</c:v>
                </c:pt>
                <c:pt idx="528">
                  <c:v>189.72602455555557</c:v>
                </c:pt>
                <c:pt idx="529">
                  <c:v>170.80762055555556</c:v>
                </c:pt>
                <c:pt idx="530">
                  <c:v>173.95888855555555</c:v>
                </c:pt>
                <c:pt idx="531">
                  <c:v>176.47465866666667</c:v>
                </c:pt>
                <c:pt idx="532">
                  <c:v>192.09642866666667</c:v>
                </c:pt>
                <c:pt idx="533">
                  <c:v>186.70475444444443</c:v>
                </c:pt>
                <c:pt idx="534">
                  <c:v>190.35317422222224</c:v>
                </c:pt>
                <c:pt idx="535">
                  <c:v>187.64573066666668</c:v>
                </c:pt>
                <c:pt idx="536">
                  <c:v>180.12979811111111</c:v>
                </c:pt>
                <c:pt idx="537">
                  <c:v>184.71996799999999</c:v>
                </c:pt>
                <c:pt idx="538">
                  <c:v>188.22553344444444</c:v>
                </c:pt>
                <c:pt idx="539">
                  <c:v>190.65086011111111</c:v>
                </c:pt>
                <c:pt idx="540">
                  <c:v>190.02431422222222</c:v>
                </c:pt>
                <c:pt idx="541">
                  <c:v>187.06341322222221</c:v>
                </c:pt>
                <c:pt idx="542">
                  <c:v>182.00111477777779</c:v>
                </c:pt>
                <c:pt idx="543">
                  <c:v>184.74408411111111</c:v>
                </c:pt>
                <c:pt idx="544">
                  <c:v>182.38362288888888</c:v>
                </c:pt>
                <c:pt idx="545">
                  <c:v>185.99756744444446</c:v>
                </c:pt>
                <c:pt idx="546">
                  <c:v>181.97921355555556</c:v>
                </c:pt>
                <c:pt idx="547">
                  <c:v>181.95421633333333</c:v>
                </c:pt>
                <c:pt idx="548">
                  <c:v>189.04130188888888</c:v>
                </c:pt>
                <c:pt idx="549">
                  <c:v>197.68515988888888</c:v>
                </c:pt>
                <c:pt idx="550">
                  <c:v>216.03739355555555</c:v>
                </c:pt>
                <c:pt idx="551">
                  <c:v>242.65175222222223</c:v>
                </c:pt>
                <c:pt idx="552">
                  <c:v>268.00556444444442</c:v>
                </c:pt>
                <c:pt idx="553">
                  <c:v>283.85387077777779</c:v>
                </c:pt>
                <c:pt idx="554">
                  <c:v>287.5486807777778</c:v>
                </c:pt>
                <c:pt idx="555">
                  <c:v>287.04956511111112</c:v>
                </c:pt>
                <c:pt idx="556">
                  <c:v>280.85201999999998</c:v>
                </c:pt>
                <c:pt idx="557">
                  <c:v>280.16293400000001</c:v>
                </c:pt>
                <c:pt idx="558">
                  <c:v>278.73036233333335</c:v>
                </c:pt>
                <c:pt idx="559">
                  <c:v>277.20335433333332</c:v>
                </c:pt>
                <c:pt idx="560">
                  <c:v>276.92954388888887</c:v>
                </c:pt>
                <c:pt idx="561">
                  <c:v>278.06031366666667</c:v>
                </c:pt>
                <c:pt idx="562">
                  <c:v>278.0741151111111</c:v>
                </c:pt>
                <c:pt idx="563">
                  <c:v>276.24802544444447</c:v>
                </c:pt>
                <c:pt idx="564">
                  <c:v>273.94321655555558</c:v>
                </c:pt>
                <c:pt idx="565">
                  <c:v>272.36237299999999</c:v>
                </c:pt>
                <c:pt idx="566">
                  <c:v>270.78931722222222</c:v>
                </c:pt>
                <c:pt idx="567">
                  <c:v>265.0151308888889</c:v>
                </c:pt>
                <c:pt idx="568">
                  <c:v>266.75032144444447</c:v>
                </c:pt>
                <c:pt idx="569">
                  <c:v>263.96255388888886</c:v>
                </c:pt>
                <c:pt idx="570">
                  <c:v>263.636101</c:v>
                </c:pt>
                <c:pt idx="571">
                  <c:v>256.07306855555555</c:v>
                </c:pt>
                <c:pt idx="572">
                  <c:v>249.94133211111111</c:v>
                </c:pt>
                <c:pt idx="573">
                  <c:v>249.66036722222222</c:v>
                </c:pt>
                <c:pt idx="574">
                  <c:v>247.24929888888889</c:v>
                </c:pt>
                <c:pt idx="575">
                  <c:v>248.20528744444445</c:v>
                </c:pt>
                <c:pt idx="576">
                  <c:v>241.79768799999999</c:v>
                </c:pt>
                <c:pt idx="577">
                  <c:v>238.15120344444443</c:v>
                </c:pt>
                <c:pt idx="578">
                  <c:v>236.78103511111112</c:v>
                </c:pt>
                <c:pt idx="579">
                  <c:v>224.68247822222222</c:v>
                </c:pt>
                <c:pt idx="580">
                  <c:v>225.92802477777778</c:v>
                </c:pt>
                <c:pt idx="581">
                  <c:v>222.32212422222221</c:v>
                </c:pt>
                <c:pt idx="582">
                  <c:v>218.1308731111111</c:v>
                </c:pt>
                <c:pt idx="583">
                  <c:v>216.07454388888888</c:v>
                </c:pt>
                <c:pt idx="584">
                  <c:v>214.00515633333333</c:v>
                </c:pt>
                <c:pt idx="585">
                  <c:v>210.06681633333332</c:v>
                </c:pt>
                <c:pt idx="586">
                  <c:v>208.94204855555554</c:v>
                </c:pt>
                <c:pt idx="587">
                  <c:v>205.87599311111111</c:v>
                </c:pt>
                <c:pt idx="588">
                  <c:v>200.97127722222223</c:v>
                </c:pt>
                <c:pt idx="589">
                  <c:v>197.60592433333332</c:v>
                </c:pt>
                <c:pt idx="590">
                  <c:v>196.29956766666666</c:v>
                </c:pt>
                <c:pt idx="591">
                  <c:v>188.56734833333334</c:v>
                </c:pt>
                <c:pt idx="592">
                  <c:v>184.11021588888889</c:v>
                </c:pt>
                <c:pt idx="593">
                  <c:v>185.88122933333332</c:v>
                </c:pt>
                <c:pt idx="594">
                  <c:v>178.63443611111111</c:v>
                </c:pt>
                <c:pt idx="595">
                  <c:v>174.73314066666666</c:v>
                </c:pt>
                <c:pt idx="596">
                  <c:v>171.16546500000001</c:v>
                </c:pt>
                <c:pt idx="597">
                  <c:v>164.22421088888888</c:v>
                </c:pt>
                <c:pt idx="598">
                  <c:v>160.75712144444444</c:v>
                </c:pt>
                <c:pt idx="599">
                  <c:v>162.88426044444444</c:v>
                </c:pt>
                <c:pt idx="600">
                  <c:v>168.81010444444445</c:v>
                </c:pt>
                <c:pt idx="601">
                  <c:v>173.97589744444446</c:v>
                </c:pt>
                <c:pt idx="602">
                  <c:v>181.13684466666666</c:v>
                </c:pt>
                <c:pt idx="603">
                  <c:v>185.867155</c:v>
                </c:pt>
                <c:pt idx="604">
                  <c:v>189.15213877777776</c:v>
                </c:pt>
                <c:pt idx="605">
                  <c:v>198.69997900000001</c:v>
                </c:pt>
                <c:pt idx="606">
                  <c:v>192.88017455555556</c:v>
                </c:pt>
                <c:pt idx="607">
                  <c:v>202.313851</c:v>
                </c:pt>
                <c:pt idx="608">
                  <c:v>205.24900644444443</c:v>
                </c:pt>
                <c:pt idx="609">
                  <c:v>203.44602677777777</c:v>
                </c:pt>
                <c:pt idx="610">
                  <c:v>185.96774355555556</c:v>
                </c:pt>
                <c:pt idx="611">
                  <c:v>176.49017755555556</c:v>
                </c:pt>
                <c:pt idx="612">
                  <c:v>169.45442344444444</c:v>
                </c:pt>
                <c:pt idx="613">
                  <c:v>156.75544311111111</c:v>
                </c:pt>
                <c:pt idx="614">
                  <c:v>144.17548177777778</c:v>
                </c:pt>
                <c:pt idx="615">
                  <c:v>145.324896</c:v>
                </c:pt>
                <c:pt idx="616">
                  <c:v>144.39264044444445</c:v>
                </c:pt>
                <c:pt idx="617">
                  <c:v>145.93062022222222</c:v>
                </c:pt>
                <c:pt idx="618">
                  <c:v>148.12965500000001</c:v>
                </c:pt>
                <c:pt idx="619">
                  <c:v>153.37837333333334</c:v>
                </c:pt>
                <c:pt idx="620">
                  <c:v>158.50455822222222</c:v>
                </c:pt>
                <c:pt idx="621">
                  <c:v>172.83032966666667</c:v>
                </c:pt>
                <c:pt idx="622">
                  <c:v>179.77354622222222</c:v>
                </c:pt>
                <c:pt idx="623">
                  <c:v>183.28606044444444</c:v>
                </c:pt>
                <c:pt idx="624">
                  <c:v>193.96521277777777</c:v>
                </c:pt>
                <c:pt idx="625">
                  <c:v>191.46522822222221</c:v>
                </c:pt>
                <c:pt idx="626">
                  <c:v>193.11886866666666</c:v>
                </c:pt>
                <c:pt idx="627">
                  <c:v>197.17489655555556</c:v>
                </c:pt>
                <c:pt idx="628">
                  <c:v>199.85735055555554</c:v>
                </c:pt>
                <c:pt idx="629">
                  <c:v>201.09635944444443</c:v>
                </c:pt>
                <c:pt idx="630">
                  <c:v>201.57459477777778</c:v>
                </c:pt>
                <c:pt idx="631">
                  <c:v>206.31058588888888</c:v>
                </c:pt>
                <c:pt idx="632">
                  <c:v>207.80150077777779</c:v>
                </c:pt>
                <c:pt idx="633">
                  <c:v>206.16639311111112</c:v>
                </c:pt>
                <c:pt idx="634">
                  <c:v>211.67752422222222</c:v>
                </c:pt>
                <c:pt idx="635">
                  <c:v>202.8097458888889</c:v>
                </c:pt>
                <c:pt idx="636">
                  <c:v>210.48693322222223</c:v>
                </c:pt>
                <c:pt idx="637">
                  <c:v>214.67373211111112</c:v>
                </c:pt>
                <c:pt idx="638">
                  <c:v>216.13938277777777</c:v>
                </c:pt>
                <c:pt idx="639">
                  <c:v>216.29014744444444</c:v>
                </c:pt>
                <c:pt idx="640">
                  <c:v>213.80681422222221</c:v>
                </c:pt>
                <c:pt idx="641">
                  <c:v>217.15939411111111</c:v>
                </c:pt>
                <c:pt idx="642">
                  <c:v>214.66144411111111</c:v>
                </c:pt>
                <c:pt idx="643">
                  <c:v>210.498884</c:v>
                </c:pt>
                <c:pt idx="644">
                  <c:v>206.99283488888889</c:v>
                </c:pt>
                <c:pt idx="645">
                  <c:v>206.5361728888889</c:v>
                </c:pt>
                <c:pt idx="646">
                  <c:v>216.8059801111111</c:v>
                </c:pt>
                <c:pt idx="647">
                  <c:v>230.34079377777778</c:v>
                </c:pt>
                <c:pt idx="648">
                  <c:v>257.22800911111113</c:v>
                </c:pt>
                <c:pt idx="649">
                  <c:v>270.0264387777778</c:v>
                </c:pt>
                <c:pt idx="650">
                  <c:v>270.16299322222221</c:v>
                </c:pt>
                <c:pt idx="651">
                  <c:v>270.97579333333334</c:v>
                </c:pt>
                <c:pt idx="652">
                  <c:v>270.53272099999998</c:v>
                </c:pt>
                <c:pt idx="653">
                  <c:v>266.73545011111111</c:v>
                </c:pt>
                <c:pt idx="654">
                  <c:v>263.46150788888889</c:v>
                </c:pt>
                <c:pt idx="655">
                  <c:v>267.58437588888887</c:v>
                </c:pt>
                <c:pt idx="656">
                  <c:v>270.03869288888887</c:v>
                </c:pt>
                <c:pt idx="657">
                  <c:v>266.70699877777776</c:v>
                </c:pt>
                <c:pt idx="658">
                  <c:v>262.67614122222221</c:v>
                </c:pt>
                <c:pt idx="659">
                  <c:v>265.40089022222224</c:v>
                </c:pt>
                <c:pt idx="660">
                  <c:v>262.72166988888887</c:v>
                </c:pt>
                <c:pt idx="661">
                  <c:v>260.13475044444442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B-4917-BEC8-0390942E9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908272"/>
        <c:axId val="1"/>
      </c:lineChart>
      <c:catAx>
        <c:axId val="564908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9278576844561095"/>
              <c:y val="0.954322963727894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At val="-40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0"/>
              <c:y val="0.492659007787960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4908272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8222222222222226"/>
          <c:y val="8.1566197667914467E-3"/>
          <c:w val="0.1366666666666666"/>
          <c:h val="4.5677036272105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Master!$C$32</c:f>
          <c:strCache>
            <c:ptCount val="1"/>
            <c:pt idx="0">
              <c:v>Details of Tripura w.e.f 7-April-2025 to 13-April-2025</c:v>
            </c:pt>
          </c:strCache>
        </c:strRef>
      </c:tx>
      <c:layout>
        <c:manualLayout>
          <c:xMode val="edge"/>
          <c:yMode val="edge"/>
          <c:x val="0.3140954214056576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9.461663947797716E-2"/>
          <c:w val="0.93340732519422864"/>
          <c:h val="0.80913539967373571"/>
        </c:manualLayout>
      </c:layout>
      <c:lineChart>
        <c:grouping val="standard"/>
        <c:varyColors val="0"/>
        <c:ser>
          <c:idx val="1"/>
          <c:order val="0"/>
          <c:tx>
            <c:v>SEM-SCADA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[0]!SCH</c:f>
              <c:numCache>
                <c:formatCode>0.0</c:formatCode>
                <c:ptCount val="662"/>
                <c:pt idx="0">
                  <c:v>1.2978805555555653</c:v>
                </c:pt>
                <c:pt idx="1">
                  <c:v>0.64560211111111698</c:v>
                </c:pt>
                <c:pt idx="2">
                  <c:v>2.744261999999992</c:v>
                </c:pt>
                <c:pt idx="3">
                  <c:v>2.8744856666666578</c:v>
                </c:pt>
                <c:pt idx="4">
                  <c:v>2.0340595555555581</c:v>
                </c:pt>
                <c:pt idx="5">
                  <c:v>1.8108117777777863</c:v>
                </c:pt>
                <c:pt idx="6">
                  <c:v>2.1985544444444542</c:v>
                </c:pt>
                <c:pt idx="7">
                  <c:v>2.9067261111111122</c:v>
                </c:pt>
                <c:pt idx="8">
                  <c:v>4.2838072222222081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2.1948871111111146</c:v>
                </c:pt>
                <c:pt idx="31">
                  <c:v>1.6725583333333276</c:v>
                </c:pt>
                <c:pt idx="32">
                  <c:v>1.0138954444444437</c:v>
                </c:pt>
                <c:pt idx="33">
                  <c:v>0.85391111111110263</c:v>
                </c:pt>
                <c:pt idx="34">
                  <c:v>-0.68408800000000269</c:v>
                </c:pt>
                <c:pt idx="35">
                  <c:v>-1.8047035555555624</c:v>
                </c:pt>
                <c:pt idx="36">
                  <c:v>-1.1784331111111044</c:v>
                </c:pt>
                <c:pt idx="37">
                  <c:v>-2.7265564444444266</c:v>
                </c:pt>
                <c:pt idx="38">
                  <c:v>-6.8351443333333322</c:v>
                </c:pt>
                <c:pt idx="39">
                  <c:v>-6.4151663333333317</c:v>
                </c:pt>
                <c:pt idx="40">
                  <c:v>-2.5948202222222108</c:v>
                </c:pt>
                <c:pt idx="41">
                  <c:v>-2.1700187777777842</c:v>
                </c:pt>
                <c:pt idx="42">
                  <c:v>-10.098969111111103</c:v>
                </c:pt>
                <c:pt idx="43">
                  <c:v>-3.8065657777777915</c:v>
                </c:pt>
                <c:pt idx="44">
                  <c:v>-3.6587934444444272</c:v>
                </c:pt>
                <c:pt idx="45">
                  <c:v>-4.6658406666666679</c:v>
                </c:pt>
                <c:pt idx="46">
                  <c:v>-3.0297872222222395</c:v>
                </c:pt>
                <c:pt idx="47">
                  <c:v>-4.1391098888888962</c:v>
                </c:pt>
                <c:pt idx="48">
                  <c:v>-5.813902666666678</c:v>
                </c:pt>
                <c:pt idx="49">
                  <c:v>-5.6598294444444548</c:v>
                </c:pt>
                <c:pt idx="50">
                  <c:v>-5.5266056666666543</c:v>
                </c:pt>
                <c:pt idx="51">
                  <c:v>-5.7472583333333205</c:v>
                </c:pt>
                <c:pt idx="52">
                  <c:v>-5.57378833333334</c:v>
                </c:pt>
                <c:pt idx="53">
                  <c:v>-5.0560644444444449</c:v>
                </c:pt>
                <c:pt idx="54">
                  <c:v>-4.7547654444444447</c:v>
                </c:pt>
                <c:pt idx="55">
                  <c:v>-3.5972992222222047</c:v>
                </c:pt>
                <c:pt idx="56">
                  <c:v>-4.238484777777785</c:v>
                </c:pt>
                <c:pt idx="57">
                  <c:v>-4.5555686666666872</c:v>
                </c:pt>
                <c:pt idx="58">
                  <c:v>-6.2852951111111111</c:v>
                </c:pt>
                <c:pt idx="59">
                  <c:v>-6.1275305555555803</c:v>
                </c:pt>
                <c:pt idx="60">
                  <c:v>-5.6992415555555453</c:v>
                </c:pt>
                <c:pt idx="61">
                  <c:v>-6.1448821111111158</c:v>
                </c:pt>
                <c:pt idx="62">
                  <c:v>-7.102364222222235</c:v>
                </c:pt>
                <c:pt idx="63">
                  <c:v>-7.0987975555555352</c:v>
                </c:pt>
                <c:pt idx="64">
                  <c:v>-6.5561977777777827</c:v>
                </c:pt>
                <c:pt idx="65">
                  <c:v>-4.9133720000000096</c:v>
                </c:pt>
                <c:pt idx="66">
                  <c:v>-6.1493512222222364</c:v>
                </c:pt>
                <c:pt idx="67">
                  <c:v>-5.2149655555555512</c:v>
                </c:pt>
                <c:pt idx="68">
                  <c:v>-2.653253333333339</c:v>
                </c:pt>
                <c:pt idx="69">
                  <c:v>-5.0586206666666556</c:v>
                </c:pt>
                <c:pt idx="70">
                  <c:v>-3.6366025555555552</c:v>
                </c:pt>
                <c:pt idx="71">
                  <c:v>-5.1204195555555714</c:v>
                </c:pt>
                <c:pt idx="72">
                  <c:v>-3.7421715555555579</c:v>
                </c:pt>
                <c:pt idx="73">
                  <c:v>-4.6885848888888972</c:v>
                </c:pt>
                <c:pt idx="74">
                  <c:v>-5.972428888888885</c:v>
                </c:pt>
                <c:pt idx="75">
                  <c:v>-3.6733202222222303</c:v>
                </c:pt>
                <c:pt idx="76">
                  <c:v>-1.3285306666666656</c:v>
                </c:pt>
                <c:pt idx="77">
                  <c:v>-2.2109012222222759</c:v>
                </c:pt>
                <c:pt idx="78">
                  <c:v>-0.32858211111113178</c:v>
                </c:pt>
                <c:pt idx="79">
                  <c:v>-0.96855411111113199</c:v>
                </c:pt>
                <c:pt idx="80">
                  <c:v>-0.52576233333331857</c:v>
                </c:pt>
                <c:pt idx="81">
                  <c:v>-0.62760322222220566</c:v>
                </c:pt>
                <c:pt idx="82">
                  <c:v>-4.1974111111130696E-2</c:v>
                </c:pt>
                <c:pt idx="83">
                  <c:v>-5.5165026666666677</c:v>
                </c:pt>
                <c:pt idx="84">
                  <c:v>-0.87787122222221114</c:v>
                </c:pt>
                <c:pt idx="85">
                  <c:v>-1.8184825555555335</c:v>
                </c:pt>
                <c:pt idx="86">
                  <c:v>-0.76261911111112113</c:v>
                </c:pt>
                <c:pt idx="87">
                  <c:v>-2.6162692222222006</c:v>
                </c:pt>
                <c:pt idx="88">
                  <c:v>0.17427166666664107</c:v>
                </c:pt>
                <c:pt idx="89">
                  <c:v>-0.40038433333330659</c:v>
                </c:pt>
                <c:pt idx="90">
                  <c:v>-7.1783555555555267E-2</c:v>
                </c:pt>
                <c:pt idx="91">
                  <c:v>-0.73894866666665848</c:v>
                </c:pt>
                <c:pt idx="92">
                  <c:v>-1.5164597777777828</c:v>
                </c:pt>
                <c:pt idx="93">
                  <c:v>-1.2898514444444515</c:v>
                </c:pt>
                <c:pt idx="94">
                  <c:v>-1.5573660000000018</c:v>
                </c:pt>
                <c:pt idx="95">
                  <c:v>-2.3038653333333343</c:v>
                </c:pt>
                <c:pt idx="96">
                  <c:v>-2.224348666666657</c:v>
                </c:pt>
                <c:pt idx="97">
                  <c:v>-1.5820361111111083</c:v>
                </c:pt>
                <c:pt idx="98">
                  <c:v>-1.97870066666664</c:v>
                </c:pt>
                <c:pt idx="99">
                  <c:v>-1.9872852222221979</c:v>
                </c:pt>
                <c:pt idx="100">
                  <c:v>-1.3858938888888872</c:v>
                </c:pt>
                <c:pt idx="101">
                  <c:v>-1.6802058888889064</c:v>
                </c:pt>
                <c:pt idx="102">
                  <c:v>-1.3837259999999958</c:v>
                </c:pt>
                <c:pt idx="103">
                  <c:v>-1.1161369999999806</c:v>
                </c:pt>
                <c:pt idx="104">
                  <c:v>-0.71895333333333156</c:v>
                </c:pt>
                <c:pt idx="105">
                  <c:v>-0.8575486666666734</c:v>
                </c:pt>
                <c:pt idx="106">
                  <c:v>-0.73390866666665033</c:v>
                </c:pt>
                <c:pt idx="107">
                  <c:v>-0.41388677777777616</c:v>
                </c:pt>
                <c:pt idx="108">
                  <c:v>-0.80836611111109846</c:v>
                </c:pt>
                <c:pt idx="109">
                  <c:v>-0.55778755555556359</c:v>
                </c:pt>
                <c:pt idx="110">
                  <c:v>-1.8264444444469063E-2</c:v>
                </c:pt>
                <c:pt idx="111">
                  <c:v>0.58270733333336011</c:v>
                </c:pt>
                <c:pt idx="112">
                  <c:v>1.3907706666666684</c:v>
                </c:pt>
                <c:pt idx="113">
                  <c:v>0.68809666666666658</c:v>
                </c:pt>
                <c:pt idx="114">
                  <c:v>1.4768990000000031</c:v>
                </c:pt>
                <c:pt idx="115">
                  <c:v>0.91770055555554109</c:v>
                </c:pt>
                <c:pt idx="116">
                  <c:v>2.7095559999999921</c:v>
                </c:pt>
                <c:pt idx="117">
                  <c:v>3.5487885555555465</c:v>
                </c:pt>
                <c:pt idx="118">
                  <c:v>4.5691911111111096</c:v>
                </c:pt>
                <c:pt idx="119">
                  <c:v>4.312599222222218</c:v>
                </c:pt>
                <c:pt idx="120">
                  <c:v>3.4240566666666723</c:v>
                </c:pt>
                <c:pt idx="121">
                  <c:v>2.382328777777758</c:v>
                </c:pt>
                <c:pt idx="122">
                  <c:v>2.6925098888889067</c:v>
                </c:pt>
                <c:pt idx="123">
                  <c:v>2.8070713333333401</c:v>
                </c:pt>
                <c:pt idx="124">
                  <c:v>1.9753078888888922</c:v>
                </c:pt>
                <c:pt idx="125">
                  <c:v>0.5930616666666424</c:v>
                </c:pt>
                <c:pt idx="126">
                  <c:v>-8.2065888888877225E-2</c:v>
                </c:pt>
                <c:pt idx="127">
                  <c:v>0.40463211111111264</c:v>
                </c:pt>
                <c:pt idx="128">
                  <c:v>0.77834233333334168</c:v>
                </c:pt>
                <c:pt idx="129">
                  <c:v>0.47704577777778923</c:v>
                </c:pt>
                <c:pt idx="130">
                  <c:v>0.74148055555554038</c:v>
                </c:pt>
                <c:pt idx="131">
                  <c:v>0.82142111111110694</c:v>
                </c:pt>
                <c:pt idx="132">
                  <c:v>1.8930209999999761</c:v>
                </c:pt>
                <c:pt idx="133">
                  <c:v>-4.3438199999999938</c:v>
                </c:pt>
                <c:pt idx="134">
                  <c:v>-3.0500049999999987</c:v>
                </c:pt>
                <c:pt idx="135">
                  <c:v>-4.9067274444444422</c:v>
                </c:pt>
                <c:pt idx="136">
                  <c:v>-4.3779707777777617</c:v>
                </c:pt>
                <c:pt idx="137">
                  <c:v>-3.4696717777777906</c:v>
                </c:pt>
                <c:pt idx="138">
                  <c:v>-4.9904632222222176</c:v>
                </c:pt>
                <c:pt idx="139">
                  <c:v>-5.2234104444444256</c:v>
                </c:pt>
                <c:pt idx="140">
                  <c:v>-2.941736777777777</c:v>
                </c:pt>
                <c:pt idx="141">
                  <c:v>2.2424611111110835</c:v>
                </c:pt>
                <c:pt idx="142">
                  <c:v>3.1095994444444557</c:v>
                </c:pt>
                <c:pt idx="143">
                  <c:v>4.3480034444444584</c:v>
                </c:pt>
                <c:pt idx="144">
                  <c:v>1.7713353333333544</c:v>
                </c:pt>
                <c:pt idx="145">
                  <c:v>-3.5678408888888669</c:v>
                </c:pt>
                <c:pt idx="146">
                  <c:v>-4.6713982222222228</c:v>
                </c:pt>
                <c:pt idx="147">
                  <c:v>-0.83312899999998535</c:v>
                </c:pt>
                <c:pt idx="148">
                  <c:v>2.2023893333333433</c:v>
                </c:pt>
                <c:pt idx="149">
                  <c:v>-0.61281677777779464</c:v>
                </c:pt>
                <c:pt idx="150">
                  <c:v>-2.1929162222222089</c:v>
                </c:pt>
                <c:pt idx="151">
                  <c:v>-3.0527192222222368</c:v>
                </c:pt>
                <c:pt idx="152">
                  <c:v>-2.2578377777777803</c:v>
                </c:pt>
                <c:pt idx="153">
                  <c:v>-4.4609993333333477</c:v>
                </c:pt>
                <c:pt idx="154">
                  <c:v>-3.3282555555555575</c:v>
                </c:pt>
                <c:pt idx="155">
                  <c:v>-2.435765333333336</c:v>
                </c:pt>
                <c:pt idx="156">
                  <c:v>-4.6183482222222096</c:v>
                </c:pt>
                <c:pt idx="157">
                  <c:v>-0.65723266666665836</c:v>
                </c:pt>
                <c:pt idx="158">
                  <c:v>-0.23608611111112054</c:v>
                </c:pt>
                <c:pt idx="159">
                  <c:v>0.55331511111108966</c:v>
                </c:pt>
                <c:pt idx="160">
                  <c:v>2.83446855555556</c:v>
                </c:pt>
                <c:pt idx="161">
                  <c:v>9.4345908888888914</c:v>
                </c:pt>
                <c:pt idx="162">
                  <c:v>10.325144666666688</c:v>
                </c:pt>
                <c:pt idx="163">
                  <c:v>14.814480111111124</c:v>
                </c:pt>
                <c:pt idx="164">
                  <c:v>25.052612444444435</c:v>
                </c:pt>
                <c:pt idx="165">
                  <c:v>23.88812466666667</c:v>
                </c:pt>
                <c:pt idx="166">
                  <c:v>4.1148073333333457</c:v>
                </c:pt>
                <c:pt idx="167">
                  <c:v>-1.961540444444438</c:v>
                </c:pt>
                <c:pt idx="168">
                  <c:v>-2.9469737777777709</c:v>
                </c:pt>
                <c:pt idx="169">
                  <c:v>3.052940444444431</c:v>
                </c:pt>
                <c:pt idx="170">
                  <c:v>3.4282733333333226</c:v>
                </c:pt>
                <c:pt idx="171">
                  <c:v>2.1811076666666622</c:v>
                </c:pt>
                <c:pt idx="172">
                  <c:v>1.0557638888888903</c:v>
                </c:pt>
                <c:pt idx="173">
                  <c:v>1.8425543333333394</c:v>
                </c:pt>
                <c:pt idx="174">
                  <c:v>1.2655371111111151</c:v>
                </c:pt>
                <c:pt idx="175">
                  <c:v>-0.29895488888888622</c:v>
                </c:pt>
                <c:pt idx="176">
                  <c:v>0.91372622222223754</c:v>
                </c:pt>
                <c:pt idx="177">
                  <c:v>0.38886311111110672</c:v>
                </c:pt>
                <c:pt idx="178">
                  <c:v>0.83201977777778779</c:v>
                </c:pt>
                <c:pt idx="179">
                  <c:v>0.50721400000000472</c:v>
                </c:pt>
                <c:pt idx="180">
                  <c:v>0.7072736666666799</c:v>
                </c:pt>
                <c:pt idx="181">
                  <c:v>-0.64437711111111184</c:v>
                </c:pt>
                <c:pt idx="182">
                  <c:v>-1.6713284444444412</c:v>
                </c:pt>
                <c:pt idx="183">
                  <c:v>-3.0348405555555473</c:v>
                </c:pt>
                <c:pt idx="184">
                  <c:v>-0.85194888888887021</c:v>
                </c:pt>
                <c:pt idx="185">
                  <c:v>-0.9916947777777807</c:v>
                </c:pt>
                <c:pt idx="186">
                  <c:v>-1.2194705555555458</c:v>
                </c:pt>
                <c:pt idx="187">
                  <c:v>-1.5920895555555603</c:v>
                </c:pt>
                <c:pt idx="188">
                  <c:v>-1.9005922222222296</c:v>
                </c:pt>
                <c:pt idx="189">
                  <c:v>-1.827404555555546</c:v>
                </c:pt>
                <c:pt idx="190">
                  <c:v>-2.481741333333332</c:v>
                </c:pt>
                <c:pt idx="191">
                  <c:v>-2.9167455555555648</c:v>
                </c:pt>
                <c:pt idx="192">
                  <c:v>-1.4346532222222379</c:v>
                </c:pt>
                <c:pt idx="193">
                  <c:v>-0.68182088888889325</c:v>
                </c:pt>
                <c:pt idx="194">
                  <c:v>-0.16603322222221095</c:v>
                </c:pt>
                <c:pt idx="195">
                  <c:v>-1.1687286666666523</c:v>
                </c:pt>
                <c:pt idx="196">
                  <c:v>-0.95843755555554822</c:v>
                </c:pt>
                <c:pt idx="197">
                  <c:v>-0.55477488888888615</c:v>
                </c:pt>
                <c:pt idx="198">
                  <c:v>-0.40534577777776803</c:v>
                </c:pt>
                <c:pt idx="199">
                  <c:v>-0.95830111111109773</c:v>
                </c:pt>
                <c:pt idx="200">
                  <c:v>-0.15504844444444643</c:v>
                </c:pt>
                <c:pt idx="201">
                  <c:v>-0.26389111111112129</c:v>
                </c:pt>
                <c:pt idx="202">
                  <c:v>0.42406255555556527</c:v>
                </c:pt>
                <c:pt idx="203">
                  <c:v>8.3517222222212695E-2</c:v>
                </c:pt>
                <c:pt idx="204">
                  <c:v>0.28652277777777613</c:v>
                </c:pt>
                <c:pt idx="205">
                  <c:v>0.4611720000000048</c:v>
                </c:pt>
                <c:pt idx="206">
                  <c:v>0.39175377777777953</c:v>
                </c:pt>
                <c:pt idx="207">
                  <c:v>0.60745488888889554</c:v>
                </c:pt>
                <c:pt idx="208">
                  <c:v>1.0506526666666787</c:v>
                </c:pt>
                <c:pt idx="209">
                  <c:v>1.2338698888889041</c:v>
                </c:pt>
                <c:pt idx="210">
                  <c:v>1.3621647777777639</c:v>
                </c:pt>
                <c:pt idx="211">
                  <c:v>2.9857320000000129</c:v>
                </c:pt>
                <c:pt idx="212">
                  <c:v>1.3133521111111008</c:v>
                </c:pt>
                <c:pt idx="213">
                  <c:v>1.9970974444444209</c:v>
                </c:pt>
                <c:pt idx="214">
                  <c:v>2.8362411111111214</c:v>
                </c:pt>
                <c:pt idx="215">
                  <c:v>2.3530189999999891</c:v>
                </c:pt>
                <c:pt idx="216">
                  <c:v>0.43566300000000524</c:v>
                </c:pt>
                <c:pt idx="217">
                  <c:v>-0.2014293333333228</c:v>
                </c:pt>
                <c:pt idx="218">
                  <c:v>-0.4825836666666703</c:v>
                </c:pt>
                <c:pt idx="219">
                  <c:v>-1.7994079999999997</c:v>
                </c:pt>
                <c:pt idx="220">
                  <c:v>-3.8893565555555654</c:v>
                </c:pt>
                <c:pt idx="221">
                  <c:v>-3.0409312222222127</c:v>
                </c:pt>
                <c:pt idx="222">
                  <c:v>-3.1011486666666599</c:v>
                </c:pt>
                <c:pt idx="223">
                  <c:v>-3.3890802222222192</c:v>
                </c:pt>
                <c:pt idx="224">
                  <c:v>-2.2096879999999999</c:v>
                </c:pt>
                <c:pt idx="225">
                  <c:v>-2.3107857777777667</c:v>
                </c:pt>
                <c:pt idx="226">
                  <c:v>-0.98468844444442993</c:v>
                </c:pt>
                <c:pt idx="227">
                  <c:v>-2.2800532222222216</c:v>
                </c:pt>
                <c:pt idx="228">
                  <c:v>-3.967770999999999</c:v>
                </c:pt>
                <c:pt idx="229">
                  <c:v>-1.2742638888888962</c:v>
                </c:pt>
                <c:pt idx="230">
                  <c:v>-0.24471988888890905</c:v>
                </c:pt>
                <c:pt idx="231">
                  <c:v>-0.18183111111110861</c:v>
                </c:pt>
                <c:pt idx="232">
                  <c:v>-0.20525533333335488</c:v>
                </c:pt>
                <c:pt idx="233">
                  <c:v>-0.275363111111119</c:v>
                </c:pt>
                <c:pt idx="234">
                  <c:v>-0.17462644444444209</c:v>
                </c:pt>
                <c:pt idx="235">
                  <c:v>2.7878888888892561E-3</c:v>
                </c:pt>
                <c:pt idx="236">
                  <c:v>-9.8726131111110931</c:v>
                </c:pt>
                <c:pt idx="237">
                  <c:v>0.91082877777776616</c:v>
                </c:pt>
                <c:pt idx="238">
                  <c:v>0.29136611111110255</c:v>
                </c:pt>
                <c:pt idx="239">
                  <c:v>-0.41175522222221161</c:v>
                </c:pt>
                <c:pt idx="240">
                  <c:v>-0.25643811111112313</c:v>
                </c:pt>
                <c:pt idx="241">
                  <c:v>-0.54013577777777755</c:v>
                </c:pt>
                <c:pt idx="242">
                  <c:v>-1.3675090000000125</c:v>
                </c:pt>
                <c:pt idx="243">
                  <c:v>2.1746518888888886</c:v>
                </c:pt>
                <c:pt idx="244">
                  <c:v>-0.19988666666665722</c:v>
                </c:pt>
                <c:pt idx="245">
                  <c:v>8.8148444444442475E-2</c:v>
                </c:pt>
                <c:pt idx="246">
                  <c:v>-0.11497833333334029</c:v>
                </c:pt>
                <c:pt idx="247">
                  <c:v>4.2589555555537117E-2</c:v>
                </c:pt>
                <c:pt idx="248">
                  <c:v>-0.11478577777776877</c:v>
                </c:pt>
                <c:pt idx="249">
                  <c:v>0.21044322222223855</c:v>
                </c:pt>
                <c:pt idx="250">
                  <c:v>5.9648333333342407E-2</c:v>
                </c:pt>
                <c:pt idx="251">
                  <c:v>5.9673666666668623E-2</c:v>
                </c:pt>
                <c:pt idx="252">
                  <c:v>-9.1597777777764122E-2</c:v>
                </c:pt>
                <c:pt idx="253">
                  <c:v>-9.9518222222229724E-2</c:v>
                </c:pt>
                <c:pt idx="254">
                  <c:v>-0.11910877777776818</c:v>
                </c:pt>
                <c:pt idx="255">
                  <c:v>6.8365555555658375E-3</c:v>
                </c:pt>
                <c:pt idx="256">
                  <c:v>0.18294766666667783</c:v>
                </c:pt>
                <c:pt idx="257">
                  <c:v>-0.85433511111111216</c:v>
                </c:pt>
                <c:pt idx="258">
                  <c:v>1.6526319999999828</c:v>
                </c:pt>
                <c:pt idx="259">
                  <c:v>0.22933144444445475</c:v>
                </c:pt>
                <c:pt idx="260">
                  <c:v>1.1287704444444557</c:v>
                </c:pt>
                <c:pt idx="261">
                  <c:v>0.34375422222223051</c:v>
                </c:pt>
                <c:pt idx="262">
                  <c:v>0.11681455555554976</c:v>
                </c:pt>
                <c:pt idx="263">
                  <c:v>-1.5352826666666886</c:v>
                </c:pt>
                <c:pt idx="264">
                  <c:v>-1.9442111111111444</c:v>
                </c:pt>
                <c:pt idx="265">
                  <c:v>-1.0146676666666963</c:v>
                </c:pt>
                <c:pt idx="266">
                  <c:v>2.9444389999999885</c:v>
                </c:pt>
                <c:pt idx="267">
                  <c:v>3.1944892222222165</c:v>
                </c:pt>
                <c:pt idx="268">
                  <c:v>4.1820972222222395</c:v>
                </c:pt>
                <c:pt idx="269">
                  <c:v>3.5115323333333208</c:v>
                </c:pt>
                <c:pt idx="270">
                  <c:v>3.0076517777777667</c:v>
                </c:pt>
                <c:pt idx="271">
                  <c:v>2.5567105555555258</c:v>
                </c:pt>
                <c:pt idx="272">
                  <c:v>4.778343444444431</c:v>
                </c:pt>
                <c:pt idx="273">
                  <c:v>3.8464546666666593</c:v>
                </c:pt>
                <c:pt idx="274">
                  <c:v>3.4358527777778249</c:v>
                </c:pt>
                <c:pt idx="275">
                  <c:v>3.3792199999999752</c:v>
                </c:pt>
                <c:pt idx="276">
                  <c:v>2.3216497777777931</c:v>
                </c:pt>
                <c:pt idx="277">
                  <c:v>2.3554508888888677</c:v>
                </c:pt>
                <c:pt idx="278">
                  <c:v>2.4877334444444159</c:v>
                </c:pt>
                <c:pt idx="279">
                  <c:v>1.9916095555555557</c:v>
                </c:pt>
                <c:pt idx="280">
                  <c:v>2.6067927777777982</c:v>
                </c:pt>
                <c:pt idx="281">
                  <c:v>3.0113845555555372</c:v>
                </c:pt>
                <c:pt idx="282">
                  <c:v>4.107735666666656</c:v>
                </c:pt>
                <c:pt idx="283">
                  <c:v>3.8424005555555141</c:v>
                </c:pt>
                <c:pt idx="284">
                  <c:v>2.942861999999991</c:v>
                </c:pt>
                <c:pt idx="285">
                  <c:v>2.4140518888888778</c:v>
                </c:pt>
                <c:pt idx="286">
                  <c:v>3.0857916666666654</c:v>
                </c:pt>
                <c:pt idx="287">
                  <c:v>2.8657872222222238</c:v>
                </c:pt>
                <c:pt idx="288">
                  <c:v>3.9386462222222178</c:v>
                </c:pt>
                <c:pt idx="289">
                  <c:v>3.3417388888888695</c:v>
                </c:pt>
                <c:pt idx="290">
                  <c:v>4.1106544444444637</c:v>
                </c:pt>
                <c:pt idx="291">
                  <c:v>4.7287190000000123</c:v>
                </c:pt>
                <c:pt idx="292">
                  <c:v>4.9003722222222166</c:v>
                </c:pt>
                <c:pt idx="293">
                  <c:v>5.3742108888888822</c:v>
                </c:pt>
                <c:pt idx="294">
                  <c:v>4.7084575555555546</c:v>
                </c:pt>
                <c:pt idx="295">
                  <c:v>4.8723877777777886</c:v>
                </c:pt>
                <c:pt idx="296">
                  <c:v>5.2837635555555664</c:v>
                </c:pt>
                <c:pt idx="297">
                  <c:v>4.4223426666666512</c:v>
                </c:pt>
                <c:pt idx="298">
                  <c:v>3.734811444444432</c:v>
                </c:pt>
                <c:pt idx="299">
                  <c:v>3.9275531111111093</c:v>
                </c:pt>
                <c:pt idx="300">
                  <c:v>3.403745999999984</c:v>
                </c:pt>
                <c:pt idx="301">
                  <c:v>3.92248577777778</c:v>
                </c:pt>
                <c:pt idx="302">
                  <c:v>3.5882485555555661</c:v>
                </c:pt>
                <c:pt idx="303">
                  <c:v>3.3581468888889106</c:v>
                </c:pt>
                <c:pt idx="304">
                  <c:v>3.7499948888888923</c:v>
                </c:pt>
                <c:pt idx="305">
                  <c:v>4.2286174444444384</c:v>
                </c:pt>
                <c:pt idx="306">
                  <c:v>3.7050331111111063</c:v>
                </c:pt>
                <c:pt idx="307">
                  <c:v>4.2764125555555665</c:v>
                </c:pt>
                <c:pt idx="308">
                  <c:v>5.278168777777779</c:v>
                </c:pt>
                <c:pt idx="309">
                  <c:v>5.1168228888888905</c:v>
                </c:pt>
                <c:pt idx="310">
                  <c:v>6.916852222222218</c:v>
                </c:pt>
                <c:pt idx="311">
                  <c:v>7.4390754444444553</c:v>
                </c:pt>
                <c:pt idx="312">
                  <c:v>7.1877609999999947</c:v>
                </c:pt>
                <c:pt idx="313">
                  <c:v>7.5428378888888972</c:v>
                </c:pt>
                <c:pt idx="314">
                  <c:v>5.7054151111111366</c:v>
                </c:pt>
                <c:pt idx="315">
                  <c:v>5.3454745555555689</c:v>
                </c:pt>
                <c:pt idx="316">
                  <c:v>4.8614927777777837</c:v>
                </c:pt>
                <c:pt idx="317">
                  <c:v>3.8248976666666579</c:v>
                </c:pt>
                <c:pt idx="318">
                  <c:v>-0.70749366666666447</c:v>
                </c:pt>
                <c:pt idx="319">
                  <c:v>-2.4106255555555549</c:v>
                </c:pt>
                <c:pt idx="320">
                  <c:v>-3.1106652222222237</c:v>
                </c:pt>
                <c:pt idx="321">
                  <c:v>-2.590575444444454</c:v>
                </c:pt>
                <c:pt idx="322">
                  <c:v>-19.666543333333351</c:v>
                </c:pt>
                <c:pt idx="323">
                  <c:v>-10.715439222222216</c:v>
                </c:pt>
                <c:pt idx="324">
                  <c:v>-1.0812119999999936</c:v>
                </c:pt>
                <c:pt idx="325">
                  <c:v>-4.7687938888888937</c:v>
                </c:pt>
                <c:pt idx="326">
                  <c:v>-21.60938055555556</c:v>
                </c:pt>
                <c:pt idx="327">
                  <c:v>-23.625538666666671</c:v>
                </c:pt>
                <c:pt idx="328">
                  <c:v>-23.698935333333338</c:v>
                </c:pt>
                <c:pt idx="329">
                  <c:v>-23.539852444444449</c:v>
                </c:pt>
                <c:pt idx="330">
                  <c:v>-20.661692222222229</c:v>
                </c:pt>
                <c:pt idx="331">
                  <c:v>-20.934686777777785</c:v>
                </c:pt>
                <c:pt idx="332">
                  <c:v>-21.778192999999987</c:v>
                </c:pt>
                <c:pt idx="333">
                  <c:v>-24.026256666666683</c:v>
                </c:pt>
                <c:pt idx="334">
                  <c:v>-25.356435555555549</c:v>
                </c:pt>
                <c:pt idx="335">
                  <c:v>-14.303726777777769</c:v>
                </c:pt>
                <c:pt idx="336">
                  <c:v>-21.041204666666658</c:v>
                </c:pt>
                <c:pt idx="337">
                  <c:v>-32.049726555555566</c:v>
                </c:pt>
                <c:pt idx="338">
                  <c:v>-22.3218291111111</c:v>
                </c:pt>
                <c:pt idx="339">
                  <c:v>-22.311766222222246</c:v>
                </c:pt>
                <c:pt idx="340">
                  <c:v>-19.990018666666657</c:v>
                </c:pt>
                <c:pt idx="341">
                  <c:v>-12.210479666666657</c:v>
                </c:pt>
                <c:pt idx="342">
                  <c:v>-3.0938189999999963</c:v>
                </c:pt>
                <c:pt idx="343">
                  <c:v>-6.0884573333333378</c:v>
                </c:pt>
                <c:pt idx="344">
                  <c:v>-16.433998888888908</c:v>
                </c:pt>
                <c:pt idx="345">
                  <c:v>-6.4582223333333388</c:v>
                </c:pt>
                <c:pt idx="346">
                  <c:v>1.5753647777777928</c:v>
                </c:pt>
                <c:pt idx="347">
                  <c:v>-0.27492644444444636</c:v>
                </c:pt>
                <c:pt idx="348">
                  <c:v>-0.50411166666665963</c:v>
                </c:pt>
                <c:pt idx="349">
                  <c:v>16.875397555555537</c:v>
                </c:pt>
                <c:pt idx="350">
                  <c:v>0.94296166666666181</c:v>
                </c:pt>
                <c:pt idx="351">
                  <c:v>-0.12704800000000205</c:v>
                </c:pt>
                <c:pt idx="352">
                  <c:v>0.45613300000002255</c:v>
                </c:pt>
                <c:pt idx="353">
                  <c:v>0.54979066666666654</c:v>
                </c:pt>
                <c:pt idx="354">
                  <c:v>-0.20562422222224086</c:v>
                </c:pt>
                <c:pt idx="355">
                  <c:v>-0.5603444444444392</c:v>
                </c:pt>
                <c:pt idx="356">
                  <c:v>0.84612911111111089</c:v>
                </c:pt>
                <c:pt idx="357">
                  <c:v>2.1547096666666619</c:v>
                </c:pt>
                <c:pt idx="358">
                  <c:v>2.5406356666666738</c:v>
                </c:pt>
                <c:pt idx="359">
                  <c:v>3.0690708888888878</c:v>
                </c:pt>
                <c:pt idx="360">
                  <c:v>5.2678454444444185</c:v>
                </c:pt>
                <c:pt idx="361">
                  <c:v>5.2126053333333289</c:v>
                </c:pt>
                <c:pt idx="362">
                  <c:v>1.6700588888888888</c:v>
                </c:pt>
                <c:pt idx="363">
                  <c:v>-0.68158966666666743</c:v>
                </c:pt>
                <c:pt idx="364">
                  <c:v>-0.21790822222223483</c:v>
                </c:pt>
                <c:pt idx="365">
                  <c:v>0.26436411111109237</c:v>
                </c:pt>
                <c:pt idx="366">
                  <c:v>1.6020208888888874</c:v>
                </c:pt>
                <c:pt idx="367">
                  <c:v>2.1077819999999861</c:v>
                </c:pt>
                <c:pt idx="368">
                  <c:v>4.3233631111111208</c:v>
                </c:pt>
                <c:pt idx="369">
                  <c:v>5.016072555555553</c:v>
                </c:pt>
                <c:pt idx="370">
                  <c:v>3.050009111111109</c:v>
                </c:pt>
                <c:pt idx="371">
                  <c:v>2.5583584444444512</c:v>
                </c:pt>
                <c:pt idx="372">
                  <c:v>2.4916362222222403</c:v>
                </c:pt>
                <c:pt idx="373">
                  <c:v>1.5762123333333307</c:v>
                </c:pt>
                <c:pt idx="374">
                  <c:v>2.5842345555555539</c:v>
                </c:pt>
                <c:pt idx="375">
                  <c:v>2.5778322222222414</c:v>
                </c:pt>
                <c:pt idx="376">
                  <c:v>1.4560906666666824</c:v>
                </c:pt>
                <c:pt idx="377">
                  <c:v>2.7575918888888964</c:v>
                </c:pt>
                <c:pt idx="378">
                  <c:v>2.2353227777777818</c:v>
                </c:pt>
                <c:pt idx="379">
                  <c:v>2.9417725555555592</c:v>
                </c:pt>
                <c:pt idx="380">
                  <c:v>3.0966046666666784</c:v>
                </c:pt>
                <c:pt idx="381">
                  <c:v>2.8854248888888776</c:v>
                </c:pt>
                <c:pt idx="382">
                  <c:v>2.7741353333333336</c:v>
                </c:pt>
                <c:pt idx="383">
                  <c:v>2.5616550000000018</c:v>
                </c:pt>
                <c:pt idx="384">
                  <c:v>3.4379495555555479</c:v>
                </c:pt>
                <c:pt idx="385">
                  <c:v>5.22837911111111</c:v>
                </c:pt>
                <c:pt idx="386">
                  <c:v>5.4150980000000004</c:v>
                </c:pt>
                <c:pt idx="387">
                  <c:v>4.7176088888888899</c:v>
                </c:pt>
                <c:pt idx="388">
                  <c:v>5.3377695555555533</c:v>
                </c:pt>
                <c:pt idx="389">
                  <c:v>5.0857341111110941</c:v>
                </c:pt>
                <c:pt idx="390">
                  <c:v>5.4546768888888835</c:v>
                </c:pt>
                <c:pt idx="391">
                  <c:v>3.9173816666666426</c:v>
                </c:pt>
                <c:pt idx="392">
                  <c:v>5.1092299999999966</c:v>
                </c:pt>
                <c:pt idx="393">
                  <c:v>4.0875265555555416</c:v>
                </c:pt>
                <c:pt idx="394">
                  <c:v>3.6524491111111104</c:v>
                </c:pt>
                <c:pt idx="395">
                  <c:v>3.4801136666666821</c:v>
                </c:pt>
                <c:pt idx="396">
                  <c:v>3.1309819999999888</c:v>
                </c:pt>
                <c:pt idx="397">
                  <c:v>2.4833495555555487</c:v>
                </c:pt>
                <c:pt idx="398">
                  <c:v>2.3024728888889001</c:v>
                </c:pt>
                <c:pt idx="399">
                  <c:v>2.4433432222222393</c:v>
                </c:pt>
                <c:pt idx="400">
                  <c:v>3.4650524444444386</c:v>
                </c:pt>
                <c:pt idx="401">
                  <c:v>4.0114234444444321</c:v>
                </c:pt>
                <c:pt idx="402">
                  <c:v>4.3903587777777773</c:v>
                </c:pt>
                <c:pt idx="403">
                  <c:v>5.4215001111111292</c:v>
                </c:pt>
                <c:pt idx="404">
                  <c:v>5.2393434444444438</c:v>
                </c:pt>
                <c:pt idx="405">
                  <c:v>5.2865762222222372</c:v>
                </c:pt>
                <c:pt idx="406">
                  <c:v>5.1689444444444632</c:v>
                </c:pt>
                <c:pt idx="407">
                  <c:v>5.5153995555555468</c:v>
                </c:pt>
                <c:pt idx="408">
                  <c:v>3.6921594444444565</c:v>
                </c:pt>
                <c:pt idx="409">
                  <c:v>4.9626718888888774</c:v>
                </c:pt>
                <c:pt idx="410">
                  <c:v>5.1116658888888935</c:v>
                </c:pt>
                <c:pt idx="411">
                  <c:v>4.7214847777777607</c:v>
                </c:pt>
                <c:pt idx="412">
                  <c:v>6.4250962222222086</c:v>
                </c:pt>
                <c:pt idx="413">
                  <c:v>0.98727900000000091</c:v>
                </c:pt>
                <c:pt idx="414">
                  <c:v>-0.15081444444444969</c:v>
                </c:pt>
                <c:pt idx="415">
                  <c:v>4.0523222222219601E-2</c:v>
                </c:pt>
                <c:pt idx="416">
                  <c:v>7.9155555555558976E-2</c:v>
                </c:pt>
                <c:pt idx="417">
                  <c:v>-2.5287348888888914</c:v>
                </c:pt>
                <c:pt idx="418">
                  <c:v>-2.3692597777777848</c:v>
                </c:pt>
                <c:pt idx="419">
                  <c:v>-0.80326800000000276</c:v>
                </c:pt>
                <c:pt idx="420">
                  <c:v>-0.83319511111110955</c:v>
                </c:pt>
                <c:pt idx="421">
                  <c:v>-0.23064233333334982</c:v>
                </c:pt>
                <c:pt idx="422">
                  <c:v>-0.60153866666667</c:v>
                </c:pt>
                <c:pt idx="423">
                  <c:v>-5.1821903333333239</c:v>
                </c:pt>
                <c:pt idx="424">
                  <c:v>-5.1628316666666478</c:v>
                </c:pt>
                <c:pt idx="425">
                  <c:v>-5.0694157777777775</c:v>
                </c:pt>
                <c:pt idx="426">
                  <c:v>-4.4291950000000213</c:v>
                </c:pt>
                <c:pt idx="427">
                  <c:v>-4.6347664444444376</c:v>
                </c:pt>
                <c:pt idx="428">
                  <c:v>-5.7028453333333289</c:v>
                </c:pt>
                <c:pt idx="429">
                  <c:v>-5.1921293333333551</c:v>
                </c:pt>
                <c:pt idx="430">
                  <c:v>-6.2718987777777784</c:v>
                </c:pt>
                <c:pt idx="431">
                  <c:v>-6.9962915555555583</c:v>
                </c:pt>
                <c:pt idx="432">
                  <c:v>-7.1988801111111229</c:v>
                </c:pt>
                <c:pt idx="433">
                  <c:v>-5.9744345555555469</c:v>
                </c:pt>
                <c:pt idx="434">
                  <c:v>-7.6162007777777774</c:v>
                </c:pt>
                <c:pt idx="435">
                  <c:v>-5.0390335555555623</c:v>
                </c:pt>
                <c:pt idx="436">
                  <c:v>-6.0155582222222392</c:v>
                </c:pt>
                <c:pt idx="437">
                  <c:v>-8.1220882222222031</c:v>
                </c:pt>
                <c:pt idx="438">
                  <c:v>-6.0933522222222223</c:v>
                </c:pt>
                <c:pt idx="439">
                  <c:v>-4.8447282222222157</c:v>
                </c:pt>
                <c:pt idx="440">
                  <c:v>-7.1908183333333113</c:v>
                </c:pt>
                <c:pt idx="441">
                  <c:v>-7.2991113333333146</c:v>
                </c:pt>
                <c:pt idx="442">
                  <c:v>-5.5479702222222329</c:v>
                </c:pt>
                <c:pt idx="443">
                  <c:v>-5.1560324444444348</c:v>
                </c:pt>
                <c:pt idx="444">
                  <c:v>-5.4231678888889121</c:v>
                </c:pt>
                <c:pt idx="445">
                  <c:v>-4.5247757777777622</c:v>
                </c:pt>
                <c:pt idx="446">
                  <c:v>-4.3694532222222335</c:v>
                </c:pt>
                <c:pt idx="447">
                  <c:v>-7.4602494444444289</c:v>
                </c:pt>
                <c:pt idx="448">
                  <c:v>-5.6442638888888723</c:v>
                </c:pt>
                <c:pt idx="449">
                  <c:v>-6.7394108888888979</c:v>
                </c:pt>
                <c:pt idx="450">
                  <c:v>-6.9824177777777834</c:v>
                </c:pt>
                <c:pt idx="451">
                  <c:v>-6.1562254444444307</c:v>
                </c:pt>
                <c:pt idx="452">
                  <c:v>-4.7441405555555605</c:v>
                </c:pt>
                <c:pt idx="453">
                  <c:v>-2.5307108888889047</c:v>
                </c:pt>
                <c:pt idx="454">
                  <c:v>-2.3627725555555514</c:v>
                </c:pt>
                <c:pt idx="455">
                  <c:v>-4.0660279999999887</c:v>
                </c:pt>
                <c:pt idx="456">
                  <c:v>-5.7810575555555772</c:v>
                </c:pt>
                <c:pt idx="457">
                  <c:v>-6.0977756666666778</c:v>
                </c:pt>
                <c:pt idx="458">
                  <c:v>-4.3697098888889059</c:v>
                </c:pt>
                <c:pt idx="459">
                  <c:v>-3.7774431111110971</c:v>
                </c:pt>
                <c:pt idx="460">
                  <c:v>-5.9580983333333108</c:v>
                </c:pt>
                <c:pt idx="461">
                  <c:v>-5.4824845555555726</c:v>
                </c:pt>
                <c:pt idx="462">
                  <c:v>-5.7238174444444496</c:v>
                </c:pt>
                <c:pt idx="463">
                  <c:v>-5.1219615555555436</c:v>
                </c:pt>
                <c:pt idx="464">
                  <c:v>-4.6696272222222319</c:v>
                </c:pt>
                <c:pt idx="465">
                  <c:v>-6.1730310000000088</c:v>
                </c:pt>
                <c:pt idx="466">
                  <c:v>-5.82633355555555</c:v>
                </c:pt>
                <c:pt idx="467">
                  <c:v>-7.1375845555555486</c:v>
                </c:pt>
                <c:pt idx="468">
                  <c:v>-6.5771561111110941</c:v>
                </c:pt>
                <c:pt idx="469">
                  <c:v>-6.1157634444444398</c:v>
                </c:pt>
                <c:pt idx="470">
                  <c:v>-5.5328908888888861</c:v>
                </c:pt>
                <c:pt idx="471">
                  <c:v>-4.8863851111111103</c:v>
                </c:pt>
                <c:pt idx="472">
                  <c:v>-4.655144666666672</c:v>
                </c:pt>
                <c:pt idx="473">
                  <c:v>-5.3733257777777794</c:v>
                </c:pt>
                <c:pt idx="474">
                  <c:v>-5.4240783333333411</c:v>
                </c:pt>
                <c:pt idx="475">
                  <c:v>-5.0787167777777711</c:v>
                </c:pt>
                <c:pt idx="476">
                  <c:v>-4.2980678888889088</c:v>
                </c:pt>
                <c:pt idx="477">
                  <c:v>-5.1810550000000148</c:v>
                </c:pt>
                <c:pt idx="478">
                  <c:v>-4.5832621111111109</c:v>
                </c:pt>
                <c:pt idx="479">
                  <c:v>-4.7383101111111046</c:v>
                </c:pt>
                <c:pt idx="480">
                  <c:v>-5.1392981111110885</c:v>
                </c:pt>
                <c:pt idx="481">
                  <c:v>-4.4706522222222134</c:v>
                </c:pt>
                <c:pt idx="482">
                  <c:v>-3.5821723333333466</c:v>
                </c:pt>
                <c:pt idx="483">
                  <c:v>-3.2580877777777744</c:v>
                </c:pt>
                <c:pt idx="484">
                  <c:v>-2.7693958888889085</c:v>
                </c:pt>
                <c:pt idx="485">
                  <c:v>-2.2345798888889021</c:v>
                </c:pt>
                <c:pt idx="486">
                  <c:v>-2.9691663333333338</c:v>
                </c:pt>
                <c:pt idx="487">
                  <c:v>-2.8160019999999975</c:v>
                </c:pt>
                <c:pt idx="488">
                  <c:v>-1.3861849999999833</c:v>
                </c:pt>
                <c:pt idx="489">
                  <c:v>-1.5261474444444616</c:v>
                </c:pt>
                <c:pt idx="490">
                  <c:v>-1.5356242222222249</c:v>
                </c:pt>
                <c:pt idx="491">
                  <c:v>-1.5608072222222233</c:v>
                </c:pt>
                <c:pt idx="492">
                  <c:v>-0.76677633333335393</c:v>
                </c:pt>
                <c:pt idx="493">
                  <c:v>-0.9044021111111249</c:v>
                </c:pt>
                <c:pt idx="494">
                  <c:v>-1.3039312222222179</c:v>
                </c:pt>
                <c:pt idx="495">
                  <c:v>-0.95289388888889448</c:v>
                </c:pt>
                <c:pt idx="496">
                  <c:v>-1.2234684444444497</c:v>
                </c:pt>
                <c:pt idx="497">
                  <c:v>-0.49288777777778137</c:v>
                </c:pt>
                <c:pt idx="498">
                  <c:v>2.5023136666666517</c:v>
                </c:pt>
                <c:pt idx="499">
                  <c:v>0.68497044444444555</c:v>
                </c:pt>
                <c:pt idx="500">
                  <c:v>0.76478500000001759</c:v>
                </c:pt>
                <c:pt idx="501">
                  <c:v>2.9845125555555683</c:v>
                </c:pt>
                <c:pt idx="502">
                  <c:v>2.5411956666666811</c:v>
                </c:pt>
                <c:pt idx="503">
                  <c:v>4.1095051111111047</c:v>
                </c:pt>
                <c:pt idx="504">
                  <c:v>2.8794746666666526</c:v>
                </c:pt>
                <c:pt idx="505">
                  <c:v>2.7304804444444528</c:v>
                </c:pt>
                <c:pt idx="506">
                  <c:v>3.790931333333333</c:v>
                </c:pt>
                <c:pt idx="507">
                  <c:v>2.6625174444444326</c:v>
                </c:pt>
                <c:pt idx="508">
                  <c:v>1.8202668888888809</c:v>
                </c:pt>
                <c:pt idx="509">
                  <c:v>1.8152384444444465</c:v>
                </c:pt>
                <c:pt idx="510">
                  <c:v>2.1031969999999944</c:v>
                </c:pt>
                <c:pt idx="511">
                  <c:v>1.8419306666666841</c:v>
                </c:pt>
                <c:pt idx="512">
                  <c:v>3.6400575555555577</c:v>
                </c:pt>
                <c:pt idx="513">
                  <c:v>3.3324493333333294</c:v>
                </c:pt>
                <c:pt idx="514">
                  <c:v>3.8062118888888961</c:v>
                </c:pt>
                <c:pt idx="515">
                  <c:v>3.0622673333333523</c:v>
                </c:pt>
                <c:pt idx="516">
                  <c:v>2.8260052222222214</c:v>
                </c:pt>
                <c:pt idx="517">
                  <c:v>3.1704421111111003</c:v>
                </c:pt>
                <c:pt idx="518">
                  <c:v>3.6166621111111112</c:v>
                </c:pt>
                <c:pt idx="519">
                  <c:v>4.1801116666666758</c:v>
                </c:pt>
                <c:pt idx="520">
                  <c:v>4.3977401111111192</c:v>
                </c:pt>
                <c:pt idx="521">
                  <c:v>4.5304974444444213</c:v>
                </c:pt>
                <c:pt idx="522">
                  <c:v>-0.71277122222221578</c:v>
                </c:pt>
                <c:pt idx="523">
                  <c:v>2.6777921111111027</c:v>
                </c:pt>
                <c:pt idx="524">
                  <c:v>-3.0113283333333243</c:v>
                </c:pt>
                <c:pt idx="525">
                  <c:v>-2.7658522222222075</c:v>
                </c:pt>
                <c:pt idx="526">
                  <c:v>-1.0081625555555433</c:v>
                </c:pt>
                <c:pt idx="527">
                  <c:v>8.5155444444438899E-2</c:v>
                </c:pt>
                <c:pt idx="528">
                  <c:v>29.377824555555577</c:v>
                </c:pt>
                <c:pt idx="529">
                  <c:v>10.065220555555555</c:v>
                </c:pt>
                <c:pt idx="530">
                  <c:v>2.4296885555555434</c:v>
                </c:pt>
                <c:pt idx="531">
                  <c:v>2.916858666666684</c:v>
                </c:pt>
                <c:pt idx="532">
                  <c:v>17.222828666666658</c:v>
                </c:pt>
                <c:pt idx="533">
                  <c:v>3.2121544444444226</c:v>
                </c:pt>
                <c:pt idx="534">
                  <c:v>3.8077742222222355</c:v>
                </c:pt>
                <c:pt idx="535">
                  <c:v>2.5373306666666906</c:v>
                </c:pt>
                <c:pt idx="536">
                  <c:v>0.6679981111111033</c:v>
                </c:pt>
                <c:pt idx="537">
                  <c:v>0.14196799999999143</c:v>
                </c:pt>
                <c:pt idx="538">
                  <c:v>0.87493344444445142</c:v>
                </c:pt>
                <c:pt idx="539">
                  <c:v>1.8422601111111021</c:v>
                </c:pt>
                <c:pt idx="540">
                  <c:v>2.2183142222222045</c:v>
                </c:pt>
                <c:pt idx="541">
                  <c:v>3.0974132222222011</c:v>
                </c:pt>
                <c:pt idx="542">
                  <c:v>3.2191147777777758</c:v>
                </c:pt>
                <c:pt idx="543">
                  <c:v>2.9086841111111141</c:v>
                </c:pt>
                <c:pt idx="544">
                  <c:v>2.9482228888888926</c:v>
                </c:pt>
                <c:pt idx="545">
                  <c:v>2.2421674444444477</c:v>
                </c:pt>
                <c:pt idx="546">
                  <c:v>3.2740135555555696</c:v>
                </c:pt>
                <c:pt idx="547">
                  <c:v>2.2320163333333483</c:v>
                </c:pt>
                <c:pt idx="548">
                  <c:v>1.9433018888888682</c:v>
                </c:pt>
                <c:pt idx="549">
                  <c:v>1.3609598888888854</c:v>
                </c:pt>
                <c:pt idx="550">
                  <c:v>0.17179355555555276</c:v>
                </c:pt>
                <c:pt idx="551">
                  <c:v>-0.87864777777775771</c:v>
                </c:pt>
                <c:pt idx="552">
                  <c:v>-1.642235555555601</c:v>
                </c:pt>
                <c:pt idx="553">
                  <c:v>-2.3569292222222202</c:v>
                </c:pt>
                <c:pt idx="554">
                  <c:v>-2.4517192222222093</c:v>
                </c:pt>
                <c:pt idx="555">
                  <c:v>-2.7414348888888753</c:v>
                </c:pt>
                <c:pt idx="556">
                  <c:v>-1.4053800000000365</c:v>
                </c:pt>
                <c:pt idx="557">
                  <c:v>-1.8154660000000149</c:v>
                </c:pt>
                <c:pt idx="558">
                  <c:v>-0.28823766666664596</c:v>
                </c:pt>
                <c:pt idx="559">
                  <c:v>-1.6592456666666635</c:v>
                </c:pt>
                <c:pt idx="560">
                  <c:v>-2.3650561111111301</c:v>
                </c:pt>
                <c:pt idx="561">
                  <c:v>-3.0474863333333246</c:v>
                </c:pt>
                <c:pt idx="562">
                  <c:v>-4.0728848888888933</c:v>
                </c:pt>
                <c:pt idx="563">
                  <c:v>-2.855774555555513</c:v>
                </c:pt>
                <c:pt idx="564">
                  <c:v>-3.118783444444432</c:v>
                </c:pt>
                <c:pt idx="565">
                  <c:v>-3.3028270000000362</c:v>
                </c:pt>
                <c:pt idx="566">
                  <c:v>-3.1244827777777573</c:v>
                </c:pt>
                <c:pt idx="567">
                  <c:v>-2.5008691111111148</c:v>
                </c:pt>
                <c:pt idx="568">
                  <c:v>-3.6198785555555446</c:v>
                </c:pt>
                <c:pt idx="569">
                  <c:v>-3.3422461111111375</c:v>
                </c:pt>
                <c:pt idx="570">
                  <c:v>-3.0098990000000185</c:v>
                </c:pt>
                <c:pt idx="571">
                  <c:v>-2.1609314444444294</c:v>
                </c:pt>
                <c:pt idx="572">
                  <c:v>-3.682867888888893</c:v>
                </c:pt>
                <c:pt idx="573">
                  <c:v>-4.1108327777777731</c:v>
                </c:pt>
                <c:pt idx="574">
                  <c:v>-3.6389011111111245</c:v>
                </c:pt>
                <c:pt idx="575">
                  <c:v>-3.9795125555555444</c:v>
                </c:pt>
                <c:pt idx="576">
                  <c:v>-3.7031120000000044</c:v>
                </c:pt>
                <c:pt idx="577">
                  <c:v>-1.3921965555555573</c:v>
                </c:pt>
                <c:pt idx="578">
                  <c:v>-0.98936488888887197</c:v>
                </c:pt>
                <c:pt idx="579">
                  <c:v>-1.6939217777777742</c:v>
                </c:pt>
                <c:pt idx="580">
                  <c:v>-1.8667752222222305</c:v>
                </c:pt>
                <c:pt idx="581">
                  <c:v>-2.3718757777777739</c:v>
                </c:pt>
                <c:pt idx="582">
                  <c:v>-3.0003268888889068</c:v>
                </c:pt>
                <c:pt idx="583">
                  <c:v>-3.0322561111111099</c:v>
                </c:pt>
                <c:pt idx="584">
                  <c:v>-2.6236436666666805</c:v>
                </c:pt>
                <c:pt idx="585">
                  <c:v>-2.2209836666666831</c:v>
                </c:pt>
                <c:pt idx="586">
                  <c:v>-2.1379514444444681</c:v>
                </c:pt>
                <c:pt idx="587">
                  <c:v>-5.0606888888893309E-2</c:v>
                </c:pt>
                <c:pt idx="588">
                  <c:v>-3.772277777775912E-2</c:v>
                </c:pt>
                <c:pt idx="589">
                  <c:v>-0.44807566666668208</c:v>
                </c:pt>
                <c:pt idx="590">
                  <c:v>0.30896766666666053</c:v>
                </c:pt>
                <c:pt idx="591">
                  <c:v>0.24894833333334532</c:v>
                </c:pt>
                <c:pt idx="592">
                  <c:v>1.2830158888888832</c:v>
                </c:pt>
                <c:pt idx="593">
                  <c:v>1.1514293333333114</c:v>
                </c:pt>
                <c:pt idx="594">
                  <c:v>1.712436111111117</c:v>
                </c:pt>
                <c:pt idx="595">
                  <c:v>1.849740666666662</c:v>
                </c:pt>
                <c:pt idx="596">
                  <c:v>2.0968650000000082</c:v>
                </c:pt>
                <c:pt idx="597">
                  <c:v>2.8944108888888707</c:v>
                </c:pt>
                <c:pt idx="598">
                  <c:v>2.1765214444444325</c:v>
                </c:pt>
                <c:pt idx="599">
                  <c:v>2.5666604444444374</c:v>
                </c:pt>
                <c:pt idx="600">
                  <c:v>0.32110444444444397</c:v>
                </c:pt>
                <c:pt idx="601">
                  <c:v>2.4478974444444646</c:v>
                </c:pt>
                <c:pt idx="602">
                  <c:v>0.78884466666664821</c:v>
                </c:pt>
                <c:pt idx="603">
                  <c:v>0.43595500000000698</c:v>
                </c:pt>
                <c:pt idx="604">
                  <c:v>0.59253877777777575</c:v>
                </c:pt>
                <c:pt idx="605">
                  <c:v>0.15337900000000104</c:v>
                </c:pt>
                <c:pt idx="606">
                  <c:v>0.20097455555554689</c:v>
                </c:pt>
                <c:pt idx="607">
                  <c:v>-0.52994899999998779</c:v>
                </c:pt>
                <c:pt idx="608">
                  <c:v>-1.3765935555555586</c:v>
                </c:pt>
                <c:pt idx="609">
                  <c:v>-0.41477322222223734</c:v>
                </c:pt>
                <c:pt idx="610">
                  <c:v>0.81194355555555831</c:v>
                </c:pt>
                <c:pt idx="611">
                  <c:v>0.68837755555557578</c:v>
                </c:pt>
                <c:pt idx="612">
                  <c:v>1.634423444444451</c:v>
                </c:pt>
                <c:pt idx="613">
                  <c:v>3.1734431111111121</c:v>
                </c:pt>
                <c:pt idx="614">
                  <c:v>3.053081777777777</c:v>
                </c:pt>
                <c:pt idx="615">
                  <c:v>2.7258960000000059</c:v>
                </c:pt>
                <c:pt idx="616">
                  <c:v>4.8806404444444524</c:v>
                </c:pt>
                <c:pt idx="617">
                  <c:v>2.1766202222222262</c:v>
                </c:pt>
                <c:pt idx="618">
                  <c:v>2.4910550000000171</c:v>
                </c:pt>
                <c:pt idx="619">
                  <c:v>1.0329733333333309</c:v>
                </c:pt>
                <c:pt idx="620">
                  <c:v>2.5573582222222058</c:v>
                </c:pt>
                <c:pt idx="621">
                  <c:v>1.5657296666666696</c:v>
                </c:pt>
                <c:pt idx="622">
                  <c:v>2.3247462222222168</c:v>
                </c:pt>
                <c:pt idx="623">
                  <c:v>1.3198604444444584</c:v>
                </c:pt>
                <c:pt idx="624">
                  <c:v>0.98541277777775349</c:v>
                </c:pt>
                <c:pt idx="625">
                  <c:v>0.27702822222221357</c:v>
                </c:pt>
                <c:pt idx="626">
                  <c:v>0.96646866666665687</c:v>
                </c:pt>
                <c:pt idx="627">
                  <c:v>3.0562965555555763</c:v>
                </c:pt>
                <c:pt idx="628">
                  <c:v>-0.46524944444445282</c:v>
                </c:pt>
                <c:pt idx="629">
                  <c:v>3.0959444444420114E-2</c:v>
                </c:pt>
                <c:pt idx="630">
                  <c:v>9.3947777777714236E-3</c:v>
                </c:pt>
                <c:pt idx="631">
                  <c:v>-0.40741411111110892</c:v>
                </c:pt>
                <c:pt idx="632">
                  <c:v>-0.5016992222222143</c:v>
                </c:pt>
                <c:pt idx="633">
                  <c:v>-5.0006888888873391E-2</c:v>
                </c:pt>
                <c:pt idx="634">
                  <c:v>0.14212422222220766</c:v>
                </c:pt>
                <c:pt idx="635">
                  <c:v>0.69674588888889843</c:v>
                </c:pt>
                <c:pt idx="636">
                  <c:v>-0.71426677777776604</c:v>
                </c:pt>
                <c:pt idx="637">
                  <c:v>-0.22226788888886517</c:v>
                </c:pt>
                <c:pt idx="638">
                  <c:v>0.13938277777776875</c:v>
                </c:pt>
                <c:pt idx="639">
                  <c:v>6.8747444444454686E-2</c:v>
                </c:pt>
                <c:pt idx="640">
                  <c:v>0.54221422222221349</c:v>
                </c:pt>
                <c:pt idx="641">
                  <c:v>-0.84520588888889847</c:v>
                </c:pt>
                <c:pt idx="642">
                  <c:v>-2.9558888888914225E-3</c:v>
                </c:pt>
                <c:pt idx="643">
                  <c:v>-0.5781159999999943</c:v>
                </c:pt>
                <c:pt idx="644">
                  <c:v>0.46083488888888269</c:v>
                </c:pt>
                <c:pt idx="645">
                  <c:v>6.7172888888904936E-2</c:v>
                </c:pt>
                <c:pt idx="646">
                  <c:v>-0.8986198888889021</c:v>
                </c:pt>
                <c:pt idx="647">
                  <c:v>-1.9192062222222148</c:v>
                </c:pt>
                <c:pt idx="648">
                  <c:v>-3.9087908888888592</c:v>
                </c:pt>
                <c:pt idx="649">
                  <c:v>-2.3087612222221878</c:v>
                </c:pt>
                <c:pt idx="650">
                  <c:v>0.42219322222223354</c:v>
                </c:pt>
                <c:pt idx="651">
                  <c:v>0.70339333333333798</c:v>
                </c:pt>
                <c:pt idx="652">
                  <c:v>-0.31327900000002273</c:v>
                </c:pt>
                <c:pt idx="653">
                  <c:v>0.10205011111111162</c:v>
                </c:pt>
                <c:pt idx="654">
                  <c:v>1.1301078888889151</c:v>
                </c:pt>
                <c:pt idx="655">
                  <c:v>-0.4320241111111045</c:v>
                </c:pt>
                <c:pt idx="656">
                  <c:v>-0.1281071111111487</c:v>
                </c:pt>
                <c:pt idx="657">
                  <c:v>-5.6601222222241176E-2</c:v>
                </c:pt>
                <c:pt idx="658">
                  <c:v>-8.9058777777779596E-2</c:v>
                </c:pt>
                <c:pt idx="659">
                  <c:v>0.20389022222224185</c:v>
                </c:pt>
                <c:pt idx="660">
                  <c:v>0.48686988888886162</c:v>
                </c:pt>
                <c:pt idx="661">
                  <c:v>-0.22504955555558581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B-4765-AE74-B75DA1743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906192"/>
        <c:axId val="1"/>
      </c:lineChart>
      <c:catAx>
        <c:axId val="564906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9722531350247884"/>
              <c:y val="0.9314845316466589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At val="-40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87765070349812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4906192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8333333333333333"/>
          <c:y val="9.7878748762962008E-3"/>
          <c:w val="0.1366666666666666"/>
          <c:h val="4.56770362721053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Master!$C$32</c:f>
          <c:strCache>
            <c:ptCount val="1"/>
            <c:pt idx="0">
              <c:v>Details of Tripura w.e.f 7-April-2025 to 13-April-2025</c:v>
            </c:pt>
          </c:strCache>
        </c:strRef>
      </c:tx>
      <c:layout>
        <c:manualLayout>
          <c:xMode val="edge"/>
          <c:yMode val="edge"/>
          <c:x val="0.3152053659959172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142064372918979E-2"/>
          <c:y val="9.2985318107667206E-2"/>
          <c:w val="0.90566037735849059"/>
          <c:h val="0.80424143556280592"/>
        </c:manualLayout>
      </c:layout>
      <c:lineChart>
        <c:grouping val="standard"/>
        <c:varyColors val="0"/>
        <c:ser>
          <c:idx val="1"/>
          <c:order val="0"/>
          <c:tx>
            <c:v>% Error on SEM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[0]!PER</c:f>
              <c:numCache>
                <c:formatCode>0.0%</c:formatCode>
                <c:ptCount val="662"/>
                <c:pt idx="0">
                  <c:v>5.4859834828615518E-3</c:v>
                </c:pt>
                <c:pt idx="1">
                  <c:v>2.8431703849326421E-3</c:v>
                </c:pt>
                <c:pt idx="2">
                  <c:v>1.4143114239065859E-2</c:v>
                </c:pt>
                <c:pt idx="3">
                  <c:v>1.59728255936934E-2</c:v>
                </c:pt>
                <c:pt idx="4">
                  <c:v>1.1216654620726921E-2</c:v>
                </c:pt>
                <c:pt idx="5">
                  <c:v>9.8529884580063794E-3</c:v>
                </c:pt>
                <c:pt idx="6">
                  <c:v>1.2128202402987565E-2</c:v>
                </c:pt>
                <c:pt idx="7">
                  <c:v>1.6807092319418689E-2</c:v>
                </c:pt>
                <c:pt idx="8">
                  <c:v>2.6649541650941286E-2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2.847625530452497E-2</c:v>
                </c:pt>
                <c:pt idx="31">
                  <c:v>2.0320874348276431E-2</c:v>
                </c:pt>
                <c:pt idx="32">
                  <c:v>1.1064572305209E-2</c:v>
                </c:pt>
                <c:pt idx="33">
                  <c:v>8.5575269090192359E-3</c:v>
                </c:pt>
                <c:pt idx="34">
                  <c:v>-6.5208994633342175E-3</c:v>
                </c:pt>
                <c:pt idx="35">
                  <c:v>-1.5644318537319887E-2</c:v>
                </c:pt>
                <c:pt idx="36">
                  <c:v>-9.6795354800460007E-3</c:v>
                </c:pt>
                <c:pt idx="37">
                  <c:v>-2.109821780775311E-2</c:v>
                </c:pt>
                <c:pt idx="38">
                  <c:v>-5.1374603017119991E-2</c:v>
                </c:pt>
                <c:pt idx="39">
                  <c:v>-4.6112599039483525E-2</c:v>
                </c:pt>
                <c:pt idx="40">
                  <c:v>-1.7898620036132271E-2</c:v>
                </c:pt>
                <c:pt idx="41">
                  <c:v>-1.4974548854407131E-2</c:v>
                </c:pt>
                <c:pt idx="42">
                  <c:v>-6.4360226616442112E-2</c:v>
                </c:pt>
                <c:pt idx="43">
                  <c:v>-2.3651404133955358E-2</c:v>
                </c:pt>
                <c:pt idx="44">
                  <c:v>-2.2784977409555082E-2</c:v>
                </c:pt>
                <c:pt idx="45">
                  <c:v>-2.6610550289536027E-2</c:v>
                </c:pt>
                <c:pt idx="46">
                  <c:v>-1.690184316789696E-2</c:v>
                </c:pt>
                <c:pt idx="47">
                  <c:v>-2.2615639886443412E-2</c:v>
                </c:pt>
                <c:pt idx="48">
                  <c:v>-3.0833334217230033E-2</c:v>
                </c:pt>
                <c:pt idx="49">
                  <c:v>-2.914232202538267E-2</c:v>
                </c:pt>
                <c:pt idx="50">
                  <c:v>-2.8198838018167808E-2</c:v>
                </c:pt>
                <c:pt idx="51">
                  <c:v>-2.9312666630624575E-2</c:v>
                </c:pt>
                <c:pt idx="52">
                  <c:v>-2.7829729577691732E-2</c:v>
                </c:pt>
                <c:pt idx="53">
                  <c:v>-2.5474540116067122E-2</c:v>
                </c:pt>
                <c:pt idx="54">
                  <c:v>-2.3282884323379445E-2</c:v>
                </c:pt>
                <c:pt idx="55">
                  <c:v>-1.7613357140098047E-2</c:v>
                </c:pt>
                <c:pt idx="56">
                  <c:v>-2.0302582021469919E-2</c:v>
                </c:pt>
                <c:pt idx="57">
                  <c:v>-2.1952981988112109E-2</c:v>
                </c:pt>
                <c:pt idx="58">
                  <c:v>-2.8913302397833473E-2</c:v>
                </c:pt>
                <c:pt idx="59">
                  <c:v>-2.7777236313883156E-2</c:v>
                </c:pt>
                <c:pt idx="60">
                  <c:v>-2.6419355799057982E-2</c:v>
                </c:pt>
                <c:pt idx="61">
                  <c:v>-2.7995697878988455E-2</c:v>
                </c:pt>
                <c:pt idx="62">
                  <c:v>-3.1756943612282158E-2</c:v>
                </c:pt>
                <c:pt idx="63">
                  <c:v>-3.2274450016392446E-2</c:v>
                </c:pt>
                <c:pt idx="64">
                  <c:v>-3.0185739729873325E-2</c:v>
                </c:pt>
                <c:pt idx="65">
                  <c:v>-2.3124536414739893E-2</c:v>
                </c:pt>
                <c:pt idx="66">
                  <c:v>-2.9005662230087922E-2</c:v>
                </c:pt>
                <c:pt idx="67">
                  <c:v>-2.4923106120828167E-2</c:v>
                </c:pt>
                <c:pt idx="68">
                  <c:v>-1.2638692395755458E-2</c:v>
                </c:pt>
                <c:pt idx="69">
                  <c:v>-2.3042349660814573E-2</c:v>
                </c:pt>
                <c:pt idx="70">
                  <c:v>-1.625766614877661E-2</c:v>
                </c:pt>
                <c:pt idx="71">
                  <c:v>-2.0799646579411059E-2</c:v>
                </c:pt>
                <c:pt idx="72">
                  <c:v>-1.4633863427012193E-2</c:v>
                </c:pt>
                <c:pt idx="73">
                  <c:v>-1.7789669804849879E-2</c:v>
                </c:pt>
                <c:pt idx="74">
                  <c:v>-2.2041492339872546E-2</c:v>
                </c:pt>
                <c:pt idx="75">
                  <c:v>-1.3569759113340759E-2</c:v>
                </c:pt>
                <c:pt idx="76">
                  <c:v>-4.9003272711087868E-3</c:v>
                </c:pt>
                <c:pt idx="77">
                  <c:v>-8.0267221636096796E-3</c:v>
                </c:pt>
                <c:pt idx="78">
                  <c:v>-1.2305035868965272E-3</c:v>
                </c:pt>
                <c:pt idx="79">
                  <c:v>-3.5977749315815803E-3</c:v>
                </c:pt>
                <c:pt idx="80">
                  <c:v>-1.9229363466614238E-3</c:v>
                </c:pt>
                <c:pt idx="81">
                  <c:v>-2.2878057307934505E-3</c:v>
                </c:pt>
                <c:pt idx="82">
                  <c:v>-1.5614706486083066E-4</c:v>
                </c:pt>
                <c:pt idx="83">
                  <c:v>-2.0548572558111357E-2</c:v>
                </c:pt>
                <c:pt idx="84">
                  <c:v>-3.29700545258305E-3</c:v>
                </c:pt>
                <c:pt idx="85">
                  <c:v>-6.8865011753006591E-3</c:v>
                </c:pt>
                <c:pt idx="86">
                  <c:v>-2.9354355510255721E-3</c:v>
                </c:pt>
                <c:pt idx="87">
                  <c:v>-1.0213258780399278E-2</c:v>
                </c:pt>
                <c:pt idx="88">
                  <c:v>7.0075244284557804E-4</c:v>
                </c:pt>
                <c:pt idx="89">
                  <c:v>-1.6374632776447523E-3</c:v>
                </c:pt>
                <c:pt idx="90">
                  <c:v>-2.9586288747362289E-4</c:v>
                </c:pt>
                <c:pt idx="91">
                  <c:v>-3.0628803133335258E-3</c:v>
                </c:pt>
                <c:pt idx="92">
                  <c:v>-6.250035146933436E-3</c:v>
                </c:pt>
                <c:pt idx="93">
                  <c:v>-5.3242927346176328E-3</c:v>
                </c:pt>
                <c:pt idx="94">
                  <c:v>-6.5568887990703865E-3</c:v>
                </c:pt>
                <c:pt idx="95">
                  <c:v>-9.7849368288212731E-3</c:v>
                </c:pt>
                <c:pt idx="96">
                  <c:v>-9.6663488512435097E-3</c:v>
                </c:pt>
                <c:pt idx="97">
                  <c:v>-6.9956033552973831E-3</c:v>
                </c:pt>
                <c:pt idx="98">
                  <c:v>-8.9247164391473201E-3</c:v>
                </c:pt>
                <c:pt idx="99">
                  <c:v>-9.129413358462941E-3</c:v>
                </c:pt>
                <c:pt idx="100">
                  <c:v>-6.50731395868848E-3</c:v>
                </c:pt>
                <c:pt idx="101">
                  <c:v>-8.0455759011324977E-3</c:v>
                </c:pt>
                <c:pt idx="102">
                  <c:v>-6.6723276954501328E-3</c:v>
                </c:pt>
                <c:pt idx="103">
                  <c:v>-5.4879658175130209E-3</c:v>
                </c:pt>
                <c:pt idx="104">
                  <c:v>-3.5842754923006937E-3</c:v>
                </c:pt>
                <c:pt idx="105">
                  <c:v>-4.2957247899931741E-3</c:v>
                </c:pt>
                <c:pt idx="106">
                  <c:v>-3.7314632342422679E-3</c:v>
                </c:pt>
                <c:pt idx="107">
                  <c:v>-2.1382999779796948E-3</c:v>
                </c:pt>
                <c:pt idx="108">
                  <c:v>-4.1977256923167519E-3</c:v>
                </c:pt>
                <c:pt idx="109">
                  <c:v>-2.9200999052206118E-3</c:v>
                </c:pt>
                <c:pt idx="110">
                  <c:v>-9.7384816594627233E-5</c:v>
                </c:pt>
                <c:pt idx="111">
                  <c:v>3.2624709888032653E-3</c:v>
                </c:pt>
                <c:pt idx="112">
                  <c:v>8.1037607805754357E-3</c:v>
                </c:pt>
                <c:pt idx="113">
                  <c:v>3.8460664217752167E-3</c:v>
                </c:pt>
                <c:pt idx="114">
                  <c:v>8.3460425637722126E-3</c:v>
                </c:pt>
                <c:pt idx="115">
                  <c:v>5.2755418712068436E-3</c:v>
                </c:pt>
                <c:pt idx="116">
                  <c:v>1.6497138403838145E-2</c:v>
                </c:pt>
                <c:pt idx="117">
                  <c:v>2.2827134811978792E-2</c:v>
                </c:pt>
                <c:pt idx="118">
                  <c:v>2.9158026903591157E-2</c:v>
                </c:pt>
                <c:pt idx="119">
                  <c:v>2.6483952919046132E-2</c:v>
                </c:pt>
                <c:pt idx="120">
                  <c:v>2.0283782641697837E-2</c:v>
                </c:pt>
                <c:pt idx="121">
                  <c:v>1.3630957444197789E-2</c:v>
                </c:pt>
                <c:pt idx="122">
                  <c:v>1.4690579016140792E-2</c:v>
                </c:pt>
                <c:pt idx="123">
                  <c:v>1.4935870149734493E-2</c:v>
                </c:pt>
                <c:pt idx="124">
                  <c:v>1.0375148322528538E-2</c:v>
                </c:pt>
                <c:pt idx="125">
                  <c:v>3.0352060944830624E-3</c:v>
                </c:pt>
                <c:pt idx="126">
                  <c:v>-4.0877609528231336E-4</c:v>
                </c:pt>
                <c:pt idx="127">
                  <c:v>2.0449102206625295E-3</c:v>
                </c:pt>
                <c:pt idx="128">
                  <c:v>3.7810295875503469E-3</c:v>
                </c:pt>
                <c:pt idx="129">
                  <c:v>2.256579060093931E-3</c:v>
                </c:pt>
                <c:pt idx="130">
                  <c:v>3.4742103077136533E-3</c:v>
                </c:pt>
                <c:pt idx="131">
                  <c:v>3.8630205990072609E-3</c:v>
                </c:pt>
                <c:pt idx="132">
                  <c:v>9.0598402269671842E-3</c:v>
                </c:pt>
                <c:pt idx="133">
                  <c:v>-2.0631862729731318E-2</c:v>
                </c:pt>
                <c:pt idx="134">
                  <c:v>-1.4476969315520513E-2</c:v>
                </c:pt>
                <c:pt idx="135">
                  <c:v>-2.2712356098999537E-2</c:v>
                </c:pt>
                <c:pt idx="136">
                  <c:v>-2.0340875851891423E-2</c:v>
                </c:pt>
                <c:pt idx="137">
                  <c:v>-1.6110328476458543E-2</c:v>
                </c:pt>
                <c:pt idx="138">
                  <c:v>-2.2960429933122882E-2</c:v>
                </c:pt>
                <c:pt idx="139">
                  <c:v>-2.4051774453453023E-2</c:v>
                </c:pt>
                <c:pt idx="140">
                  <c:v>-1.3338233726432818E-2</c:v>
                </c:pt>
                <c:pt idx="141">
                  <c:v>1.0539446229379379E-2</c:v>
                </c:pt>
                <c:pt idx="142">
                  <c:v>1.4596796949038204E-2</c:v>
                </c:pt>
                <c:pt idx="143">
                  <c:v>2.0279488463109171E-2</c:v>
                </c:pt>
                <c:pt idx="144">
                  <c:v>7.8785471584037845E-3</c:v>
                </c:pt>
                <c:pt idx="145">
                  <c:v>-1.591517160375195E-2</c:v>
                </c:pt>
                <c:pt idx="146">
                  <c:v>-2.0243272197978977E-2</c:v>
                </c:pt>
                <c:pt idx="147">
                  <c:v>-3.6093659157054822E-3</c:v>
                </c:pt>
                <c:pt idx="148">
                  <c:v>9.7135894468437893E-3</c:v>
                </c:pt>
                <c:pt idx="149">
                  <c:v>-2.6684815056729574E-3</c:v>
                </c:pt>
                <c:pt idx="150">
                  <c:v>-9.4243096406773086E-3</c:v>
                </c:pt>
                <c:pt idx="151">
                  <c:v>-1.2632812837667026E-2</c:v>
                </c:pt>
                <c:pt idx="152">
                  <c:v>-9.3928167569314654E-3</c:v>
                </c:pt>
                <c:pt idx="153">
                  <c:v>-1.8294195532349882E-2</c:v>
                </c:pt>
                <c:pt idx="154">
                  <c:v>-1.3880362611457916E-2</c:v>
                </c:pt>
                <c:pt idx="155">
                  <c:v>-1.031470212510676E-2</c:v>
                </c:pt>
                <c:pt idx="156">
                  <c:v>-1.9707474971611127E-2</c:v>
                </c:pt>
                <c:pt idx="157">
                  <c:v>-2.9831390516098181E-3</c:v>
                </c:pt>
                <c:pt idx="158">
                  <c:v>-1.0678928077920528E-3</c:v>
                </c:pt>
                <c:pt idx="159">
                  <c:v>2.5772507178240906E-3</c:v>
                </c:pt>
                <c:pt idx="160">
                  <c:v>1.3740719303030991E-2</c:v>
                </c:pt>
                <c:pt idx="161">
                  <c:v>4.7454597480491176E-2</c:v>
                </c:pt>
                <c:pt idx="162">
                  <c:v>5.4079301230145128E-2</c:v>
                </c:pt>
                <c:pt idx="163">
                  <c:v>8.0935398616653359E-2</c:v>
                </c:pt>
                <c:pt idx="164">
                  <c:v>0.14792398057907194</c:v>
                </c:pt>
                <c:pt idx="165">
                  <c:v>0.14970310626475322</c:v>
                </c:pt>
                <c:pt idx="166">
                  <c:v>2.2701358246597098E-2</c:v>
                </c:pt>
                <c:pt idx="167">
                  <c:v>-9.8442144134817944E-3</c:v>
                </c:pt>
                <c:pt idx="168">
                  <c:v>-1.2846923545423982E-2</c:v>
                </c:pt>
                <c:pt idx="169">
                  <c:v>1.3338490770110498E-2</c:v>
                </c:pt>
                <c:pt idx="170">
                  <c:v>1.5105493560996225E-2</c:v>
                </c:pt>
                <c:pt idx="171">
                  <c:v>9.5284487990931702E-3</c:v>
                </c:pt>
                <c:pt idx="172">
                  <c:v>4.744178942678267E-3</c:v>
                </c:pt>
                <c:pt idx="173">
                  <c:v>8.054142934783428E-3</c:v>
                </c:pt>
                <c:pt idx="174">
                  <c:v>5.5174963862052034E-3</c:v>
                </c:pt>
                <c:pt idx="175">
                  <c:v>-1.2534007877445287E-3</c:v>
                </c:pt>
                <c:pt idx="176">
                  <c:v>3.8674867104079159E-3</c:v>
                </c:pt>
                <c:pt idx="177">
                  <c:v>1.623827263807001E-3</c:v>
                </c:pt>
                <c:pt idx="178">
                  <c:v>3.4925766786124547E-3</c:v>
                </c:pt>
                <c:pt idx="179">
                  <c:v>2.1336614504459226E-3</c:v>
                </c:pt>
                <c:pt idx="180">
                  <c:v>2.9541818147391296E-3</c:v>
                </c:pt>
                <c:pt idx="181">
                  <c:v>-2.6935374170512822E-3</c:v>
                </c:pt>
                <c:pt idx="182">
                  <c:v>-7.0837611764295759E-3</c:v>
                </c:pt>
                <c:pt idx="183">
                  <c:v>-1.3114402295618683E-2</c:v>
                </c:pt>
                <c:pt idx="184">
                  <c:v>-3.8231313723301329E-3</c:v>
                </c:pt>
                <c:pt idx="185">
                  <c:v>-4.4380543246208852E-3</c:v>
                </c:pt>
                <c:pt idx="186">
                  <c:v>-5.5255320432209256E-3</c:v>
                </c:pt>
                <c:pt idx="187">
                  <c:v>-7.3060251839737233E-3</c:v>
                </c:pt>
                <c:pt idx="188">
                  <c:v>-8.707608179954137E-3</c:v>
                </c:pt>
                <c:pt idx="189">
                  <c:v>-8.3742999157510409E-3</c:v>
                </c:pt>
                <c:pt idx="190">
                  <c:v>-1.1624418757515825E-2</c:v>
                </c:pt>
                <c:pt idx="191">
                  <c:v>-1.343051648020502E-2</c:v>
                </c:pt>
                <c:pt idx="192">
                  <c:v>-6.9368848238535556E-3</c:v>
                </c:pt>
                <c:pt idx="193">
                  <c:v>-3.3812027592749296E-3</c:v>
                </c:pt>
                <c:pt idx="194">
                  <c:v>-8.4039029949470735E-4</c:v>
                </c:pt>
                <c:pt idx="195">
                  <c:v>-5.9662741318390828E-3</c:v>
                </c:pt>
                <c:pt idx="196">
                  <c:v>-5.0347520626521994E-3</c:v>
                </c:pt>
                <c:pt idx="197">
                  <c:v>-3.0921114642316924E-3</c:v>
                </c:pt>
                <c:pt idx="198">
                  <c:v>-2.2745910787390325E-3</c:v>
                </c:pt>
                <c:pt idx="199">
                  <c:v>-5.2945105282962762E-3</c:v>
                </c:pt>
                <c:pt idx="200">
                  <c:v>-8.6729520017881073E-4</c:v>
                </c:pt>
                <c:pt idx="201">
                  <c:v>-1.5185425592425404E-3</c:v>
                </c:pt>
                <c:pt idx="202">
                  <c:v>2.489883729927189E-3</c:v>
                </c:pt>
                <c:pt idx="203">
                  <c:v>4.9529021118266739E-4</c:v>
                </c:pt>
                <c:pt idx="204">
                  <c:v>1.7280562015566114E-3</c:v>
                </c:pt>
                <c:pt idx="205">
                  <c:v>2.7941588114046702E-3</c:v>
                </c:pt>
                <c:pt idx="206">
                  <c:v>2.4544315157732405E-3</c:v>
                </c:pt>
                <c:pt idx="207">
                  <c:v>3.8682179461000726E-3</c:v>
                </c:pt>
                <c:pt idx="208">
                  <c:v>7.0133281711702898E-3</c:v>
                </c:pt>
                <c:pt idx="209">
                  <c:v>8.0115386690931354E-3</c:v>
                </c:pt>
                <c:pt idx="210">
                  <c:v>9.1625721097180392E-3</c:v>
                </c:pt>
                <c:pt idx="211">
                  <c:v>2.0996177311966877E-2</c:v>
                </c:pt>
                <c:pt idx="212">
                  <c:v>9.0744855677052944E-3</c:v>
                </c:pt>
                <c:pt idx="213">
                  <c:v>1.2724774982187591E-2</c:v>
                </c:pt>
                <c:pt idx="214">
                  <c:v>1.8410598768172894E-2</c:v>
                </c:pt>
                <c:pt idx="215">
                  <c:v>1.470149887849643E-2</c:v>
                </c:pt>
                <c:pt idx="216">
                  <c:v>2.589191155232757E-3</c:v>
                </c:pt>
                <c:pt idx="217">
                  <c:v>-1.1142087577846228E-3</c:v>
                </c:pt>
                <c:pt idx="218">
                  <c:v>-2.5696516671175175E-3</c:v>
                </c:pt>
                <c:pt idx="219">
                  <c:v>-9.5000184783354692E-3</c:v>
                </c:pt>
                <c:pt idx="220">
                  <c:v>-1.9514595998873913E-2</c:v>
                </c:pt>
                <c:pt idx="221">
                  <c:v>-1.5077970998779321E-2</c:v>
                </c:pt>
                <c:pt idx="222">
                  <c:v>-1.5360281467832922E-2</c:v>
                </c:pt>
                <c:pt idx="223">
                  <c:v>-1.6302150843142384E-2</c:v>
                </c:pt>
                <c:pt idx="224">
                  <c:v>-1.0706599685249358E-2</c:v>
                </c:pt>
                <c:pt idx="225">
                  <c:v>-1.1044670191049722E-2</c:v>
                </c:pt>
                <c:pt idx="226">
                  <c:v>-4.6921564466536961E-3</c:v>
                </c:pt>
                <c:pt idx="227">
                  <c:v>-1.1336847784604033E-2</c:v>
                </c:pt>
                <c:pt idx="228">
                  <c:v>-2.0028747555574395E-2</c:v>
                </c:pt>
                <c:pt idx="229">
                  <c:v>-6.4948184166368304E-3</c:v>
                </c:pt>
                <c:pt idx="230">
                  <c:v>-1.2762937859865729E-3</c:v>
                </c:pt>
                <c:pt idx="231">
                  <c:v>-9.4060272651098485E-4</c:v>
                </c:pt>
                <c:pt idx="232">
                  <c:v>-1.0514914311866297E-3</c:v>
                </c:pt>
                <c:pt idx="233">
                  <c:v>-1.4080978575591286E-3</c:v>
                </c:pt>
                <c:pt idx="234">
                  <c:v>-9.0680648089006292E-4</c:v>
                </c:pt>
                <c:pt idx="235">
                  <c:v>1.413700914727951E-5</c:v>
                </c:pt>
                <c:pt idx="236">
                  <c:v>-4.8885164190429826E-2</c:v>
                </c:pt>
                <c:pt idx="237">
                  <c:v>4.5596884700684339E-3</c:v>
                </c:pt>
                <c:pt idx="238">
                  <c:v>1.4434040114410878E-3</c:v>
                </c:pt>
                <c:pt idx="239">
                  <c:v>-2.0641594389277816E-3</c:v>
                </c:pt>
                <c:pt idx="240">
                  <c:v>-1.2367164902105728E-3</c:v>
                </c:pt>
                <c:pt idx="241">
                  <c:v>-2.5448812582583137E-3</c:v>
                </c:pt>
                <c:pt idx="242">
                  <c:v>-6.2887508668532472E-3</c:v>
                </c:pt>
                <c:pt idx="243">
                  <c:v>1.0113794395683757E-2</c:v>
                </c:pt>
                <c:pt idx="244">
                  <c:v>-9.1146343947258912E-4</c:v>
                </c:pt>
                <c:pt idx="245">
                  <c:v>4.0570549562043192E-4</c:v>
                </c:pt>
                <c:pt idx="246">
                  <c:v>-5.2760409448985885E-4</c:v>
                </c:pt>
                <c:pt idx="247">
                  <c:v>1.9491073807612131E-4</c:v>
                </c:pt>
                <c:pt idx="248">
                  <c:v>-5.1424693262874918E-4</c:v>
                </c:pt>
                <c:pt idx="249">
                  <c:v>9.3722264184711867E-4</c:v>
                </c:pt>
                <c:pt idx="250">
                  <c:v>2.6316749273717904E-4</c:v>
                </c:pt>
                <c:pt idx="251">
                  <c:v>2.586211130844995E-4</c:v>
                </c:pt>
                <c:pt idx="252">
                  <c:v>-4.0818537492363775E-4</c:v>
                </c:pt>
                <c:pt idx="253">
                  <c:v>-4.3192885469201398E-4</c:v>
                </c:pt>
                <c:pt idx="254">
                  <c:v>-5.1298155890871838E-4</c:v>
                </c:pt>
                <c:pt idx="255">
                  <c:v>2.9379595799376521E-5</c:v>
                </c:pt>
                <c:pt idx="256">
                  <c:v>7.9370884621018315E-4</c:v>
                </c:pt>
                <c:pt idx="257">
                  <c:v>-3.6923112975462769E-3</c:v>
                </c:pt>
                <c:pt idx="258">
                  <c:v>7.4144501362533961E-3</c:v>
                </c:pt>
                <c:pt idx="259">
                  <c:v>1.0082754498343136E-3</c:v>
                </c:pt>
                <c:pt idx="260">
                  <c:v>5.0328088358447022E-3</c:v>
                </c:pt>
                <c:pt idx="261">
                  <c:v>1.5382732092805869E-3</c:v>
                </c:pt>
                <c:pt idx="262">
                  <c:v>5.0915162527077895E-4</c:v>
                </c:pt>
                <c:pt idx="263">
                  <c:v>-6.1986091294018719E-3</c:v>
                </c:pt>
                <c:pt idx="264">
                  <c:v>-6.9026488208230883E-3</c:v>
                </c:pt>
                <c:pt idx="265">
                  <c:v>-3.4186685624311704E-3</c:v>
                </c:pt>
                <c:pt idx="266">
                  <c:v>1.0278996131987168E-2</c:v>
                </c:pt>
                <c:pt idx="267">
                  <c:v>1.1309663934998215E-2</c:v>
                </c:pt>
                <c:pt idx="268">
                  <c:v>1.4810909324147524E-2</c:v>
                </c:pt>
                <c:pt idx="269">
                  <c:v>1.212557418833235E-2</c:v>
                </c:pt>
                <c:pt idx="270">
                  <c:v>1.0238152350240382E-2</c:v>
                </c:pt>
                <c:pt idx="271">
                  <c:v>8.758569624142289E-3</c:v>
                </c:pt>
                <c:pt idx="272">
                  <c:v>1.6915076857336751E-2</c:v>
                </c:pt>
                <c:pt idx="273">
                  <c:v>1.352785919559429E-2</c:v>
                </c:pt>
                <c:pt idx="274">
                  <c:v>1.2019766919098973E-2</c:v>
                </c:pt>
                <c:pt idx="275">
                  <c:v>1.2048160983470868E-2</c:v>
                </c:pt>
                <c:pt idx="276">
                  <c:v>8.3688930767703788E-3</c:v>
                </c:pt>
                <c:pt idx="277">
                  <c:v>8.5072595430611304E-3</c:v>
                </c:pt>
                <c:pt idx="278">
                  <c:v>9.1010753606044215E-3</c:v>
                </c:pt>
                <c:pt idx="279">
                  <c:v>7.3452856133835636E-3</c:v>
                </c:pt>
                <c:pt idx="280">
                  <c:v>9.7983005072735645E-3</c:v>
                </c:pt>
                <c:pt idx="281">
                  <c:v>1.1267452988638713E-2</c:v>
                </c:pt>
                <c:pt idx="282">
                  <c:v>1.5562398955974124E-2</c:v>
                </c:pt>
                <c:pt idx="283">
                  <c:v>1.4977981915857284E-2</c:v>
                </c:pt>
                <c:pt idx="284">
                  <c:v>1.1165831182017241E-2</c:v>
                </c:pt>
                <c:pt idx="285">
                  <c:v>9.3338680236785855E-3</c:v>
                </c:pt>
                <c:pt idx="286">
                  <c:v>1.2147188781737619E-2</c:v>
                </c:pt>
                <c:pt idx="287">
                  <c:v>1.1347180702113296E-2</c:v>
                </c:pt>
                <c:pt idx="288">
                  <c:v>1.6239094512771935E-2</c:v>
                </c:pt>
                <c:pt idx="289">
                  <c:v>1.3776503450120664E-2</c:v>
                </c:pt>
                <c:pt idx="290">
                  <c:v>1.7716535923261528E-2</c:v>
                </c:pt>
                <c:pt idx="291">
                  <c:v>2.0894006435153205E-2</c:v>
                </c:pt>
                <c:pt idx="292">
                  <c:v>2.1887527300258953E-2</c:v>
                </c:pt>
                <c:pt idx="293">
                  <c:v>2.444527633763216E-2</c:v>
                </c:pt>
                <c:pt idx="294">
                  <c:v>2.151017822089352E-2</c:v>
                </c:pt>
                <c:pt idx="295">
                  <c:v>2.270068039677272E-2</c:v>
                </c:pt>
                <c:pt idx="296">
                  <c:v>2.5033750433777778E-2</c:v>
                </c:pt>
                <c:pt idx="297">
                  <c:v>2.0971533025787255E-2</c:v>
                </c:pt>
                <c:pt idx="298">
                  <c:v>1.7650821451837679E-2</c:v>
                </c:pt>
                <c:pt idx="299">
                  <c:v>1.8785989983704406E-2</c:v>
                </c:pt>
                <c:pt idx="300">
                  <c:v>1.6696864542219553E-2</c:v>
                </c:pt>
                <c:pt idx="301">
                  <c:v>1.9861753480327451E-2</c:v>
                </c:pt>
                <c:pt idx="302">
                  <c:v>1.8220749068488445E-2</c:v>
                </c:pt>
                <c:pt idx="303">
                  <c:v>1.7235372586429255E-2</c:v>
                </c:pt>
                <c:pt idx="304">
                  <c:v>1.9100973941595215E-2</c:v>
                </c:pt>
                <c:pt idx="305">
                  <c:v>2.2613338662010103E-2</c:v>
                </c:pt>
                <c:pt idx="306">
                  <c:v>2.0047058011561213E-2</c:v>
                </c:pt>
                <c:pt idx="307">
                  <c:v>2.3973126204177776E-2</c:v>
                </c:pt>
                <c:pt idx="308">
                  <c:v>3.149257864407113E-2</c:v>
                </c:pt>
                <c:pt idx="309">
                  <c:v>3.1105381951621103E-2</c:v>
                </c:pt>
                <c:pt idx="310">
                  <c:v>4.2203617875033968E-2</c:v>
                </c:pt>
                <c:pt idx="311">
                  <c:v>4.4401363270044313E-2</c:v>
                </c:pt>
                <c:pt idx="312">
                  <c:v>4.1767113289798298E-2</c:v>
                </c:pt>
                <c:pt idx="313">
                  <c:v>4.3979151515245798E-2</c:v>
                </c:pt>
                <c:pt idx="314">
                  <c:v>3.1119687871847143E-2</c:v>
                </c:pt>
                <c:pt idx="315">
                  <c:v>2.8356571220691452E-2</c:v>
                </c:pt>
                <c:pt idx="316">
                  <c:v>2.4940094321446737E-2</c:v>
                </c:pt>
                <c:pt idx="317">
                  <c:v>1.9130131722191336E-2</c:v>
                </c:pt>
                <c:pt idx="318">
                  <c:v>-3.4839067509443043E-3</c:v>
                </c:pt>
                <c:pt idx="319">
                  <c:v>-1.1767506851478683E-2</c:v>
                </c:pt>
                <c:pt idx="320">
                  <c:v>-1.4431373416239032E-2</c:v>
                </c:pt>
                <c:pt idx="321">
                  <c:v>-1.2168187326122602E-2</c:v>
                </c:pt>
                <c:pt idx="322">
                  <c:v>-9.0647695675033113E-2</c:v>
                </c:pt>
                <c:pt idx="323">
                  <c:v>-4.8907105512799379E-2</c:v>
                </c:pt>
                <c:pt idx="324">
                  <c:v>-4.9421592772789062E-3</c:v>
                </c:pt>
                <c:pt idx="325">
                  <c:v>-2.3255716105554467E-2</c:v>
                </c:pt>
                <c:pt idx="326">
                  <c:v>-0.10749427471148605</c:v>
                </c:pt>
                <c:pt idx="327">
                  <c:v>-0.11059247504606941</c:v>
                </c:pt>
                <c:pt idx="328">
                  <c:v>-0.10824248929325594</c:v>
                </c:pt>
                <c:pt idx="329">
                  <c:v>-0.1058248656925883</c:v>
                </c:pt>
                <c:pt idx="330">
                  <c:v>-9.5052662140866204E-2</c:v>
                </c:pt>
                <c:pt idx="331">
                  <c:v>-9.7469193397313303E-2</c:v>
                </c:pt>
                <c:pt idx="332">
                  <c:v>-0.10089980161212153</c:v>
                </c:pt>
                <c:pt idx="333">
                  <c:v>-0.1101204531760088</c:v>
                </c:pt>
                <c:pt idx="334">
                  <c:v>-0.11057343856535891</c:v>
                </c:pt>
                <c:pt idx="335">
                  <c:v>-6.6114622952611266E-2</c:v>
                </c:pt>
                <c:pt idx="336">
                  <c:v>-9.9515808896443542E-2</c:v>
                </c:pt>
                <c:pt idx="337">
                  <c:v>-0.14571223454712234</c:v>
                </c:pt>
                <c:pt idx="338">
                  <c:v>-9.9787696322959751E-2</c:v>
                </c:pt>
                <c:pt idx="339">
                  <c:v>-9.6650995033208939E-2</c:v>
                </c:pt>
                <c:pt idx="340">
                  <c:v>-8.6353180578918512E-2</c:v>
                </c:pt>
                <c:pt idx="341">
                  <c:v>-5.4614691565097427E-2</c:v>
                </c:pt>
                <c:pt idx="342">
                  <c:v>-1.4497691667510132E-2</c:v>
                </c:pt>
                <c:pt idx="343">
                  <c:v>-2.7631600285614032E-2</c:v>
                </c:pt>
                <c:pt idx="344">
                  <c:v>-7.3554879216242167E-2</c:v>
                </c:pt>
                <c:pt idx="345">
                  <c:v>-2.9187014319734313E-2</c:v>
                </c:pt>
                <c:pt idx="346">
                  <c:v>7.1631844726197493E-3</c:v>
                </c:pt>
                <c:pt idx="347">
                  <c:v>-1.2313256211323629E-3</c:v>
                </c:pt>
                <c:pt idx="348">
                  <c:v>-2.247400310048735E-3</c:v>
                </c:pt>
                <c:pt idx="349">
                  <c:v>7.4441963349194215E-2</c:v>
                </c:pt>
                <c:pt idx="350">
                  <c:v>4.356752948974767E-3</c:v>
                </c:pt>
                <c:pt idx="351">
                  <c:v>-5.9429653454880487E-4</c:v>
                </c:pt>
                <c:pt idx="352">
                  <c:v>2.0602659858932016E-3</c:v>
                </c:pt>
                <c:pt idx="353">
                  <c:v>2.4925203474657127E-3</c:v>
                </c:pt>
                <c:pt idx="354">
                  <c:v>-9.6063640374791331E-4</c:v>
                </c:pt>
                <c:pt idx="355">
                  <c:v>-2.6560813154520154E-3</c:v>
                </c:pt>
                <c:pt idx="356">
                  <c:v>4.2312210016117735E-3</c:v>
                </c:pt>
                <c:pt idx="357">
                  <c:v>1.0911635075210093E-2</c:v>
                </c:pt>
                <c:pt idx="358">
                  <c:v>1.2851120431743602E-2</c:v>
                </c:pt>
                <c:pt idx="359">
                  <c:v>1.3975885387130314E-2</c:v>
                </c:pt>
                <c:pt idx="360">
                  <c:v>2.4642677450467224E-2</c:v>
                </c:pt>
                <c:pt idx="361">
                  <c:v>2.3040687521695729E-2</c:v>
                </c:pt>
                <c:pt idx="362">
                  <c:v>7.1125112279547126E-3</c:v>
                </c:pt>
                <c:pt idx="363">
                  <c:v>-2.7788160444269438E-3</c:v>
                </c:pt>
                <c:pt idx="364">
                  <c:v>-9.0233613929918916E-4</c:v>
                </c:pt>
                <c:pt idx="365">
                  <c:v>1.1636717468058173E-3</c:v>
                </c:pt>
                <c:pt idx="366">
                  <c:v>7.016657945840549E-3</c:v>
                </c:pt>
                <c:pt idx="367">
                  <c:v>9.0110349568553617E-3</c:v>
                </c:pt>
                <c:pt idx="368">
                  <c:v>1.8168857047147317E-2</c:v>
                </c:pt>
                <c:pt idx="369">
                  <c:v>2.1347587644945525E-2</c:v>
                </c:pt>
                <c:pt idx="370">
                  <c:v>1.283336830357309E-2</c:v>
                </c:pt>
                <c:pt idx="371">
                  <c:v>1.0579291991566084E-2</c:v>
                </c:pt>
                <c:pt idx="372">
                  <c:v>1.025785145772605E-2</c:v>
                </c:pt>
                <c:pt idx="373">
                  <c:v>6.4881686455110499E-3</c:v>
                </c:pt>
                <c:pt idx="374">
                  <c:v>1.0464513195491087E-2</c:v>
                </c:pt>
                <c:pt idx="375">
                  <c:v>1.0610878225547462E-2</c:v>
                </c:pt>
                <c:pt idx="376">
                  <c:v>5.9764415899410048E-3</c:v>
                </c:pt>
                <c:pt idx="377">
                  <c:v>1.1441397471437484E-2</c:v>
                </c:pt>
                <c:pt idx="378">
                  <c:v>9.348903294762784E-3</c:v>
                </c:pt>
                <c:pt idx="379">
                  <c:v>1.2333824525645853E-2</c:v>
                </c:pt>
                <c:pt idx="380">
                  <c:v>1.2915661129643907E-2</c:v>
                </c:pt>
                <c:pt idx="381">
                  <c:v>1.2000462849745876E-2</c:v>
                </c:pt>
                <c:pt idx="382">
                  <c:v>1.1711557372573721E-2</c:v>
                </c:pt>
                <c:pt idx="383">
                  <c:v>1.0980184142170108E-2</c:v>
                </c:pt>
                <c:pt idx="384">
                  <c:v>1.4873974124423822E-2</c:v>
                </c:pt>
                <c:pt idx="385">
                  <c:v>2.31503187636426E-2</c:v>
                </c:pt>
                <c:pt idx="386">
                  <c:v>2.4374875652123033E-2</c:v>
                </c:pt>
                <c:pt idx="387">
                  <c:v>2.1743539950447949E-2</c:v>
                </c:pt>
                <c:pt idx="388">
                  <c:v>2.5744612620688764E-2</c:v>
                </c:pt>
                <c:pt idx="389">
                  <c:v>2.4452031947538821E-2</c:v>
                </c:pt>
                <c:pt idx="390">
                  <c:v>2.6846313292585959E-2</c:v>
                </c:pt>
                <c:pt idx="391">
                  <c:v>1.949324329928017E-2</c:v>
                </c:pt>
                <c:pt idx="392">
                  <c:v>2.6397168309117626E-2</c:v>
                </c:pt>
                <c:pt idx="393">
                  <c:v>2.1741144858940332E-2</c:v>
                </c:pt>
                <c:pt idx="394">
                  <c:v>1.9135413614184402E-2</c:v>
                </c:pt>
                <c:pt idx="395">
                  <c:v>1.8799190508807687E-2</c:v>
                </c:pt>
                <c:pt idx="396">
                  <c:v>1.711087429364631E-2</c:v>
                </c:pt>
                <c:pt idx="397">
                  <c:v>1.3455863370718074E-2</c:v>
                </c:pt>
                <c:pt idx="398">
                  <c:v>1.2683536872144588E-2</c:v>
                </c:pt>
                <c:pt idx="399">
                  <c:v>1.3825288418617323E-2</c:v>
                </c:pt>
                <c:pt idx="400">
                  <c:v>1.9511023671014989E-2</c:v>
                </c:pt>
                <c:pt idx="401">
                  <c:v>2.3221754735872069E-2</c:v>
                </c:pt>
                <c:pt idx="402">
                  <c:v>2.6374128660254358E-2</c:v>
                </c:pt>
                <c:pt idx="403">
                  <c:v>3.4314117118710005E-2</c:v>
                </c:pt>
                <c:pt idx="404">
                  <c:v>3.453211325081789E-2</c:v>
                </c:pt>
                <c:pt idx="405">
                  <c:v>3.6074123508145053E-2</c:v>
                </c:pt>
                <c:pt idx="406">
                  <c:v>3.482726625218785E-2</c:v>
                </c:pt>
                <c:pt idx="407">
                  <c:v>3.6684662170081761E-2</c:v>
                </c:pt>
                <c:pt idx="408">
                  <c:v>2.3512955412932947E-2</c:v>
                </c:pt>
                <c:pt idx="409">
                  <c:v>3.1445776931789758E-2</c:v>
                </c:pt>
                <c:pt idx="410">
                  <c:v>3.1163943843248856E-2</c:v>
                </c:pt>
                <c:pt idx="411">
                  <c:v>2.8460235577716375E-2</c:v>
                </c:pt>
                <c:pt idx="412">
                  <c:v>3.7345266331536182E-2</c:v>
                </c:pt>
                <c:pt idx="413">
                  <c:v>5.5719732756314578E-3</c:v>
                </c:pt>
                <c:pt idx="414">
                  <c:v>-8.3215498916563871E-4</c:v>
                </c:pt>
                <c:pt idx="415">
                  <c:v>2.2641960408897161E-4</c:v>
                </c:pt>
                <c:pt idx="416">
                  <c:v>4.3012123815991117E-4</c:v>
                </c:pt>
                <c:pt idx="417">
                  <c:v>-1.3453093253111142E-2</c:v>
                </c:pt>
                <c:pt idx="418">
                  <c:v>-1.2621310457533787E-2</c:v>
                </c:pt>
                <c:pt idx="419">
                  <c:v>-4.5131016069821454E-3</c:v>
                </c:pt>
                <c:pt idx="420">
                  <c:v>-4.7040799670684781E-3</c:v>
                </c:pt>
                <c:pt idx="421">
                  <c:v>-1.2566530635967125E-3</c:v>
                </c:pt>
                <c:pt idx="422">
                  <c:v>-3.4062366458436394E-3</c:v>
                </c:pt>
                <c:pt idx="423">
                  <c:v>-2.8104203725396567E-2</c:v>
                </c:pt>
                <c:pt idx="424">
                  <c:v>-2.7470403926893504E-2</c:v>
                </c:pt>
                <c:pt idx="425">
                  <c:v>-2.6361769769070169E-2</c:v>
                </c:pt>
                <c:pt idx="426">
                  <c:v>-2.3454178726847477E-2</c:v>
                </c:pt>
                <c:pt idx="427">
                  <c:v>-2.3551647755516179E-2</c:v>
                </c:pt>
                <c:pt idx="428">
                  <c:v>-2.9360635054003457E-2</c:v>
                </c:pt>
                <c:pt idx="429">
                  <c:v>-2.6621471452533001E-2</c:v>
                </c:pt>
                <c:pt idx="430">
                  <c:v>-3.0971605501587018E-2</c:v>
                </c:pt>
                <c:pt idx="431">
                  <c:v>-3.3587541229223777E-2</c:v>
                </c:pt>
                <c:pt idx="432">
                  <c:v>-3.4027315475247059E-2</c:v>
                </c:pt>
                <c:pt idx="433">
                  <c:v>-2.7533682090469941E-2</c:v>
                </c:pt>
                <c:pt idx="434">
                  <c:v>-3.4955300883854609E-2</c:v>
                </c:pt>
                <c:pt idx="435">
                  <c:v>-2.3165414186736004E-2</c:v>
                </c:pt>
                <c:pt idx="436">
                  <c:v>-2.732769577453649E-2</c:v>
                </c:pt>
                <c:pt idx="437">
                  <c:v>-3.7771497581395731E-2</c:v>
                </c:pt>
                <c:pt idx="438">
                  <c:v>-2.9371951009194399E-2</c:v>
                </c:pt>
                <c:pt idx="439">
                  <c:v>-2.5371312428829167E-2</c:v>
                </c:pt>
                <c:pt idx="440">
                  <c:v>-3.6903583978858609E-2</c:v>
                </c:pt>
                <c:pt idx="441">
                  <c:v>-3.8958389153802508E-2</c:v>
                </c:pt>
                <c:pt idx="442">
                  <c:v>-3.2594203642147053E-2</c:v>
                </c:pt>
                <c:pt idx="443">
                  <c:v>-3.1424774490535663E-2</c:v>
                </c:pt>
                <c:pt idx="444">
                  <c:v>-3.2205538307482476E-2</c:v>
                </c:pt>
                <c:pt idx="445">
                  <c:v>-2.6422850666284536E-2</c:v>
                </c:pt>
                <c:pt idx="446">
                  <c:v>-2.5605815780443578E-2</c:v>
                </c:pt>
                <c:pt idx="447">
                  <c:v>-4.2165882975186426E-2</c:v>
                </c:pt>
                <c:pt idx="448">
                  <c:v>-3.1178782896049098E-2</c:v>
                </c:pt>
                <c:pt idx="449">
                  <c:v>-3.6769033669460584E-2</c:v>
                </c:pt>
                <c:pt idx="450">
                  <c:v>-3.808610904443395E-2</c:v>
                </c:pt>
                <c:pt idx="451">
                  <c:v>-3.3881076298118505E-2</c:v>
                </c:pt>
                <c:pt idx="452">
                  <c:v>-2.5912710810674366E-2</c:v>
                </c:pt>
                <c:pt idx="453">
                  <c:v>-1.3785990879227814E-2</c:v>
                </c:pt>
                <c:pt idx="454">
                  <c:v>-1.212110863957367E-2</c:v>
                </c:pt>
                <c:pt idx="455">
                  <c:v>-1.8127309365860565E-2</c:v>
                </c:pt>
                <c:pt idx="456">
                  <c:v>-2.3029863055366636E-2</c:v>
                </c:pt>
                <c:pt idx="457">
                  <c:v>-2.3040661828126047E-2</c:v>
                </c:pt>
                <c:pt idx="458">
                  <c:v>-1.658544152803014E-2</c:v>
                </c:pt>
                <c:pt idx="459">
                  <c:v>-1.4564231294314476E-2</c:v>
                </c:pt>
                <c:pt idx="460">
                  <c:v>-2.2846765588435659E-2</c:v>
                </c:pt>
                <c:pt idx="461">
                  <c:v>-2.1091849369168504E-2</c:v>
                </c:pt>
                <c:pt idx="462">
                  <c:v>-2.1981119000773625E-2</c:v>
                </c:pt>
                <c:pt idx="463">
                  <c:v>-1.9952045998168948E-2</c:v>
                </c:pt>
                <c:pt idx="464">
                  <c:v>-1.8386762451715073E-2</c:v>
                </c:pt>
                <c:pt idx="465">
                  <c:v>-2.4265116191311806E-2</c:v>
                </c:pt>
                <c:pt idx="466">
                  <c:v>-2.2810099588046213E-2</c:v>
                </c:pt>
                <c:pt idx="467">
                  <c:v>-2.7946733493535419E-2</c:v>
                </c:pt>
                <c:pt idx="468">
                  <c:v>-2.587227303632297E-2</c:v>
                </c:pt>
                <c:pt idx="469">
                  <c:v>-2.3940743367869624E-2</c:v>
                </c:pt>
                <c:pt idx="470">
                  <c:v>-2.2032558052689978E-2</c:v>
                </c:pt>
                <c:pt idx="471">
                  <c:v>-1.9797009984066041E-2</c:v>
                </c:pt>
                <c:pt idx="472">
                  <c:v>-1.9167291145467075E-2</c:v>
                </c:pt>
                <c:pt idx="473">
                  <c:v>-2.2350470474367688E-2</c:v>
                </c:pt>
                <c:pt idx="474">
                  <c:v>-2.2887043830475198E-2</c:v>
                </c:pt>
                <c:pt idx="475">
                  <c:v>-2.1790128541802446E-2</c:v>
                </c:pt>
                <c:pt idx="476">
                  <c:v>-1.8312779241565127E-2</c:v>
                </c:pt>
                <c:pt idx="477">
                  <c:v>-2.1273309650039148E-2</c:v>
                </c:pt>
                <c:pt idx="478">
                  <c:v>-1.9442021341779549E-2</c:v>
                </c:pt>
                <c:pt idx="479">
                  <c:v>-2.0136475876105054E-2</c:v>
                </c:pt>
                <c:pt idx="480">
                  <c:v>-2.2033149031785611E-2</c:v>
                </c:pt>
                <c:pt idx="481">
                  <c:v>-1.9786777554809405E-2</c:v>
                </c:pt>
                <c:pt idx="482">
                  <c:v>-1.6284674110038307E-2</c:v>
                </c:pt>
                <c:pt idx="483">
                  <c:v>-1.4701023077808526E-2</c:v>
                </c:pt>
                <c:pt idx="484">
                  <c:v>-1.2942323943142804E-2</c:v>
                </c:pt>
                <c:pt idx="485">
                  <c:v>-1.065858031015814E-2</c:v>
                </c:pt>
                <c:pt idx="486">
                  <c:v>-1.465434336195599E-2</c:v>
                </c:pt>
                <c:pt idx="487">
                  <c:v>-1.3820678783309958E-2</c:v>
                </c:pt>
                <c:pt idx="488">
                  <c:v>-7.048673083865897E-3</c:v>
                </c:pt>
                <c:pt idx="489">
                  <c:v>-8.0803693761586567E-3</c:v>
                </c:pt>
                <c:pt idx="490">
                  <c:v>-8.3849286736570449E-3</c:v>
                </c:pt>
                <c:pt idx="491">
                  <c:v>-8.5588308444525425E-3</c:v>
                </c:pt>
                <c:pt idx="492">
                  <c:v>-4.1862463985232702E-3</c:v>
                </c:pt>
                <c:pt idx="493">
                  <c:v>-5.0508553099261298E-3</c:v>
                </c:pt>
                <c:pt idx="494">
                  <c:v>-7.2731793068373605E-3</c:v>
                </c:pt>
                <c:pt idx="495">
                  <c:v>-5.4335701384311628E-3</c:v>
                </c:pt>
                <c:pt idx="496">
                  <c:v>-7.0754910722432901E-3</c:v>
                </c:pt>
                <c:pt idx="497">
                  <c:v>-2.930015407054452E-3</c:v>
                </c:pt>
                <c:pt idx="498">
                  <c:v>1.5681722659233205E-2</c:v>
                </c:pt>
                <c:pt idx="499">
                  <c:v>4.6155420729492328E-3</c:v>
                </c:pt>
                <c:pt idx="500">
                  <c:v>5.3183862053044267E-3</c:v>
                </c:pt>
                <c:pt idx="501">
                  <c:v>2.1383502534595835E-2</c:v>
                </c:pt>
                <c:pt idx="502">
                  <c:v>1.80087936997935E-2</c:v>
                </c:pt>
                <c:pt idx="503">
                  <c:v>2.9303039263036821E-2</c:v>
                </c:pt>
                <c:pt idx="504">
                  <c:v>1.9814062477062775E-2</c:v>
                </c:pt>
                <c:pt idx="505">
                  <c:v>1.7756866369889476E-2</c:v>
                </c:pt>
                <c:pt idx="506">
                  <c:v>2.4229086508758251E-2</c:v>
                </c:pt>
                <c:pt idx="507">
                  <c:v>1.6637157039014316E-2</c:v>
                </c:pt>
                <c:pt idx="508">
                  <c:v>1.0793329093059726E-2</c:v>
                </c:pt>
                <c:pt idx="509">
                  <c:v>1.0146109628675716E-2</c:v>
                </c:pt>
                <c:pt idx="510">
                  <c:v>1.1509672582401615E-2</c:v>
                </c:pt>
                <c:pt idx="511">
                  <c:v>9.9901541029332915E-3</c:v>
                </c:pt>
                <c:pt idx="512">
                  <c:v>1.9437711958786068E-2</c:v>
                </c:pt>
                <c:pt idx="513">
                  <c:v>1.7682641157289177E-2</c:v>
                </c:pt>
                <c:pt idx="514">
                  <c:v>2.0557605560554582E-2</c:v>
                </c:pt>
                <c:pt idx="515">
                  <c:v>1.6705110888541319E-2</c:v>
                </c:pt>
                <c:pt idx="516">
                  <c:v>1.6048495341187321E-2</c:v>
                </c:pt>
                <c:pt idx="517">
                  <c:v>1.8887328733754993E-2</c:v>
                </c:pt>
                <c:pt idx="518">
                  <c:v>2.2532625274977982E-2</c:v>
                </c:pt>
                <c:pt idx="519">
                  <c:v>2.7472575259481897E-2</c:v>
                </c:pt>
                <c:pt idx="520">
                  <c:v>2.8876685138272989E-2</c:v>
                </c:pt>
                <c:pt idx="521">
                  <c:v>3.0644722884727759E-2</c:v>
                </c:pt>
                <c:pt idx="522">
                  <c:v>-5.2031274206119889E-3</c:v>
                </c:pt>
                <c:pt idx="523">
                  <c:v>1.8418804535801168E-2</c:v>
                </c:pt>
                <c:pt idx="524">
                  <c:v>-2.0968091960809919E-2</c:v>
                </c:pt>
                <c:pt idx="525">
                  <c:v>-1.8128438408008714E-2</c:v>
                </c:pt>
                <c:pt idx="526">
                  <c:v>-6.3492944196656791E-3</c:v>
                </c:pt>
                <c:pt idx="527">
                  <c:v>5.2822943383156102E-4</c:v>
                </c:pt>
                <c:pt idx="528">
                  <c:v>0.183212686862438</c:v>
                </c:pt>
                <c:pt idx="529">
                  <c:v>6.2617085196908562E-2</c:v>
                </c:pt>
                <c:pt idx="530">
                  <c:v>1.4164868462952916E-2</c:v>
                </c:pt>
                <c:pt idx="531">
                  <c:v>1.6806266653914052E-2</c:v>
                </c:pt>
                <c:pt idx="532">
                  <c:v>9.8487299779192836E-2</c:v>
                </c:pt>
                <c:pt idx="533">
                  <c:v>1.7505634801863523E-2</c:v>
                </c:pt>
                <c:pt idx="534">
                  <c:v>2.0412051019334895E-2</c:v>
                </c:pt>
                <c:pt idx="535">
                  <c:v>1.3707269182093794E-2</c:v>
                </c:pt>
                <c:pt idx="536">
                  <c:v>3.7222300852387709E-3</c:v>
                </c:pt>
                <c:pt idx="537">
                  <c:v>7.6914908602320657E-4</c:v>
                </c:pt>
                <c:pt idx="538">
                  <c:v>4.6700327858274883E-3</c:v>
                </c:pt>
                <c:pt idx="539">
                  <c:v>9.7572891865683135E-3</c:v>
                </c:pt>
                <c:pt idx="540">
                  <c:v>1.1811732437846525E-2</c:v>
                </c:pt>
                <c:pt idx="541">
                  <c:v>1.6836878674440933E-2</c:v>
                </c:pt>
                <c:pt idx="542">
                  <c:v>1.8005810304045012E-2</c:v>
                </c:pt>
                <c:pt idx="543">
                  <c:v>1.5996247766447647E-2</c:v>
                </c:pt>
                <c:pt idx="544">
                  <c:v>1.6430553217976457E-2</c:v>
                </c:pt>
                <c:pt idx="545">
                  <c:v>1.220191321966292E-2</c:v>
                </c:pt>
                <c:pt idx="546">
                  <c:v>1.8320751469770157E-2</c:v>
                </c:pt>
                <c:pt idx="547">
                  <c:v>1.2419257795271527E-2</c:v>
                </c:pt>
                <c:pt idx="548">
                  <c:v>1.0386545494280367E-2</c:v>
                </c:pt>
                <c:pt idx="549">
                  <c:v>6.9322064671033194E-3</c:v>
                </c:pt>
                <c:pt idx="550">
                  <c:v>7.9583572165066018E-4</c:v>
                </c:pt>
                <c:pt idx="551">
                  <c:v>-3.6079593257258959E-3</c:v>
                </c:pt>
                <c:pt idx="552">
                  <c:v>-6.090298365332856E-3</c:v>
                </c:pt>
                <c:pt idx="553">
                  <c:v>-8.2349415962717689E-3</c:v>
                </c:pt>
                <c:pt idx="554">
                  <c:v>-8.4541925536040959E-3</c:v>
                </c:pt>
                <c:pt idx="555">
                  <c:v>-9.4600415088421496E-3</c:v>
                </c:pt>
                <c:pt idx="556">
                  <c:v>-4.9790722935874714E-3</c:v>
                </c:pt>
                <c:pt idx="557">
                  <c:v>-6.4383158426319703E-3</c:v>
                </c:pt>
                <c:pt idx="558">
                  <c:v>-1.0330410469647758E-3</c:v>
                </c:pt>
                <c:pt idx="559">
                  <c:v>-5.9500473231859112E-3</c:v>
                </c:pt>
                <c:pt idx="560">
                  <c:v>-8.4679621844143422E-3</c:v>
                </c:pt>
                <c:pt idx="561">
                  <c:v>-1.0840988166579956E-2</c:v>
                </c:pt>
                <c:pt idx="562">
                  <c:v>-1.4435329416541354E-2</c:v>
                </c:pt>
                <c:pt idx="563">
                  <c:v>-1.0231944371791115E-2</c:v>
                </c:pt>
                <c:pt idx="564">
                  <c:v>-1.1256626475100995E-2</c:v>
                </c:pt>
                <c:pt idx="565">
                  <c:v>-1.1981298328552301E-2</c:v>
                </c:pt>
                <c:pt idx="566">
                  <c:v>-1.1406810382601232E-2</c:v>
                </c:pt>
                <c:pt idx="567">
                  <c:v>-9.3484842443484293E-3</c:v>
                </c:pt>
                <c:pt idx="568">
                  <c:v>-1.3388600354460456E-2</c:v>
                </c:pt>
                <c:pt idx="569">
                  <c:v>-1.2503502036293914E-2</c:v>
                </c:pt>
                <c:pt idx="570">
                  <c:v>-1.128799606969547E-2</c:v>
                </c:pt>
                <c:pt idx="571">
                  <c:v>-8.3681135886228362E-3</c:v>
                </c:pt>
                <c:pt idx="572">
                  <c:v>-1.4520964044002478E-2</c:v>
                </c:pt>
                <c:pt idx="573">
                  <c:v>-1.6198972845530828E-2</c:v>
                </c:pt>
                <c:pt idx="574">
                  <c:v>-1.4504074369026222E-2</c:v>
                </c:pt>
                <c:pt idx="575">
                  <c:v>-1.5780144384417872E-2</c:v>
                </c:pt>
                <c:pt idx="576">
                  <c:v>-1.5083910113531216E-2</c:v>
                </c:pt>
                <c:pt idx="577">
                  <c:v>-5.8118760757155377E-3</c:v>
                </c:pt>
                <c:pt idx="578">
                  <c:v>-4.1610094817894575E-3</c:v>
                </c:pt>
                <c:pt idx="579">
                  <c:v>-7.4827666566734622E-3</c:v>
                </c:pt>
                <c:pt idx="580">
                  <c:v>-8.1949861112818653E-3</c:v>
                </c:pt>
                <c:pt idx="581">
                  <c:v>-1.0556026319250955E-2</c:v>
                </c:pt>
                <c:pt idx="582">
                  <c:v>-1.3568084869475255E-2</c:v>
                </c:pt>
                <c:pt idx="583">
                  <c:v>-1.3839169350796552E-2</c:v>
                </c:pt>
                <c:pt idx="584">
                  <c:v>-1.2111241287708192E-2</c:v>
                </c:pt>
                <c:pt idx="585">
                  <c:v>-1.0462135208272369E-2</c:v>
                </c:pt>
                <c:pt idx="586">
                  <c:v>-1.012863106141969E-2</c:v>
                </c:pt>
                <c:pt idx="587">
                  <c:v>-2.457520732576234E-4</c:v>
                </c:pt>
                <c:pt idx="588">
                  <c:v>-1.8766710832728446E-4</c:v>
                </c:pt>
                <c:pt idx="589">
                  <c:v>-2.2623914016716758E-3</c:v>
                </c:pt>
                <c:pt idx="590">
                  <c:v>1.5764412510939838E-3</c:v>
                </c:pt>
                <c:pt idx="591">
                  <c:v>1.3219543779755209E-3</c:v>
                </c:pt>
                <c:pt idx="592">
                  <c:v>7.0176422812846398E-3</c:v>
                </c:pt>
                <c:pt idx="593">
                  <c:v>6.2330459586558929E-3</c:v>
                </c:pt>
                <c:pt idx="594">
                  <c:v>9.6790456309058057E-3</c:v>
                </c:pt>
                <c:pt idx="595">
                  <c:v>1.0699353822672749E-2</c:v>
                </c:pt>
                <c:pt idx="596">
                  <c:v>1.2402450839481773E-2</c:v>
                </c:pt>
                <c:pt idx="597">
                  <c:v>1.7940956282651254E-2</c:v>
                </c:pt>
                <c:pt idx="598">
                  <c:v>1.3725017085598317E-2</c:v>
                </c:pt>
                <c:pt idx="599">
                  <c:v>1.6009848229043083E-2</c:v>
                </c:pt>
                <c:pt idx="600">
                  <c:v>1.905788772231089E-3</c:v>
                </c:pt>
                <c:pt idx="601">
                  <c:v>1.4271124507045291E-2</c:v>
                </c:pt>
                <c:pt idx="602">
                  <c:v>4.3740139434130026E-3</c:v>
                </c:pt>
                <c:pt idx="603">
                  <c:v>2.3510336987519198E-3</c:v>
                </c:pt>
                <c:pt idx="604">
                  <c:v>3.1424482114820766E-3</c:v>
                </c:pt>
                <c:pt idx="605">
                  <c:v>7.725088216066205E-4</c:v>
                </c:pt>
                <c:pt idx="606">
                  <c:v>1.0430526780033696E-3</c:v>
                </c:pt>
                <c:pt idx="607">
                  <c:v>-2.6125964905014984E-3</c:v>
                </c:pt>
                <c:pt idx="608">
                  <c:v>-6.6622604147577001E-3</c:v>
                </c:pt>
                <c:pt idx="609">
                  <c:v>-2.0345903784456713E-3</c:v>
                </c:pt>
                <c:pt idx="610">
                  <c:v>4.3851910421145775E-3</c:v>
                </c:pt>
                <c:pt idx="611">
                  <c:v>3.9156456620784074E-3</c:v>
                </c:pt>
                <c:pt idx="612">
                  <c:v>9.7391457778837499E-3</c:v>
                </c:pt>
                <c:pt idx="613">
                  <c:v>2.0662858350009194E-2</c:v>
                </c:pt>
                <c:pt idx="614">
                  <c:v>2.1634281855876722E-2</c:v>
                </c:pt>
                <c:pt idx="615">
                  <c:v>1.9115814276397494E-2</c:v>
                </c:pt>
                <c:pt idx="616">
                  <c:v>3.4983660505508149E-2</c:v>
                </c:pt>
                <c:pt idx="617">
                  <c:v>1.5141284571018728E-2</c:v>
                </c:pt>
                <c:pt idx="618">
                  <c:v>1.7104359695849981E-2</c:v>
                </c:pt>
                <c:pt idx="619">
                  <c:v>6.7804694682828022E-3</c:v>
                </c:pt>
                <c:pt idx="620">
                  <c:v>1.6398872324877942E-2</c:v>
                </c:pt>
                <c:pt idx="621">
                  <c:v>9.1421675388064401E-3</c:v>
                </c:pt>
                <c:pt idx="622">
                  <c:v>1.3100940790933591E-2</c:v>
                </c:pt>
                <c:pt idx="623">
                  <c:v>7.2533275105182088E-3</c:v>
                </c:pt>
                <c:pt idx="624">
                  <c:v>5.1063001297428721E-3</c:v>
                </c:pt>
                <c:pt idx="625">
                  <c:v>1.4489818002482034E-3</c:v>
                </c:pt>
                <c:pt idx="626">
                  <c:v>5.0296986489195917E-3</c:v>
                </c:pt>
                <c:pt idx="627">
                  <c:v>1.5744480722380938E-2</c:v>
                </c:pt>
                <c:pt idx="628">
                  <c:v>-2.3225010280639971E-3</c:v>
                </c:pt>
                <c:pt idx="629">
                  <c:v>1.5397698681334586E-4</c:v>
                </c:pt>
                <c:pt idx="630">
                  <c:v>4.6609125869800064E-5</c:v>
                </c:pt>
                <c:pt idx="631">
                  <c:v>-1.970869063705671E-3</c:v>
                </c:pt>
                <c:pt idx="632">
                  <c:v>-2.4085046327767135E-3</c:v>
                </c:pt>
                <c:pt idx="633">
                  <c:v>-2.4249714808751094E-4</c:v>
                </c:pt>
                <c:pt idx="634">
                  <c:v>6.7186968338258117E-4</c:v>
                </c:pt>
                <c:pt idx="635">
                  <c:v>3.4473086287814163E-3</c:v>
                </c:pt>
                <c:pt idx="636">
                  <c:v>-3.3819257550514203E-3</c:v>
                </c:pt>
                <c:pt idx="637">
                  <c:v>-1.0343044490770661E-3</c:v>
                </c:pt>
                <c:pt idx="638">
                  <c:v>6.4529063786004047E-4</c:v>
                </c:pt>
                <c:pt idx="639">
                  <c:v>3.1794930772095033E-4</c:v>
                </c:pt>
                <c:pt idx="640">
                  <c:v>2.5424483117320617E-3</c:v>
                </c:pt>
                <c:pt idx="641">
                  <c:v>-3.8770094249795575E-3</c:v>
                </c:pt>
                <c:pt idx="642">
                  <c:v>-1.3769814132624797E-5</c:v>
                </c:pt>
                <c:pt idx="643">
                  <c:v>-2.7388867569654407E-3</c:v>
                </c:pt>
                <c:pt idx="644">
                  <c:v>2.2313001805477246E-3</c:v>
                </c:pt>
                <c:pt idx="645">
                  <c:v>3.2534128071964771E-4</c:v>
                </c:pt>
                <c:pt idx="646">
                  <c:v>-4.1277028087091504E-3</c:v>
                </c:pt>
                <c:pt idx="647">
                  <c:v>-8.2631801525110439E-3</c:v>
                </c:pt>
                <c:pt idx="648">
                  <c:v>-1.4968364814491328E-2</c:v>
                </c:pt>
                <c:pt idx="649">
                  <c:v>-8.4776452776658615E-3</c:v>
                </c:pt>
                <c:pt idx="650">
                  <c:v>1.565181174750848E-3</c:v>
                </c:pt>
                <c:pt idx="651">
                  <c:v>2.6025348253589267E-3</c:v>
                </c:pt>
                <c:pt idx="652">
                  <c:v>-1.156668365048857E-3</c:v>
                </c:pt>
                <c:pt idx="653">
                  <c:v>3.8273566294062041E-4</c:v>
                </c:pt>
                <c:pt idx="654">
                  <c:v>4.3079398382691331E-3</c:v>
                </c:pt>
                <c:pt idx="655">
                  <c:v>-1.6119316247479802E-3</c:v>
                </c:pt>
                <c:pt idx="656">
                  <c:v>-4.7417784535756682E-4</c:v>
                </c:pt>
                <c:pt idx="657">
                  <c:v>-2.1217745682784749E-4</c:v>
                </c:pt>
                <c:pt idx="658">
                  <c:v>-3.3892911914431439E-4</c:v>
                </c:pt>
                <c:pt idx="659">
                  <c:v>7.6882552299702427E-4</c:v>
                </c:pt>
                <c:pt idx="660">
                  <c:v>1.8566181486547994E-3</c:v>
                </c:pt>
                <c:pt idx="661">
                  <c:v>-8.6437904605697884E-4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7-47AF-8B8D-939018DFC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905776"/>
        <c:axId val="1"/>
      </c:lineChart>
      <c:catAx>
        <c:axId val="564905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5105438320209974"/>
              <c:y val="0.92495916698937219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%</a:t>
                </a:r>
              </a:p>
            </c:rich>
          </c:tx>
          <c:layout>
            <c:manualLayout>
              <c:xMode val="edge"/>
              <c:yMode val="edge"/>
              <c:x val="4.4395450568678919E-3"/>
              <c:y val="0.4404567789682027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4905776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777777777777782"/>
          <c:y val="9.7878748762962008E-3"/>
          <c:w val="0.1677777777777778"/>
          <c:h val="4.56770362721053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Master!$B$81</c:f>
          <c:strCache>
            <c:ptCount val="1"/>
            <c:pt idx="0">
              <c:v>State Drawl of Assam w.e.f 7-April-2025 to 13-April-2025 - SEM Data vs SCADA Data with % Error</c:v>
            </c:pt>
          </c:strCache>
        </c:strRef>
      </c:tx>
      <c:layout>
        <c:manualLayout>
          <c:xMode val="edge"/>
          <c:yMode val="edge"/>
          <c:x val="0.146503884572697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849918433931481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[0]!SEMAS</c:f>
              <c:numCache>
                <c:formatCode>General</c:formatCode>
                <c:ptCount val="662"/>
                <c:pt idx="0">
                  <c:v>1005.571364</c:v>
                </c:pt>
                <c:pt idx="1">
                  <c:v>1011.00108</c:v>
                </c:pt>
                <c:pt idx="2">
                  <c:v>983.33804399999997</c:v>
                </c:pt>
                <c:pt idx="3">
                  <c:v>966.00981999999999</c:v>
                </c:pt>
                <c:pt idx="4">
                  <c:v>952.33209199999999</c:v>
                </c:pt>
                <c:pt idx="5">
                  <c:v>923.68814399999997</c:v>
                </c:pt>
                <c:pt idx="6">
                  <c:v>919.241536</c:v>
                </c:pt>
                <c:pt idx="7">
                  <c:v>910.65716399999997</c:v>
                </c:pt>
                <c:pt idx="8">
                  <c:v>898.14917200000002</c:v>
                </c:pt>
                <c:pt idx="9">
                  <c:v>875.09535200000005</c:v>
                </c:pt>
                <c:pt idx="10">
                  <c:v>851.93732</c:v>
                </c:pt>
                <c:pt idx="11">
                  <c:v>815.86873600000001</c:v>
                </c:pt>
                <c:pt idx="12">
                  <c:v>796.05418799999995</c:v>
                </c:pt>
                <c:pt idx="13">
                  <c:v>775.06218000000001</c:v>
                </c:pt>
                <c:pt idx="14">
                  <c:v>756.94182799999999</c:v>
                </c:pt>
                <c:pt idx="15">
                  <c:v>753.66808000000003</c:v>
                </c:pt>
                <c:pt idx="16">
                  <c:v>752.69056399999999</c:v>
                </c:pt>
                <c:pt idx="17">
                  <c:v>760.23927600000002</c:v>
                </c:pt>
                <c:pt idx="18">
                  <c:v>774.596228</c:v>
                </c:pt>
                <c:pt idx="19">
                  <c:v>791.60454400000003</c:v>
                </c:pt>
                <c:pt idx="20">
                  <c:v>802.68962799999997</c:v>
                </c:pt>
                <c:pt idx="21">
                  <c:v>819.28314399999999</c:v>
                </c:pt>
                <c:pt idx="22">
                  <c:v>835.20432400000004</c:v>
                </c:pt>
                <c:pt idx="23">
                  <c:v>866.72285599999998</c:v>
                </c:pt>
                <c:pt idx="24">
                  <c:v>888.98277199999995</c:v>
                </c:pt>
                <c:pt idx="25">
                  <c:v>924.27342799999997</c:v>
                </c:pt>
                <c:pt idx="26">
                  <c:v>966.18154400000003</c:v>
                </c:pt>
                <c:pt idx="27">
                  <c:v>989.78670799999998</c:v>
                </c:pt>
                <c:pt idx="28">
                  <c:v>990.94736399999999</c:v>
                </c:pt>
                <c:pt idx="29">
                  <c:v>989.13673600000004</c:v>
                </c:pt>
                <c:pt idx="30">
                  <c:v>1002.748244</c:v>
                </c:pt>
                <c:pt idx="31">
                  <c:v>1008.698316</c:v>
                </c:pt>
                <c:pt idx="32">
                  <c:v>971.87994800000001</c:v>
                </c:pt>
                <c:pt idx="33">
                  <c:v>946.00708399999996</c:v>
                </c:pt>
                <c:pt idx="34">
                  <c:v>936.95832399999995</c:v>
                </c:pt>
                <c:pt idx="35">
                  <c:v>921.92239199999995</c:v>
                </c:pt>
                <c:pt idx="36">
                  <c:v>927.496576</c:v>
                </c:pt>
                <c:pt idx="37">
                  <c:v>945.68685600000003</c:v>
                </c:pt>
                <c:pt idx="38">
                  <c:v>953.87565600000005</c:v>
                </c:pt>
                <c:pt idx="39">
                  <c:v>987.08626400000003</c:v>
                </c:pt>
                <c:pt idx="40">
                  <c:v>1042.910312</c:v>
                </c:pt>
                <c:pt idx="41">
                  <c:v>1089.137324</c:v>
                </c:pt>
                <c:pt idx="42">
                  <c:v>1111.994952</c:v>
                </c:pt>
                <c:pt idx="43">
                  <c:v>1120.4172799999999</c:v>
                </c:pt>
                <c:pt idx="44">
                  <c:v>1121.3966640000001</c:v>
                </c:pt>
                <c:pt idx="45">
                  <c:v>1131.8397</c:v>
                </c:pt>
                <c:pt idx="46">
                  <c:v>1150.5314639999999</c:v>
                </c:pt>
                <c:pt idx="47">
                  <c:v>1153.3309999999999</c:v>
                </c:pt>
                <c:pt idx="48">
                  <c:v>1156.801528</c:v>
                </c:pt>
                <c:pt idx="49">
                  <c:v>1166.0152479999999</c:v>
                </c:pt>
                <c:pt idx="50">
                  <c:v>1184.4498759999999</c:v>
                </c:pt>
                <c:pt idx="51">
                  <c:v>1193.9306839999999</c:v>
                </c:pt>
                <c:pt idx="52">
                  <c:v>1174.8188640000001</c:v>
                </c:pt>
                <c:pt idx="53">
                  <c:v>1180.1967480000001</c:v>
                </c:pt>
                <c:pt idx="54">
                  <c:v>1211.5481480000001</c:v>
                </c:pt>
                <c:pt idx="55">
                  <c:v>1237.0290279999999</c:v>
                </c:pt>
                <c:pt idx="56">
                  <c:v>1234.1152999999999</c:v>
                </c:pt>
                <c:pt idx="57">
                  <c:v>1251.4239359999999</c:v>
                </c:pt>
                <c:pt idx="58">
                  <c:v>1262.7081559999999</c:v>
                </c:pt>
                <c:pt idx="59">
                  <c:v>1303.8056999999999</c:v>
                </c:pt>
                <c:pt idx="60">
                  <c:v>1321.559436</c:v>
                </c:pt>
                <c:pt idx="61">
                  <c:v>1331.41428</c:v>
                </c:pt>
                <c:pt idx="62">
                  <c:v>1338.708844</c:v>
                </c:pt>
                <c:pt idx="63">
                  <c:v>1345.6015359999999</c:v>
                </c:pt>
                <c:pt idx="64">
                  <c:v>1343.6294800000001</c:v>
                </c:pt>
                <c:pt idx="65">
                  <c:v>1346.4372080000001</c:v>
                </c:pt>
                <c:pt idx="66">
                  <c:v>1344.599528</c:v>
                </c:pt>
                <c:pt idx="67">
                  <c:v>1357.463336</c:v>
                </c:pt>
                <c:pt idx="68">
                  <c:v>1380.8044159999999</c:v>
                </c:pt>
                <c:pt idx="69">
                  <c:v>1402.1043440000001</c:v>
                </c:pt>
                <c:pt idx="70">
                  <c:v>1471.427792</c:v>
                </c:pt>
                <c:pt idx="71">
                  <c:v>1564.272064</c:v>
                </c:pt>
                <c:pt idx="72">
                  <c:v>1656.159228</c:v>
                </c:pt>
                <c:pt idx="73">
                  <c:v>1680.1733879999999</c:v>
                </c:pt>
                <c:pt idx="74">
                  <c:v>1629.5469519999999</c:v>
                </c:pt>
                <c:pt idx="75">
                  <c:v>1612.4727720000001</c:v>
                </c:pt>
                <c:pt idx="76">
                  <c:v>1578.265664</c:v>
                </c:pt>
                <c:pt idx="77">
                  <c:v>1581.010436</c:v>
                </c:pt>
                <c:pt idx="78">
                  <c:v>1578.6883640000001</c:v>
                </c:pt>
                <c:pt idx="79">
                  <c:v>1574.8954160000001</c:v>
                </c:pt>
                <c:pt idx="80">
                  <c:v>1581.730544</c:v>
                </c:pt>
                <c:pt idx="81">
                  <c:v>1570.049892</c:v>
                </c:pt>
                <c:pt idx="82">
                  <c:v>1551.2817480000001</c:v>
                </c:pt>
                <c:pt idx="83">
                  <c:v>1537.441092</c:v>
                </c:pt>
                <c:pt idx="84">
                  <c:v>1511.5878279999999</c:v>
                </c:pt>
                <c:pt idx="85">
                  <c:v>1477.035492</c:v>
                </c:pt>
                <c:pt idx="86">
                  <c:v>1457.9175359999999</c:v>
                </c:pt>
                <c:pt idx="87">
                  <c:v>1429.4336920000001</c:v>
                </c:pt>
                <c:pt idx="88">
                  <c:v>1408.1888799999999</c:v>
                </c:pt>
                <c:pt idx="89">
                  <c:v>1377.9537800000001</c:v>
                </c:pt>
                <c:pt idx="90">
                  <c:v>1344.7391640000001</c:v>
                </c:pt>
                <c:pt idx="91">
                  <c:v>1320.7484919999999</c:v>
                </c:pt>
                <c:pt idx="92">
                  <c:v>1290.2708560000001</c:v>
                </c:pt>
                <c:pt idx="93">
                  <c:v>1260.2045559999999</c:v>
                </c:pt>
                <c:pt idx="94">
                  <c:v>1215.1574880000001</c:v>
                </c:pt>
                <c:pt idx="95">
                  <c:v>1194.310872</c:v>
                </c:pt>
                <c:pt idx="96">
                  <c:v>1191.4678080000001</c:v>
                </c:pt>
                <c:pt idx="97">
                  <c:v>1200.7779800000001</c:v>
                </c:pt>
                <c:pt idx="98">
                  <c:v>1192.0808360000001</c:v>
                </c:pt>
                <c:pt idx="99">
                  <c:v>1165.804112</c:v>
                </c:pt>
                <c:pt idx="100">
                  <c:v>1151.8246280000001</c:v>
                </c:pt>
                <c:pt idx="101">
                  <c:v>1135.15778</c:v>
                </c:pt>
                <c:pt idx="102">
                  <c:v>1116.9231440000001</c:v>
                </c:pt>
                <c:pt idx="103">
                  <c:v>1107.7796800000001</c:v>
                </c:pt>
                <c:pt idx="104">
                  <c:v>1093.5680440000001</c:v>
                </c:pt>
                <c:pt idx="105">
                  <c:v>1078.5635279999999</c:v>
                </c:pt>
                <c:pt idx="106">
                  <c:v>1059.4387879999999</c:v>
                </c:pt>
                <c:pt idx="107">
                  <c:v>1047.0561</c:v>
                </c:pt>
                <c:pt idx="108">
                  <c:v>1026.8230160000001</c:v>
                </c:pt>
                <c:pt idx="109">
                  <c:v>1024.333208</c:v>
                </c:pt>
                <c:pt idx="110">
                  <c:v>1025.33294</c:v>
                </c:pt>
                <c:pt idx="111">
                  <c:v>1021.655764</c:v>
                </c:pt>
                <c:pt idx="112">
                  <c:v>1007.8745280000001</c:v>
                </c:pt>
                <c:pt idx="113">
                  <c:v>1007.40282</c:v>
                </c:pt>
                <c:pt idx="114">
                  <c:v>1001.06578</c:v>
                </c:pt>
                <c:pt idx="115">
                  <c:v>991.26881600000002</c:v>
                </c:pt>
                <c:pt idx="116">
                  <c:v>1001.611328</c:v>
                </c:pt>
                <c:pt idx="117">
                  <c:v>1014.70028</c:v>
                </c:pt>
                <c:pt idx="118">
                  <c:v>1028.4711199999999</c:v>
                </c:pt>
                <c:pt idx="119">
                  <c:v>1054.6618000000001</c:v>
                </c:pt>
                <c:pt idx="120">
                  <c:v>1074.046908</c:v>
                </c:pt>
                <c:pt idx="121">
                  <c:v>1101.4842160000001</c:v>
                </c:pt>
                <c:pt idx="122">
                  <c:v>1113.186056</c:v>
                </c:pt>
                <c:pt idx="123">
                  <c:v>1124.4575440000001</c:v>
                </c:pt>
                <c:pt idx="124">
                  <c:v>1127.5394719999999</c:v>
                </c:pt>
                <c:pt idx="125">
                  <c:v>1125.7638999999999</c:v>
                </c:pt>
                <c:pt idx="126">
                  <c:v>1131.7476280000001</c:v>
                </c:pt>
                <c:pt idx="127">
                  <c:v>1125.546992</c:v>
                </c:pt>
                <c:pt idx="128">
                  <c:v>1130.978664</c:v>
                </c:pt>
                <c:pt idx="129">
                  <c:v>1109.8298119999999</c:v>
                </c:pt>
                <c:pt idx="130">
                  <c:v>1099.2850080000001</c:v>
                </c:pt>
                <c:pt idx="131">
                  <c:v>1088.9602</c:v>
                </c:pt>
                <c:pt idx="132">
                  <c:v>1111.7484440000001</c:v>
                </c:pt>
                <c:pt idx="133">
                  <c:v>1130.6244360000001</c:v>
                </c:pt>
                <c:pt idx="134">
                  <c:v>1166.020244</c:v>
                </c:pt>
                <c:pt idx="135">
                  <c:v>1196.932284</c:v>
                </c:pt>
                <c:pt idx="136">
                  <c:v>1215.065636</c:v>
                </c:pt>
                <c:pt idx="137">
                  <c:v>1251.9072719999999</c:v>
                </c:pt>
                <c:pt idx="138">
                  <c:v>1270.0762360000001</c:v>
                </c:pt>
                <c:pt idx="139">
                  <c:v>1284.370784</c:v>
                </c:pt>
                <c:pt idx="140">
                  <c:v>1288.3635360000001</c:v>
                </c:pt>
                <c:pt idx="141">
                  <c:v>1308.01522</c:v>
                </c:pt>
                <c:pt idx="142">
                  <c:v>1318.6985999999999</c:v>
                </c:pt>
                <c:pt idx="143">
                  <c:v>1316.3397640000001</c:v>
                </c:pt>
                <c:pt idx="144">
                  <c:v>1323.7061719999999</c:v>
                </c:pt>
                <c:pt idx="145">
                  <c:v>1321.1201000000001</c:v>
                </c:pt>
                <c:pt idx="146">
                  <c:v>1338.804736</c:v>
                </c:pt>
                <c:pt idx="147">
                  <c:v>1352.376</c:v>
                </c:pt>
                <c:pt idx="148">
                  <c:v>1359.1737559999999</c:v>
                </c:pt>
                <c:pt idx="149">
                  <c:v>1363.0516</c:v>
                </c:pt>
                <c:pt idx="150">
                  <c:v>1377.697948</c:v>
                </c:pt>
                <c:pt idx="151">
                  <c:v>1399.741708</c:v>
                </c:pt>
                <c:pt idx="152">
                  <c:v>1400.568156</c:v>
                </c:pt>
                <c:pt idx="153">
                  <c:v>1419.1545639999999</c:v>
                </c:pt>
                <c:pt idx="154">
                  <c:v>1455.0154439999999</c:v>
                </c:pt>
                <c:pt idx="155">
                  <c:v>1485.062336</c:v>
                </c:pt>
                <c:pt idx="156">
                  <c:v>1525.901744</c:v>
                </c:pt>
                <c:pt idx="157">
                  <c:v>1532.604216</c:v>
                </c:pt>
                <c:pt idx="158">
                  <c:v>1534.794492</c:v>
                </c:pt>
                <c:pt idx="159">
                  <c:v>1562.4373760000001</c:v>
                </c:pt>
                <c:pt idx="160">
                  <c:v>1552.8594639999999</c:v>
                </c:pt>
                <c:pt idx="161">
                  <c:v>1545.8198359999999</c:v>
                </c:pt>
                <c:pt idx="162">
                  <c:v>1532.827644</c:v>
                </c:pt>
                <c:pt idx="163">
                  <c:v>1536.74342</c:v>
                </c:pt>
                <c:pt idx="164">
                  <c:v>1533.941828</c:v>
                </c:pt>
                <c:pt idx="165">
                  <c:v>1554.0171640000001</c:v>
                </c:pt>
                <c:pt idx="166">
                  <c:v>1601.5669760000001</c:v>
                </c:pt>
                <c:pt idx="167">
                  <c:v>1719.2118359999999</c:v>
                </c:pt>
                <c:pt idx="168">
                  <c:v>1779.253436</c:v>
                </c:pt>
                <c:pt idx="169">
                  <c:v>1750.55168</c:v>
                </c:pt>
                <c:pt idx="170">
                  <c:v>1773.294944</c:v>
                </c:pt>
                <c:pt idx="171">
                  <c:v>1763.6445719999999</c:v>
                </c:pt>
                <c:pt idx="172">
                  <c:v>1757.8634</c:v>
                </c:pt>
                <c:pt idx="173">
                  <c:v>1727.957056</c:v>
                </c:pt>
                <c:pt idx="174">
                  <c:v>1725.1235200000001</c:v>
                </c:pt>
                <c:pt idx="175">
                  <c:v>1709.378784</c:v>
                </c:pt>
                <c:pt idx="176">
                  <c:v>1684.5789279999999</c:v>
                </c:pt>
                <c:pt idx="177">
                  <c:v>1671.2913920000001</c:v>
                </c:pt>
                <c:pt idx="178">
                  <c:v>1662.6331720000001</c:v>
                </c:pt>
                <c:pt idx="179">
                  <c:v>1661.872384</c:v>
                </c:pt>
                <c:pt idx="180">
                  <c:v>1670.404092</c:v>
                </c:pt>
                <c:pt idx="181">
                  <c:v>1641.2534000000001</c:v>
                </c:pt>
                <c:pt idx="182">
                  <c:v>1607.447772</c:v>
                </c:pt>
                <c:pt idx="183">
                  <c:v>1581.1653160000001</c:v>
                </c:pt>
                <c:pt idx="184">
                  <c:v>1567.57132</c:v>
                </c:pt>
                <c:pt idx="185">
                  <c:v>1553.048184</c:v>
                </c:pt>
                <c:pt idx="186">
                  <c:v>1561.351316</c:v>
                </c:pt>
                <c:pt idx="187">
                  <c:v>1537.680756</c:v>
                </c:pt>
                <c:pt idx="188">
                  <c:v>1504.3601799999999</c:v>
                </c:pt>
                <c:pt idx="189">
                  <c:v>1461.950192</c:v>
                </c:pt>
                <c:pt idx="190">
                  <c:v>1421.1763639999999</c:v>
                </c:pt>
                <c:pt idx="191">
                  <c:v>1382.3740359999999</c:v>
                </c:pt>
                <c:pt idx="192">
                  <c:v>1355.0232559999999</c:v>
                </c:pt>
                <c:pt idx="193">
                  <c:v>1334.122656</c:v>
                </c:pt>
                <c:pt idx="194">
                  <c:v>1305.6795440000001</c:v>
                </c:pt>
                <c:pt idx="195">
                  <c:v>1279.8017359999999</c:v>
                </c:pt>
                <c:pt idx="196">
                  <c:v>1269.8926160000001</c:v>
                </c:pt>
                <c:pt idx="197">
                  <c:v>1251.129964</c:v>
                </c:pt>
                <c:pt idx="198">
                  <c:v>1239.149208</c:v>
                </c:pt>
                <c:pt idx="199">
                  <c:v>1214.1532079999999</c:v>
                </c:pt>
                <c:pt idx="200">
                  <c:v>1190.791588</c:v>
                </c:pt>
                <c:pt idx="201">
                  <c:v>1175.0676840000001</c:v>
                </c:pt>
                <c:pt idx="202">
                  <c:v>1150.999744</c:v>
                </c:pt>
                <c:pt idx="203">
                  <c:v>1121.9823719999999</c:v>
                </c:pt>
                <c:pt idx="204">
                  <c:v>1097.3067920000001</c:v>
                </c:pt>
                <c:pt idx="205">
                  <c:v>1070.362492</c:v>
                </c:pt>
                <c:pt idx="206">
                  <c:v>1028.9528359999999</c:v>
                </c:pt>
                <c:pt idx="207">
                  <c:v>998.62519199999997</c:v>
                </c:pt>
                <c:pt idx="208">
                  <c:v>971.30273599999998</c:v>
                </c:pt>
                <c:pt idx="209">
                  <c:v>953.98709199999996</c:v>
                </c:pt>
                <c:pt idx="210">
                  <c:v>930.74185599999998</c:v>
                </c:pt>
                <c:pt idx="211">
                  <c:v>921.87482799999998</c:v>
                </c:pt>
                <c:pt idx="212">
                  <c:v>880.69410000000005</c:v>
                </c:pt>
                <c:pt idx="213">
                  <c:v>852.393328</c:v>
                </c:pt>
                <c:pt idx="214">
                  <c:v>871.32264399999997</c:v>
                </c:pt>
                <c:pt idx="215">
                  <c:v>864.660392</c:v>
                </c:pt>
                <c:pt idx="216">
                  <c:v>848.508916</c:v>
                </c:pt>
                <c:pt idx="217">
                  <c:v>807.75998000000004</c:v>
                </c:pt>
                <c:pt idx="218">
                  <c:v>799.76165600000002</c:v>
                </c:pt>
                <c:pt idx="219">
                  <c:v>780.20742800000005</c:v>
                </c:pt>
                <c:pt idx="220">
                  <c:v>789.77032399999996</c:v>
                </c:pt>
                <c:pt idx="221">
                  <c:v>813.98154799999998</c:v>
                </c:pt>
                <c:pt idx="222">
                  <c:v>808.71645599999999</c:v>
                </c:pt>
                <c:pt idx="223">
                  <c:v>803.19853599999999</c:v>
                </c:pt>
                <c:pt idx="224">
                  <c:v>838.14144399999998</c:v>
                </c:pt>
                <c:pt idx="225">
                  <c:v>867.76631999999995</c:v>
                </c:pt>
                <c:pt idx="226">
                  <c:v>891.37134000000003</c:v>
                </c:pt>
                <c:pt idx="227">
                  <c:v>914.63944800000002</c:v>
                </c:pt>
                <c:pt idx="228">
                  <c:v>951.90222800000004</c:v>
                </c:pt>
                <c:pt idx="229">
                  <c:v>981.65268400000002</c:v>
                </c:pt>
                <c:pt idx="230">
                  <c:v>985.08659999999998</c:v>
                </c:pt>
                <c:pt idx="231">
                  <c:v>990.16717200000005</c:v>
                </c:pt>
                <c:pt idx="232">
                  <c:v>1023.0277</c:v>
                </c:pt>
                <c:pt idx="233">
                  <c:v>1023.9382000000001</c:v>
                </c:pt>
                <c:pt idx="234">
                  <c:v>1017.928944</c:v>
                </c:pt>
                <c:pt idx="235">
                  <c:v>1036.4737479999999</c:v>
                </c:pt>
                <c:pt idx="236">
                  <c:v>1036.9047559999999</c:v>
                </c:pt>
                <c:pt idx="237">
                  <c:v>1061.2454640000001</c:v>
                </c:pt>
                <c:pt idx="238">
                  <c:v>1102.9295239999999</c:v>
                </c:pt>
                <c:pt idx="239">
                  <c:v>1114.005052</c:v>
                </c:pt>
                <c:pt idx="240">
                  <c:v>1108.5673079999999</c:v>
                </c:pt>
                <c:pt idx="241">
                  <c:v>1146.91032</c:v>
                </c:pt>
                <c:pt idx="242">
                  <c:v>1166.135628</c:v>
                </c:pt>
                <c:pt idx="243">
                  <c:v>1172.7360080000001</c:v>
                </c:pt>
                <c:pt idx="244">
                  <c:v>1187.9039439999999</c:v>
                </c:pt>
                <c:pt idx="245">
                  <c:v>1226.985964</c:v>
                </c:pt>
                <c:pt idx="246">
                  <c:v>1254.156152</c:v>
                </c:pt>
                <c:pt idx="247">
                  <c:v>1258.41922</c:v>
                </c:pt>
                <c:pt idx="248">
                  <c:v>1257.3449639999999</c:v>
                </c:pt>
                <c:pt idx="249">
                  <c:v>1287.788</c:v>
                </c:pt>
                <c:pt idx="250">
                  <c:v>1303.2261000000001</c:v>
                </c:pt>
                <c:pt idx="251">
                  <c:v>1324.395784</c:v>
                </c:pt>
                <c:pt idx="252">
                  <c:v>1349.6702720000001</c:v>
                </c:pt>
                <c:pt idx="253">
                  <c:v>1340.3948720000001</c:v>
                </c:pt>
                <c:pt idx="254">
                  <c:v>1358.785936</c:v>
                </c:pt>
                <c:pt idx="255">
                  <c:v>1363.9562639999999</c:v>
                </c:pt>
                <c:pt idx="256">
                  <c:v>1374.2794759999999</c:v>
                </c:pt>
                <c:pt idx="257">
                  <c:v>1392.3631640000001</c:v>
                </c:pt>
                <c:pt idx="258">
                  <c:v>1391.8726240000001</c:v>
                </c:pt>
                <c:pt idx="259">
                  <c:v>1392.0733640000001</c:v>
                </c:pt>
                <c:pt idx="260">
                  <c:v>1357.060528</c:v>
                </c:pt>
                <c:pt idx="261">
                  <c:v>1392.65762</c:v>
                </c:pt>
                <c:pt idx="262">
                  <c:v>1474.599972</c:v>
                </c:pt>
                <c:pt idx="263">
                  <c:v>1597.7030159999999</c:v>
                </c:pt>
                <c:pt idx="264">
                  <c:v>1686.140744</c:v>
                </c:pt>
                <c:pt idx="265">
                  <c:v>1669.11528</c:v>
                </c:pt>
                <c:pt idx="266">
                  <c:v>1653.7936999999999</c:v>
                </c:pt>
                <c:pt idx="267">
                  <c:v>1646.0369519999999</c:v>
                </c:pt>
                <c:pt idx="268">
                  <c:v>1643.6725080000001</c:v>
                </c:pt>
                <c:pt idx="269">
                  <c:v>1662.6672759999999</c:v>
                </c:pt>
                <c:pt idx="270">
                  <c:v>1643.7228640000001</c:v>
                </c:pt>
                <c:pt idx="271">
                  <c:v>1629.0310199999999</c:v>
                </c:pt>
                <c:pt idx="272">
                  <c:v>1603.1964840000001</c:v>
                </c:pt>
                <c:pt idx="273">
                  <c:v>1592.2892119999999</c:v>
                </c:pt>
                <c:pt idx="274">
                  <c:v>1588.525856</c:v>
                </c:pt>
                <c:pt idx="275">
                  <c:v>1574.9894879999999</c:v>
                </c:pt>
                <c:pt idx="276">
                  <c:v>1570.796544</c:v>
                </c:pt>
                <c:pt idx="277">
                  <c:v>1551.5435560000001</c:v>
                </c:pt>
                <c:pt idx="278">
                  <c:v>1530.4227800000001</c:v>
                </c:pt>
                <c:pt idx="279">
                  <c:v>1501.016836</c:v>
                </c:pt>
                <c:pt idx="280">
                  <c:v>1467.965164</c:v>
                </c:pt>
                <c:pt idx="281">
                  <c:v>1454.4386079999999</c:v>
                </c:pt>
                <c:pt idx="282">
                  <c:v>1426.607088</c:v>
                </c:pt>
                <c:pt idx="283">
                  <c:v>1394.8858640000001</c:v>
                </c:pt>
                <c:pt idx="284">
                  <c:v>1388.810172</c:v>
                </c:pt>
                <c:pt idx="285">
                  <c:v>1378.842836</c:v>
                </c:pt>
                <c:pt idx="286">
                  <c:v>1336.5082279999999</c:v>
                </c:pt>
                <c:pt idx="287">
                  <c:v>1321.9175720000001</c:v>
                </c:pt>
                <c:pt idx="288">
                  <c:v>1291.633544</c:v>
                </c:pt>
                <c:pt idx="289">
                  <c:v>1258.82972</c:v>
                </c:pt>
                <c:pt idx="290">
                  <c:v>1243.755852</c:v>
                </c:pt>
                <c:pt idx="291">
                  <c:v>1220.137144</c:v>
                </c:pt>
                <c:pt idx="292">
                  <c:v>1188.6839359999999</c:v>
                </c:pt>
                <c:pt idx="293">
                  <c:v>1175.9679719999999</c:v>
                </c:pt>
                <c:pt idx="294">
                  <c:v>1162.082412</c:v>
                </c:pt>
                <c:pt idx="295">
                  <c:v>1150.5527279999999</c:v>
                </c:pt>
                <c:pt idx="296">
                  <c:v>1126.3385479999999</c:v>
                </c:pt>
                <c:pt idx="297">
                  <c:v>1102.4832200000001</c:v>
                </c:pt>
                <c:pt idx="298">
                  <c:v>1079.585464</c:v>
                </c:pt>
                <c:pt idx="299">
                  <c:v>1082.7882279999999</c:v>
                </c:pt>
                <c:pt idx="300">
                  <c:v>1071.7934560000001</c:v>
                </c:pt>
                <c:pt idx="301">
                  <c:v>1045.2250879999999</c:v>
                </c:pt>
                <c:pt idx="302">
                  <c:v>1037.4587120000001</c:v>
                </c:pt>
                <c:pt idx="303">
                  <c:v>1035.169392</c:v>
                </c:pt>
                <c:pt idx="304">
                  <c:v>1020.222256</c:v>
                </c:pt>
                <c:pt idx="305">
                  <c:v>1021.175508</c:v>
                </c:pt>
                <c:pt idx="306">
                  <c:v>1022.953092</c:v>
                </c:pt>
                <c:pt idx="307">
                  <c:v>1016.200236</c:v>
                </c:pt>
                <c:pt idx="308">
                  <c:v>1004.459328</c:v>
                </c:pt>
                <c:pt idx="309">
                  <c:v>994.38224400000001</c:v>
                </c:pt>
                <c:pt idx="310">
                  <c:v>1009.2965</c:v>
                </c:pt>
                <c:pt idx="311">
                  <c:v>1039.5124840000001</c:v>
                </c:pt>
                <c:pt idx="312">
                  <c:v>1063.267364</c:v>
                </c:pt>
                <c:pt idx="313">
                  <c:v>1071.3402160000001</c:v>
                </c:pt>
                <c:pt idx="314">
                  <c:v>1089.5051000000001</c:v>
                </c:pt>
                <c:pt idx="315">
                  <c:v>1091.7494079999999</c:v>
                </c:pt>
                <c:pt idx="316">
                  <c:v>1069.1671160000001</c:v>
                </c:pt>
                <c:pt idx="317">
                  <c:v>1061.5248120000001</c:v>
                </c:pt>
                <c:pt idx="318">
                  <c:v>1071.948408</c:v>
                </c:pt>
                <c:pt idx="319">
                  <c:v>1068.380948</c:v>
                </c:pt>
                <c:pt idx="320">
                  <c:v>1069.028828</c:v>
                </c:pt>
                <c:pt idx="321">
                  <c:v>1085.8283120000001</c:v>
                </c:pt>
                <c:pt idx="322">
                  <c:v>1087.6264639999999</c:v>
                </c:pt>
                <c:pt idx="323">
                  <c:v>1080.5301280000001</c:v>
                </c:pt>
                <c:pt idx="324">
                  <c:v>1106.030692</c:v>
                </c:pt>
                <c:pt idx="325">
                  <c:v>1148.429228</c:v>
                </c:pt>
                <c:pt idx="326">
                  <c:v>1174.4110800000001</c:v>
                </c:pt>
                <c:pt idx="327">
                  <c:v>1200.1629</c:v>
                </c:pt>
                <c:pt idx="328">
                  <c:v>1195.2722799999999</c:v>
                </c:pt>
                <c:pt idx="329">
                  <c:v>1205.3476519999999</c:v>
                </c:pt>
                <c:pt idx="330">
                  <c:v>1198.8426360000001</c:v>
                </c:pt>
                <c:pt idx="331">
                  <c:v>1196.97532</c:v>
                </c:pt>
                <c:pt idx="332">
                  <c:v>1197.818608</c:v>
                </c:pt>
                <c:pt idx="333">
                  <c:v>1168.4839079999999</c:v>
                </c:pt>
                <c:pt idx="334">
                  <c:v>1126.8243440000001</c:v>
                </c:pt>
                <c:pt idx="335">
                  <c:v>1104.2261920000001</c:v>
                </c:pt>
                <c:pt idx="336">
                  <c:v>1072.942536</c:v>
                </c:pt>
                <c:pt idx="337">
                  <c:v>1033.953456</c:v>
                </c:pt>
                <c:pt idx="338">
                  <c:v>896.42479200000002</c:v>
                </c:pt>
                <c:pt idx="339">
                  <c:v>769.12213599999995</c:v>
                </c:pt>
                <c:pt idx="340">
                  <c:v>796.44109200000003</c:v>
                </c:pt>
                <c:pt idx="341">
                  <c:v>890.78717200000006</c:v>
                </c:pt>
                <c:pt idx="342">
                  <c:v>920.70054400000004</c:v>
                </c:pt>
                <c:pt idx="343">
                  <c:v>904.90442399999995</c:v>
                </c:pt>
                <c:pt idx="344">
                  <c:v>937.72328400000004</c:v>
                </c:pt>
                <c:pt idx="345">
                  <c:v>993.49974399999996</c:v>
                </c:pt>
                <c:pt idx="346">
                  <c:v>960.28302799999994</c:v>
                </c:pt>
                <c:pt idx="347">
                  <c:v>953.09019999999998</c:v>
                </c:pt>
                <c:pt idx="348">
                  <c:v>933.52847199999997</c:v>
                </c:pt>
                <c:pt idx="349">
                  <c:v>925.01279199999999</c:v>
                </c:pt>
                <c:pt idx="350">
                  <c:v>914.00869999999998</c:v>
                </c:pt>
                <c:pt idx="351">
                  <c:v>928.94003599999996</c:v>
                </c:pt>
                <c:pt idx="352">
                  <c:v>944.57521599999995</c:v>
                </c:pt>
                <c:pt idx="353">
                  <c:v>942.81003599999997</c:v>
                </c:pt>
                <c:pt idx="354">
                  <c:v>959.77894400000002</c:v>
                </c:pt>
                <c:pt idx="355">
                  <c:v>976.72846400000003</c:v>
                </c:pt>
                <c:pt idx="356">
                  <c:v>992.54686400000003</c:v>
                </c:pt>
                <c:pt idx="357">
                  <c:v>1040.6481000000001</c:v>
                </c:pt>
                <c:pt idx="358">
                  <c:v>1107.612044</c:v>
                </c:pt>
                <c:pt idx="359">
                  <c:v>1155.972084</c:v>
                </c:pt>
                <c:pt idx="360">
                  <c:v>1205.767272</c:v>
                </c:pt>
                <c:pt idx="361">
                  <c:v>1270.5448240000001</c:v>
                </c:pt>
                <c:pt idx="362">
                  <c:v>1263.393472</c:v>
                </c:pt>
                <c:pt idx="363">
                  <c:v>1279.823208</c:v>
                </c:pt>
                <c:pt idx="364">
                  <c:v>1284.8520799999999</c:v>
                </c:pt>
                <c:pt idx="365">
                  <c:v>1261.6624919999999</c:v>
                </c:pt>
                <c:pt idx="366">
                  <c:v>1284.211384</c:v>
                </c:pt>
                <c:pt idx="367">
                  <c:v>1281.0084199999999</c:v>
                </c:pt>
                <c:pt idx="368">
                  <c:v>1242.0879440000001</c:v>
                </c:pt>
                <c:pt idx="369">
                  <c:v>1203.291412</c:v>
                </c:pt>
                <c:pt idx="370">
                  <c:v>1190.2691440000001</c:v>
                </c:pt>
                <c:pt idx="371">
                  <c:v>1169.825544</c:v>
                </c:pt>
                <c:pt idx="372">
                  <c:v>1198.075464</c:v>
                </c:pt>
                <c:pt idx="373">
                  <c:v>1213.480476</c:v>
                </c:pt>
                <c:pt idx="374">
                  <c:v>1213.2728199999999</c:v>
                </c:pt>
                <c:pt idx="375">
                  <c:v>1189.7296919999999</c:v>
                </c:pt>
                <c:pt idx="376">
                  <c:v>1166.8483799999999</c:v>
                </c:pt>
                <c:pt idx="377">
                  <c:v>1180.367328</c:v>
                </c:pt>
                <c:pt idx="378">
                  <c:v>1170.75938</c:v>
                </c:pt>
                <c:pt idx="379">
                  <c:v>1144.9980720000001</c:v>
                </c:pt>
                <c:pt idx="380">
                  <c:v>1122.83232</c:v>
                </c:pt>
                <c:pt idx="381">
                  <c:v>1134.6529</c:v>
                </c:pt>
                <c:pt idx="382">
                  <c:v>1106.7564</c:v>
                </c:pt>
                <c:pt idx="383">
                  <c:v>1069.711812</c:v>
                </c:pt>
                <c:pt idx="384">
                  <c:v>1053.098172</c:v>
                </c:pt>
                <c:pt idx="385">
                  <c:v>1028.9588000000001</c:v>
                </c:pt>
                <c:pt idx="386">
                  <c:v>996.60527999999999</c:v>
                </c:pt>
                <c:pt idx="387">
                  <c:v>972.55544399999997</c:v>
                </c:pt>
                <c:pt idx="388">
                  <c:v>945.933764</c:v>
                </c:pt>
                <c:pt idx="389">
                  <c:v>931.82136400000002</c:v>
                </c:pt>
                <c:pt idx="390">
                  <c:v>921.83806400000003</c:v>
                </c:pt>
                <c:pt idx="391">
                  <c:v>913.64547200000004</c:v>
                </c:pt>
                <c:pt idx="392">
                  <c:v>881.05322799999999</c:v>
                </c:pt>
                <c:pt idx="393">
                  <c:v>861.62648000000002</c:v>
                </c:pt>
                <c:pt idx="394">
                  <c:v>842.25202000000002</c:v>
                </c:pt>
                <c:pt idx="395">
                  <c:v>820.71181999999999</c:v>
                </c:pt>
                <c:pt idx="396">
                  <c:v>795.75586399999997</c:v>
                </c:pt>
                <c:pt idx="397">
                  <c:v>785.51790000000005</c:v>
                </c:pt>
                <c:pt idx="398">
                  <c:v>761.70364800000004</c:v>
                </c:pt>
                <c:pt idx="399">
                  <c:v>755.26879199999996</c:v>
                </c:pt>
                <c:pt idx="400">
                  <c:v>743.10337200000004</c:v>
                </c:pt>
                <c:pt idx="401">
                  <c:v>744.52568399999996</c:v>
                </c:pt>
                <c:pt idx="402">
                  <c:v>725.78774399999998</c:v>
                </c:pt>
                <c:pt idx="403">
                  <c:v>711.22911999999997</c:v>
                </c:pt>
                <c:pt idx="404">
                  <c:v>700.684392</c:v>
                </c:pt>
                <c:pt idx="405">
                  <c:v>693.69208800000001</c:v>
                </c:pt>
                <c:pt idx="406">
                  <c:v>701.17202399999996</c:v>
                </c:pt>
                <c:pt idx="407">
                  <c:v>686.44395199999997</c:v>
                </c:pt>
                <c:pt idx="408">
                  <c:v>699.92102399999999</c:v>
                </c:pt>
                <c:pt idx="409">
                  <c:v>740.74213599999996</c:v>
                </c:pt>
                <c:pt idx="410">
                  <c:v>765.816508</c:v>
                </c:pt>
                <c:pt idx="411">
                  <c:v>782.06427199999996</c:v>
                </c:pt>
                <c:pt idx="412">
                  <c:v>816.40892799999995</c:v>
                </c:pt>
                <c:pt idx="413">
                  <c:v>854.58034399999997</c:v>
                </c:pt>
                <c:pt idx="414">
                  <c:v>857.20738800000004</c:v>
                </c:pt>
                <c:pt idx="415">
                  <c:v>863.69251599999996</c:v>
                </c:pt>
                <c:pt idx="416">
                  <c:v>870.69436399999995</c:v>
                </c:pt>
                <c:pt idx="417">
                  <c:v>862.66169200000002</c:v>
                </c:pt>
                <c:pt idx="418">
                  <c:v>885.482572</c:v>
                </c:pt>
                <c:pt idx="419">
                  <c:v>933.89456399999995</c:v>
                </c:pt>
                <c:pt idx="420">
                  <c:v>969.64511600000003</c:v>
                </c:pt>
                <c:pt idx="421">
                  <c:v>979.05961600000001</c:v>
                </c:pt>
                <c:pt idx="422">
                  <c:v>1006.646472</c:v>
                </c:pt>
                <c:pt idx="423">
                  <c:v>1038.575284</c:v>
                </c:pt>
                <c:pt idx="424">
                  <c:v>1066.1580080000001</c:v>
                </c:pt>
                <c:pt idx="425">
                  <c:v>1059.792308</c:v>
                </c:pt>
                <c:pt idx="426">
                  <c:v>1100.2245720000001</c:v>
                </c:pt>
                <c:pt idx="427">
                  <c:v>1108.1639359999999</c:v>
                </c:pt>
                <c:pt idx="428">
                  <c:v>1108.0524</c:v>
                </c:pt>
                <c:pt idx="429">
                  <c:v>1133.3038919999999</c:v>
                </c:pt>
                <c:pt idx="430">
                  <c:v>1143.7841559999999</c:v>
                </c:pt>
                <c:pt idx="431">
                  <c:v>1156.3526440000001</c:v>
                </c:pt>
                <c:pt idx="432">
                  <c:v>1177.145436</c:v>
                </c:pt>
                <c:pt idx="433">
                  <c:v>1174.220292</c:v>
                </c:pt>
                <c:pt idx="434">
                  <c:v>1182.8528200000001</c:v>
                </c:pt>
                <c:pt idx="435">
                  <c:v>1188.5366280000001</c:v>
                </c:pt>
                <c:pt idx="436">
                  <c:v>1171.491264</c:v>
                </c:pt>
                <c:pt idx="437">
                  <c:v>1174.196036</c:v>
                </c:pt>
                <c:pt idx="438">
                  <c:v>1165.1966</c:v>
                </c:pt>
                <c:pt idx="439">
                  <c:v>1171.15238</c:v>
                </c:pt>
                <c:pt idx="440">
                  <c:v>1163.1006279999999</c:v>
                </c:pt>
                <c:pt idx="441">
                  <c:v>1163.2131360000001</c:v>
                </c:pt>
                <c:pt idx="442">
                  <c:v>1167.393836</c:v>
                </c:pt>
                <c:pt idx="443">
                  <c:v>1181.3729000000001</c:v>
                </c:pt>
                <c:pt idx="444">
                  <c:v>1219.056472</c:v>
                </c:pt>
                <c:pt idx="445">
                  <c:v>1201.581128</c:v>
                </c:pt>
                <c:pt idx="446">
                  <c:v>1200.295476</c:v>
                </c:pt>
                <c:pt idx="447">
                  <c:v>1207.9579160000001</c:v>
                </c:pt>
                <c:pt idx="448">
                  <c:v>1210.02</c:v>
                </c:pt>
                <c:pt idx="449">
                  <c:v>1213.257828</c:v>
                </c:pt>
                <c:pt idx="450">
                  <c:v>1228.444148</c:v>
                </c:pt>
                <c:pt idx="451">
                  <c:v>1242.6504520000001</c:v>
                </c:pt>
                <c:pt idx="452">
                  <c:v>1248.047984</c:v>
                </c:pt>
                <c:pt idx="453">
                  <c:v>1261.5531719999999</c:v>
                </c:pt>
                <c:pt idx="454">
                  <c:v>1353.0853279999999</c:v>
                </c:pt>
                <c:pt idx="455">
                  <c:v>1441.551528</c:v>
                </c:pt>
                <c:pt idx="456">
                  <c:v>1483.054316</c:v>
                </c:pt>
                <c:pt idx="457">
                  <c:v>1503.469212</c:v>
                </c:pt>
                <c:pt idx="458">
                  <c:v>1519.370136</c:v>
                </c:pt>
                <c:pt idx="459">
                  <c:v>1523.1747800000001</c:v>
                </c:pt>
                <c:pt idx="460">
                  <c:v>1500.9117920000001</c:v>
                </c:pt>
                <c:pt idx="461">
                  <c:v>1483.724956</c:v>
                </c:pt>
                <c:pt idx="462">
                  <c:v>1473.79288</c:v>
                </c:pt>
                <c:pt idx="463">
                  <c:v>1474.5263520000001</c:v>
                </c:pt>
                <c:pt idx="464">
                  <c:v>1473.5191</c:v>
                </c:pt>
                <c:pt idx="465">
                  <c:v>1464.0554</c:v>
                </c:pt>
                <c:pt idx="466">
                  <c:v>1430.7928159999999</c:v>
                </c:pt>
                <c:pt idx="467">
                  <c:v>1393.3635839999999</c:v>
                </c:pt>
                <c:pt idx="468">
                  <c:v>1382.287176</c:v>
                </c:pt>
                <c:pt idx="469">
                  <c:v>1363.995224</c:v>
                </c:pt>
                <c:pt idx="470">
                  <c:v>1343.4662719999999</c:v>
                </c:pt>
                <c:pt idx="471">
                  <c:v>1322.829612</c:v>
                </c:pt>
                <c:pt idx="472">
                  <c:v>1305.2179839999999</c:v>
                </c:pt>
                <c:pt idx="473">
                  <c:v>1285.06032</c:v>
                </c:pt>
                <c:pt idx="474">
                  <c:v>1268.7936999999999</c:v>
                </c:pt>
                <c:pt idx="475">
                  <c:v>1254.682916</c:v>
                </c:pt>
                <c:pt idx="476">
                  <c:v>1216.1886159999999</c:v>
                </c:pt>
                <c:pt idx="477">
                  <c:v>1208.526936</c:v>
                </c:pt>
                <c:pt idx="478">
                  <c:v>1194.0853360000001</c:v>
                </c:pt>
                <c:pt idx="479">
                  <c:v>1165.7609399999999</c:v>
                </c:pt>
                <c:pt idx="480">
                  <c:v>1131.0495000000001</c:v>
                </c:pt>
                <c:pt idx="481">
                  <c:v>1116.9660280000001</c:v>
                </c:pt>
                <c:pt idx="482">
                  <c:v>1099.192728</c:v>
                </c:pt>
                <c:pt idx="483">
                  <c:v>1073.1268439999999</c:v>
                </c:pt>
                <c:pt idx="484">
                  <c:v>1054.5472</c:v>
                </c:pt>
                <c:pt idx="485">
                  <c:v>1028.2860559999999</c:v>
                </c:pt>
                <c:pt idx="486">
                  <c:v>1010.098764</c:v>
                </c:pt>
                <c:pt idx="487">
                  <c:v>996.24418400000002</c:v>
                </c:pt>
                <c:pt idx="488">
                  <c:v>973.69022800000005</c:v>
                </c:pt>
                <c:pt idx="489">
                  <c:v>953.73404400000004</c:v>
                </c:pt>
                <c:pt idx="490">
                  <c:v>934.03613600000006</c:v>
                </c:pt>
                <c:pt idx="491">
                  <c:v>922.04811199999995</c:v>
                </c:pt>
                <c:pt idx="492">
                  <c:v>908.24181199999998</c:v>
                </c:pt>
                <c:pt idx="493">
                  <c:v>899.68892000000005</c:v>
                </c:pt>
                <c:pt idx="494">
                  <c:v>887.49331600000005</c:v>
                </c:pt>
                <c:pt idx="495">
                  <c:v>875.70372799999996</c:v>
                </c:pt>
                <c:pt idx="496">
                  <c:v>866.53661599999998</c:v>
                </c:pt>
                <c:pt idx="497">
                  <c:v>865.84844799999996</c:v>
                </c:pt>
                <c:pt idx="498">
                  <c:v>866.47518000000002</c:v>
                </c:pt>
                <c:pt idx="499">
                  <c:v>856.09889999999996</c:v>
                </c:pt>
                <c:pt idx="500">
                  <c:v>858.58861999999999</c:v>
                </c:pt>
                <c:pt idx="501">
                  <c:v>875.46122800000001</c:v>
                </c:pt>
                <c:pt idx="502">
                  <c:v>887.85675600000002</c:v>
                </c:pt>
                <c:pt idx="503">
                  <c:v>897.20505600000001</c:v>
                </c:pt>
                <c:pt idx="504">
                  <c:v>918.90298399999995</c:v>
                </c:pt>
                <c:pt idx="505">
                  <c:v>938.18830800000001</c:v>
                </c:pt>
                <c:pt idx="506">
                  <c:v>960.43358000000001</c:v>
                </c:pt>
                <c:pt idx="507">
                  <c:v>976.81883600000003</c:v>
                </c:pt>
                <c:pt idx="508">
                  <c:v>986.24339999999995</c:v>
                </c:pt>
                <c:pt idx="509">
                  <c:v>976.34521199999995</c:v>
                </c:pt>
                <c:pt idx="510">
                  <c:v>953.71535600000004</c:v>
                </c:pt>
                <c:pt idx="511">
                  <c:v>951.83258000000001</c:v>
                </c:pt>
                <c:pt idx="512">
                  <c:v>963.15237200000001</c:v>
                </c:pt>
                <c:pt idx="513">
                  <c:v>986.02943600000003</c:v>
                </c:pt>
                <c:pt idx="514">
                  <c:v>999.20739200000003</c:v>
                </c:pt>
                <c:pt idx="515">
                  <c:v>1007.047892</c:v>
                </c:pt>
                <c:pt idx="516">
                  <c:v>1015.179028</c:v>
                </c:pt>
                <c:pt idx="517">
                  <c:v>1033.1812</c:v>
                </c:pt>
                <c:pt idx="518">
                  <c:v>1047.75738</c:v>
                </c:pt>
                <c:pt idx="519">
                  <c:v>1074.8147719999999</c:v>
                </c:pt>
                <c:pt idx="520">
                  <c:v>1093.7738280000001</c:v>
                </c:pt>
                <c:pt idx="521">
                  <c:v>1104.248736</c:v>
                </c:pt>
                <c:pt idx="522">
                  <c:v>1133.9700399999999</c:v>
                </c:pt>
                <c:pt idx="523">
                  <c:v>1127.9776999999999</c:v>
                </c:pt>
                <c:pt idx="524">
                  <c:v>1151.1421</c:v>
                </c:pt>
                <c:pt idx="525">
                  <c:v>1145.34872</c:v>
                </c:pt>
                <c:pt idx="526">
                  <c:v>1163.396152</c:v>
                </c:pt>
                <c:pt idx="527">
                  <c:v>1185.811864</c:v>
                </c:pt>
                <c:pt idx="528">
                  <c:v>1197.9255800000001</c:v>
                </c:pt>
                <c:pt idx="529">
                  <c:v>1217.7981600000001</c:v>
                </c:pt>
                <c:pt idx="530">
                  <c:v>1261.298188</c:v>
                </c:pt>
                <c:pt idx="531">
                  <c:v>1268.01946</c:v>
                </c:pt>
                <c:pt idx="532">
                  <c:v>1252.5924640000001</c:v>
                </c:pt>
                <c:pt idx="533">
                  <c:v>1282.4080839999999</c:v>
                </c:pt>
                <c:pt idx="534">
                  <c:v>1302.027756</c:v>
                </c:pt>
                <c:pt idx="535">
                  <c:v>1282.1631640000001</c:v>
                </c:pt>
                <c:pt idx="536">
                  <c:v>1279.507556</c:v>
                </c:pt>
                <c:pt idx="537">
                  <c:v>1314.203728</c:v>
                </c:pt>
                <c:pt idx="538">
                  <c:v>1319.5525560000001</c:v>
                </c:pt>
                <c:pt idx="539">
                  <c:v>1337.6402559999999</c:v>
                </c:pt>
                <c:pt idx="540">
                  <c:v>1362.152728</c:v>
                </c:pt>
                <c:pt idx="541">
                  <c:v>1375.7191</c:v>
                </c:pt>
                <c:pt idx="542">
                  <c:v>1333.8638719999999</c:v>
                </c:pt>
                <c:pt idx="543">
                  <c:v>1317.8307480000001</c:v>
                </c:pt>
                <c:pt idx="544">
                  <c:v>1312.0369639999999</c:v>
                </c:pt>
                <c:pt idx="545">
                  <c:v>1306.351944</c:v>
                </c:pt>
                <c:pt idx="546">
                  <c:v>1322.118692</c:v>
                </c:pt>
                <c:pt idx="547">
                  <c:v>1327.2597559999999</c:v>
                </c:pt>
                <c:pt idx="548">
                  <c:v>1327.0918919999999</c:v>
                </c:pt>
                <c:pt idx="549">
                  <c:v>1350.0334800000001</c:v>
                </c:pt>
                <c:pt idx="550">
                  <c:v>1402.4593640000001</c:v>
                </c:pt>
                <c:pt idx="551">
                  <c:v>1478.8712800000001</c:v>
                </c:pt>
                <c:pt idx="552">
                  <c:v>1605.2997559999999</c:v>
                </c:pt>
                <c:pt idx="553">
                  <c:v>1655.6350560000001</c:v>
                </c:pt>
                <c:pt idx="554">
                  <c:v>1656.340236</c:v>
                </c:pt>
                <c:pt idx="555">
                  <c:v>1656.582384</c:v>
                </c:pt>
                <c:pt idx="556">
                  <c:v>1650.3914</c:v>
                </c:pt>
                <c:pt idx="557">
                  <c:v>1637.526556</c:v>
                </c:pt>
                <c:pt idx="558">
                  <c:v>1633.80132</c:v>
                </c:pt>
                <c:pt idx="559">
                  <c:v>1633.5279</c:v>
                </c:pt>
                <c:pt idx="560">
                  <c:v>1623.246116</c:v>
                </c:pt>
                <c:pt idx="561">
                  <c:v>1614.6309839999999</c:v>
                </c:pt>
                <c:pt idx="562">
                  <c:v>1604.716592</c:v>
                </c:pt>
                <c:pt idx="563">
                  <c:v>1594.8726280000001</c:v>
                </c:pt>
                <c:pt idx="564">
                  <c:v>1582.2792159999999</c:v>
                </c:pt>
                <c:pt idx="565">
                  <c:v>1575.932024</c:v>
                </c:pt>
                <c:pt idx="566">
                  <c:v>1558.655356</c:v>
                </c:pt>
                <c:pt idx="567">
                  <c:v>1538.1877999999999</c:v>
                </c:pt>
                <c:pt idx="568">
                  <c:v>1511.5069080000001</c:v>
                </c:pt>
                <c:pt idx="569">
                  <c:v>1485.61618</c:v>
                </c:pt>
                <c:pt idx="570">
                  <c:v>1450.8558640000001</c:v>
                </c:pt>
                <c:pt idx="571">
                  <c:v>1440.0787439999999</c:v>
                </c:pt>
                <c:pt idx="572">
                  <c:v>1415.3588199999999</c:v>
                </c:pt>
                <c:pt idx="573">
                  <c:v>1361.1012000000001</c:v>
                </c:pt>
                <c:pt idx="574">
                  <c:v>1311.8970280000001</c:v>
                </c:pt>
                <c:pt idx="575">
                  <c:v>1281.273772</c:v>
                </c:pt>
                <c:pt idx="576">
                  <c:v>1252.286564</c:v>
                </c:pt>
                <c:pt idx="577">
                  <c:v>1260.1379280000001</c:v>
                </c:pt>
                <c:pt idx="578">
                  <c:v>1237.7274440000001</c:v>
                </c:pt>
                <c:pt idx="579">
                  <c:v>1216.696244</c:v>
                </c:pt>
                <c:pt idx="580">
                  <c:v>1183.857336</c:v>
                </c:pt>
                <c:pt idx="581">
                  <c:v>1151.4512360000001</c:v>
                </c:pt>
                <c:pt idx="582">
                  <c:v>1114.481984</c:v>
                </c:pt>
                <c:pt idx="583">
                  <c:v>1100.9502440000001</c:v>
                </c:pt>
                <c:pt idx="584">
                  <c:v>1080.1177439999999</c:v>
                </c:pt>
                <c:pt idx="585">
                  <c:v>1052.2601360000001</c:v>
                </c:pt>
                <c:pt idx="586">
                  <c:v>990.87158399999998</c:v>
                </c:pt>
                <c:pt idx="587">
                  <c:v>929.66870800000004</c:v>
                </c:pt>
                <c:pt idx="588">
                  <c:v>926.48886000000005</c:v>
                </c:pt>
                <c:pt idx="589">
                  <c:v>903.65205200000003</c:v>
                </c:pt>
                <c:pt idx="590">
                  <c:v>868.498964</c:v>
                </c:pt>
                <c:pt idx="591">
                  <c:v>867.89355599999999</c:v>
                </c:pt>
                <c:pt idx="592">
                  <c:v>855.60317199999997</c:v>
                </c:pt>
                <c:pt idx="593">
                  <c:v>835.21773599999995</c:v>
                </c:pt>
                <c:pt idx="594">
                  <c:v>813.94257200000004</c:v>
                </c:pt>
                <c:pt idx="595">
                  <c:v>795.60237199999995</c:v>
                </c:pt>
                <c:pt idx="596">
                  <c:v>798.66013599999997</c:v>
                </c:pt>
                <c:pt idx="597">
                  <c:v>791.08086000000003</c:v>
                </c:pt>
                <c:pt idx="598">
                  <c:v>790.33838000000003</c:v>
                </c:pt>
                <c:pt idx="599">
                  <c:v>785.88872800000001</c:v>
                </c:pt>
                <c:pt idx="600">
                  <c:v>810.68242799999996</c:v>
                </c:pt>
                <c:pt idx="601">
                  <c:v>814.25817199999995</c:v>
                </c:pt>
                <c:pt idx="602">
                  <c:v>794.70809199999997</c:v>
                </c:pt>
                <c:pt idx="603">
                  <c:v>802.46898399999998</c:v>
                </c:pt>
                <c:pt idx="604">
                  <c:v>814.26022799999998</c:v>
                </c:pt>
                <c:pt idx="605">
                  <c:v>826.375136</c:v>
                </c:pt>
                <c:pt idx="606">
                  <c:v>825.99948800000004</c:v>
                </c:pt>
                <c:pt idx="607">
                  <c:v>823.04483600000003</c:v>
                </c:pt>
                <c:pt idx="608">
                  <c:v>792.16753600000004</c:v>
                </c:pt>
                <c:pt idx="609">
                  <c:v>761.84337200000004</c:v>
                </c:pt>
                <c:pt idx="610">
                  <c:v>721.126936</c:v>
                </c:pt>
                <c:pt idx="611">
                  <c:v>725.31194400000004</c:v>
                </c:pt>
                <c:pt idx="612">
                  <c:v>747.67337999999995</c:v>
                </c:pt>
                <c:pt idx="613">
                  <c:v>720.22739200000001</c:v>
                </c:pt>
                <c:pt idx="614">
                  <c:v>731.117752</c:v>
                </c:pt>
                <c:pt idx="615">
                  <c:v>742.48661600000003</c:v>
                </c:pt>
                <c:pt idx="616">
                  <c:v>738.46918800000003</c:v>
                </c:pt>
                <c:pt idx="617">
                  <c:v>695.629864</c:v>
                </c:pt>
                <c:pt idx="618">
                  <c:v>693.30327199999999</c:v>
                </c:pt>
                <c:pt idx="619">
                  <c:v>695.31822799999998</c:v>
                </c:pt>
                <c:pt idx="620">
                  <c:v>720.02175599999998</c:v>
                </c:pt>
                <c:pt idx="621">
                  <c:v>743.73339999999996</c:v>
                </c:pt>
                <c:pt idx="622">
                  <c:v>761.112528</c:v>
                </c:pt>
                <c:pt idx="623">
                  <c:v>808.54862800000001</c:v>
                </c:pt>
                <c:pt idx="624">
                  <c:v>820.68035199999997</c:v>
                </c:pt>
                <c:pt idx="625">
                  <c:v>832.75910799999997</c:v>
                </c:pt>
                <c:pt idx="626">
                  <c:v>839.56154800000002</c:v>
                </c:pt>
                <c:pt idx="627">
                  <c:v>854.36025199999995</c:v>
                </c:pt>
                <c:pt idx="628">
                  <c:v>861.32163600000001</c:v>
                </c:pt>
                <c:pt idx="629">
                  <c:v>884.74876400000005</c:v>
                </c:pt>
                <c:pt idx="630">
                  <c:v>898.12417200000004</c:v>
                </c:pt>
                <c:pt idx="631">
                  <c:v>892.16438000000005</c:v>
                </c:pt>
                <c:pt idx="632">
                  <c:v>934.54042800000002</c:v>
                </c:pt>
                <c:pt idx="633">
                  <c:v>956.99634400000002</c:v>
                </c:pt>
                <c:pt idx="634">
                  <c:v>955.82432400000005</c:v>
                </c:pt>
                <c:pt idx="635">
                  <c:v>978.43177200000002</c:v>
                </c:pt>
                <c:pt idx="636">
                  <c:v>1012.114828</c:v>
                </c:pt>
                <c:pt idx="637">
                  <c:v>1022.024136</c:v>
                </c:pt>
                <c:pt idx="638">
                  <c:v>1026.549156</c:v>
                </c:pt>
                <c:pt idx="639">
                  <c:v>1036.346616</c:v>
                </c:pt>
                <c:pt idx="640">
                  <c:v>1045.5842279999999</c:v>
                </c:pt>
                <c:pt idx="641">
                  <c:v>1074.265564</c:v>
                </c:pt>
                <c:pt idx="642">
                  <c:v>1066.508392</c:v>
                </c:pt>
                <c:pt idx="643">
                  <c:v>1027.3457639999999</c:v>
                </c:pt>
                <c:pt idx="644">
                  <c:v>1041.4237639999999</c:v>
                </c:pt>
                <c:pt idx="645">
                  <c:v>1062.8380079999999</c:v>
                </c:pt>
                <c:pt idx="646">
                  <c:v>1119.9877839999999</c:v>
                </c:pt>
                <c:pt idx="647">
                  <c:v>1234.584384</c:v>
                </c:pt>
                <c:pt idx="648">
                  <c:v>1354.8802559999999</c:v>
                </c:pt>
                <c:pt idx="649">
                  <c:v>1380.6101080000001</c:v>
                </c:pt>
                <c:pt idx="650">
                  <c:v>1399.94894</c:v>
                </c:pt>
                <c:pt idx="651">
                  <c:v>1404.8336159999999</c:v>
                </c:pt>
                <c:pt idx="652">
                  <c:v>1378.3412000000001</c:v>
                </c:pt>
                <c:pt idx="653">
                  <c:v>1394.7719360000001</c:v>
                </c:pt>
                <c:pt idx="654">
                  <c:v>1393.8043439999999</c:v>
                </c:pt>
                <c:pt idx="655">
                  <c:v>1382.98388</c:v>
                </c:pt>
                <c:pt idx="656">
                  <c:v>1373.0424439999999</c:v>
                </c:pt>
                <c:pt idx="657">
                  <c:v>1373.564472</c:v>
                </c:pt>
                <c:pt idx="658">
                  <c:v>1378.8085799999999</c:v>
                </c:pt>
                <c:pt idx="659">
                  <c:v>1377.6903279999999</c:v>
                </c:pt>
                <c:pt idx="660">
                  <c:v>1354.8216159999999</c:v>
                </c:pt>
                <c:pt idx="661">
                  <c:v>1344.3136919999999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5-42E8-94F4-DB5FB0DC48E9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[0]!SCADAAS</c:f>
              <c:numCache>
                <c:formatCode>General</c:formatCode>
                <c:ptCount val="662"/>
                <c:pt idx="0">
                  <c:v>1001.1760746666666</c:v>
                </c:pt>
                <c:pt idx="1">
                  <c:v>1011.0519420000001</c:v>
                </c:pt>
                <c:pt idx="2">
                  <c:v>982.78890100000001</c:v>
                </c:pt>
                <c:pt idx="3">
                  <c:v>957.08230988888886</c:v>
                </c:pt>
                <c:pt idx="4">
                  <c:v>946.61835977777775</c:v>
                </c:pt>
                <c:pt idx="5">
                  <c:v>919.99276266666664</c:v>
                </c:pt>
                <c:pt idx="6">
                  <c:v>915.20954888888889</c:v>
                </c:pt>
                <c:pt idx="7">
                  <c:v>905.39967311111116</c:v>
                </c:pt>
                <c:pt idx="8">
                  <c:v>886.83101577777779</c:v>
                </c:pt>
                <c:pt idx="9">
                  <c:v>859.90352477777776</c:v>
                </c:pt>
                <c:pt idx="10">
                  <c:v>828.08965433333333</c:v>
                </c:pt>
                <c:pt idx="11">
                  <c:v>795.20438133333334</c:v>
                </c:pt>
                <c:pt idx="12">
                  <c:v>776.67792388888893</c:v>
                </c:pt>
                <c:pt idx="13">
                  <c:v>758.08676866666667</c:v>
                </c:pt>
                <c:pt idx="14">
                  <c:v>737.14319233333333</c:v>
                </c:pt>
                <c:pt idx="15">
                  <c:v>735.92830577777772</c:v>
                </c:pt>
                <c:pt idx="16">
                  <c:v>730.12266888888894</c:v>
                </c:pt>
                <c:pt idx="17">
                  <c:v>739.4040505555555</c:v>
                </c:pt>
                <c:pt idx="18">
                  <c:v>751.67498799999998</c:v>
                </c:pt>
                <c:pt idx="19">
                  <c:v>769.42722377777773</c:v>
                </c:pt>
                <c:pt idx="20">
                  <c:v>779.57988244444448</c:v>
                </c:pt>
                <c:pt idx="21">
                  <c:v>796.40190733333338</c:v>
                </c:pt>
                <c:pt idx="22">
                  <c:v>815.06114788888885</c:v>
                </c:pt>
                <c:pt idx="23">
                  <c:v>846.50340511111108</c:v>
                </c:pt>
                <c:pt idx="24">
                  <c:v>868.82442955555553</c:v>
                </c:pt>
                <c:pt idx="25">
                  <c:v>900.05865788888889</c:v>
                </c:pt>
                <c:pt idx="26">
                  <c:v>943.5660273333333</c:v>
                </c:pt>
                <c:pt idx="27">
                  <c:v>967.73833677777782</c:v>
                </c:pt>
                <c:pt idx="28">
                  <c:v>968.36028466666664</c:v>
                </c:pt>
                <c:pt idx="29">
                  <c:v>973.23187488888891</c:v>
                </c:pt>
                <c:pt idx="30">
                  <c:v>991.71253488888885</c:v>
                </c:pt>
                <c:pt idx="31">
                  <c:v>998.1243901111111</c:v>
                </c:pt>
                <c:pt idx="32">
                  <c:v>962.83744344444449</c:v>
                </c:pt>
                <c:pt idx="33">
                  <c:v>935.28123122222223</c:v>
                </c:pt>
                <c:pt idx="34">
                  <c:v>930.79977011111112</c:v>
                </c:pt>
                <c:pt idx="35">
                  <c:v>916.28585499999997</c:v>
                </c:pt>
                <c:pt idx="36">
                  <c:v>915.00300655555554</c:v>
                </c:pt>
                <c:pt idx="37">
                  <c:v>940.38054722222228</c:v>
                </c:pt>
                <c:pt idx="38">
                  <c:v>948.8362355555555</c:v>
                </c:pt>
                <c:pt idx="39">
                  <c:v>978.49769522222221</c:v>
                </c:pt>
                <c:pt idx="40">
                  <c:v>1032.0099904444444</c:v>
                </c:pt>
                <c:pt idx="41">
                  <c:v>1079.4179485555555</c:v>
                </c:pt>
                <c:pt idx="42">
                  <c:v>1103.1457922222223</c:v>
                </c:pt>
                <c:pt idx="43">
                  <c:v>1105.6911583333333</c:v>
                </c:pt>
                <c:pt idx="44">
                  <c:v>1111.129148</c:v>
                </c:pt>
                <c:pt idx="45">
                  <c:v>1119.4565021111111</c:v>
                </c:pt>
                <c:pt idx="46">
                  <c:v>1139.2145823333333</c:v>
                </c:pt>
                <c:pt idx="47">
                  <c:v>1142.2455157777779</c:v>
                </c:pt>
                <c:pt idx="48">
                  <c:v>1150.3752537777777</c:v>
                </c:pt>
                <c:pt idx="49">
                  <c:v>1165.9825133333334</c:v>
                </c:pt>
                <c:pt idx="50">
                  <c:v>1183.1722001111111</c:v>
                </c:pt>
                <c:pt idx="51">
                  <c:v>1191.7554691111111</c:v>
                </c:pt>
                <c:pt idx="52">
                  <c:v>1178.2557292222223</c:v>
                </c:pt>
                <c:pt idx="53">
                  <c:v>1178.0883176666666</c:v>
                </c:pt>
                <c:pt idx="54">
                  <c:v>1204.0582425555556</c:v>
                </c:pt>
                <c:pt idx="55">
                  <c:v>1226.5420037777778</c:v>
                </c:pt>
                <c:pt idx="56">
                  <c:v>1226.2271301111111</c:v>
                </c:pt>
                <c:pt idx="57">
                  <c:v>1228.6240093333333</c:v>
                </c:pt>
                <c:pt idx="58">
                  <c:v>1236.7029869999999</c:v>
                </c:pt>
                <c:pt idx="59">
                  <c:v>1278.2452375555556</c:v>
                </c:pt>
                <c:pt idx="60">
                  <c:v>1310.9858188888888</c:v>
                </c:pt>
                <c:pt idx="61">
                  <c:v>1325.5139796666667</c:v>
                </c:pt>
                <c:pt idx="62">
                  <c:v>1330.9265183333334</c:v>
                </c:pt>
                <c:pt idx="63">
                  <c:v>1346.7452748888888</c:v>
                </c:pt>
                <c:pt idx="64">
                  <c:v>1344.3612772222223</c:v>
                </c:pt>
                <c:pt idx="65">
                  <c:v>1348.1988263333333</c:v>
                </c:pt>
                <c:pt idx="66">
                  <c:v>1350.2014156666667</c:v>
                </c:pt>
                <c:pt idx="67">
                  <c:v>1357.7343727777777</c:v>
                </c:pt>
                <c:pt idx="68">
                  <c:v>1385.1573189999999</c:v>
                </c:pt>
                <c:pt idx="69">
                  <c:v>1411.2349276666666</c:v>
                </c:pt>
                <c:pt idx="70">
                  <c:v>1486.3634006666666</c:v>
                </c:pt>
                <c:pt idx="71">
                  <c:v>1584.7630726666666</c:v>
                </c:pt>
                <c:pt idx="72">
                  <c:v>1688.1579154444444</c:v>
                </c:pt>
                <c:pt idx="73">
                  <c:v>1715.6276765555556</c:v>
                </c:pt>
                <c:pt idx="74">
                  <c:v>1661.731641111111</c:v>
                </c:pt>
                <c:pt idx="75">
                  <c:v>1645.7968156666666</c:v>
                </c:pt>
                <c:pt idx="76">
                  <c:v>1603.5102756666668</c:v>
                </c:pt>
                <c:pt idx="77">
                  <c:v>1603.0295343333332</c:v>
                </c:pt>
                <c:pt idx="78">
                  <c:v>1598.8380861111111</c:v>
                </c:pt>
                <c:pt idx="79">
                  <c:v>1599.9051468888888</c:v>
                </c:pt>
                <c:pt idx="80">
                  <c:v>1611.1496631111111</c:v>
                </c:pt>
                <c:pt idx="81">
                  <c:v>1595.7738706666667</c:v>
                </c:pt>
                <c:pt idx="82">
                  <c:v>1575.4727663333333</c:v>
                </c:pt>
                <c:pt idx="83">
                  <c:v>1565.3101741111111</c:v>
                </c:pt>
                <c:pt idx="84">
                  <c:v>1544.8176235555557</c:v>
                </c:pt>
                <c:pt idx="85">
                  <c:v>1500.1776077777777</c:v>
                </c:pt>
                <c:pt idx="86">
                  <c:v>1479.8809249999999</c:v>
                </c:pt>
                <c:pt idx="87">
                  <c:v>1448.1411082222223</c:v>
                </c:pt>
                <c:pt idx="88">
                  <c:v>1419.102341</c:v>
                </c:pt>
                <c:pt idx="89">
                  <c:v>1387.7776922222222</c:v>
                </c:pt>
                <c:pt idx="90">
                  <c:v>1354.6848015555556</c:v>
                </c:pt>
                <c:pt idx="91">
                  <c:v>1328.0578376666667</c:v>
                </c:pt>
                <c:pt idx="92">
                  <c:v>1301.5560722222222</c:v>
                </c:pt>
                <c:pt idx="93">
                  <c:v>1268.4804331111111</c:v>
                </c:pt>
                <c:pt idx="94">
                  <c:v>1221.0160242222223</c:v>
                </c:pt>
                <c:pt idx="95">
                  <c:v>1197.8843647777778</c:v>
                </c:pt>
                <c:pt idx="96">
                  <c:v>1190.5234748888888</c:v>
                </c:pt>
                <c:pt idx="97">
                  <c:v>1199.4359983333334</c:v>
                </c:pt>
                <c:pt idx="98">
                  <c:v>1192.592891888889</c:v>
                </c:pt>
                <c:pt idx="99">
                  <c:v>1166.1015172222221</c:v>
                </c:pt>
                <c:pt idx="100">
                  <c:v>1152.1751578888889</c:v>
                </c:pt>
                <c:pt idx="101">
                  <c:v>1135.2456044444446</c:v>
                </c:pt>
                <c:pt idx="102">
                  <c:v>1117.3504878888889</c:v>
                </c:pt>
                <c:pt idx="103">
                  <c:v>1108.4996176666666</c:v>
                </c:pt>
                <c:pt idx="104">
                  <c:v>1088.7743077777777</c:v>
                </c:pt>
                <c:pt idx="105">
                  <c:v>1074.283486888889</c:v>
                </c:pt>
                <c:pt idx="106">
                  <c:v>1055.2401005555555</c:v>
                </c:pt>
                <c:pt idx="107">
                  <c:v>1044.934985111111</c:v>
                </c:pt>
                <c:pt idx="108">
                  <c:v>1022.3391647777778</c:v>
                </c:pt>
                <c:pt idx="109">
                  <c:v>1020.2569522222223</c:v>
                </c:pt>
                <c:pt idx="110">
                  <c:v>1021.5490433333333</c:v>
                </c:pt>
                <c:pt idx="111">
                  <c:v>1017.0500182222222</c:v>
                </c:pt>
                <c:pt idx="112">
                  <c:v>1000.327456</c:v>
                </c:pt>
                <c:pt idx="113">
                  <c:v>1000.4746514444445</c:v>
                </c:pt>
                <c:pt idx="114">
                  <c:v>994.98918000000003</c:v>
                </c:pt>
                <c:pt idx="115">
                  <c:v>990.42631100000006</c:v>
                </c:pt>
                <c:pt idx="116">
                  <c:v>1000.096478</c:v>
                </c:pt>
                <c:pt idx="117">
                  <c:v>1012.7475152222222</c:v>
                </c:pt>
                <c:pt idx="118">
                  <c:v>1023.5563215555555</c:v>
                </c:pt>
                <c:pt idx="119">
                  <c:v>1054.0425708888888</c:v>
                </c:pt>
                <c:pt idx="120">
                  <c:v>1073.2833343333334</c:v>
                </c:pt>
                <c:pt idx="121">
                  <c:v>1105.4302812222222</c:v>
                </c:pt>
                <c:pt idx="122">
                  <c:v>1115.2361913333334</c:v>
                </c:pt>
                <c:pt idx="123">
                  <c:v>1131.7291285555555</c:v>
                </c:pt>
                <c:pt idx="124">
                  <c:v>1138.1555619999999</c:v>
                </c:pt>
                <c:pt idx="125">
                  <c:v>1136.0852214444444</c:v>
                </c:pt>
                <c:pt idx="126">
                  <c:v>1131.9161698888888</c:v>
                </c:pt>
                <c:pt idx="127">
                  <c:v>1126.6843758888888</c:v>
                </c:pt>
                <c:pt idx="128">
                  <c:v>1133.2501663333333</c:v>
                </c:pt>
                <c:pt idx="129">
                  <c:v>1114.3639048888888</c:v>
                </c:pt>
                <c:pt idx="130">
                  <c:v>1105.4784979999999</c:v>
                </c:pt>
                <c:pt idx="131">
                  <c:v>1092.2241133333334</c:v>
                </c:pt>
                <c:pt idx="132">
                  <c:v>1118.5055683333333</c:v>
                </c:pt>
                <c:pt idx="133">
                  <c:v>1139.1416738888888</c:v>
                </c:pt>
                <c:pt idx="134">
                  <c:v>1171.0822304444443</c:v>
                </c:pt>
                <c:pt idx="135">
                  <c:v>1204.2669838888889</c:v>
                </c:pt>
                <c:pt idx="136">
                  <c:v>1221.3759815555557</c:v>
                </c:pt>
                <c:pt idx="137">
                  <c:v>1262.2748402222221</c:v>
                </c:pt>
                <c:pt idx="138">
                  <c:v>1281.2745052222222</c:v>
                </c:pt>
                <c:pt idx="139">
                  <c:v>1298.475606</c:v>
                </c:pt>
                <c:pt idx="140">
                  <c:v>1299.740453111111</c:v>
                </c:pt>
                <c:pt idx="141">
                  <c:v>1320.402111111111</c:v>
                </c:pt>
                <c:pt idx="142">
                  <c:v>1327.1780825555556</c:v>
                </c:pt>
                <c:pt idx="143">
                  <c:v>1323.9556193333333</c:v>
                </c:pt>
                <c:pt idx="144">
                  <c:v>1328.5377012222223</c:v>
                </c:pt>
                <c:pt idx="145">
                  <c:v>1326.252647</c:v>
                </c:pt>
                <c:pt idx="146">
                  <c:v>1345.0150905555556</c:v>
                </c:pt>
                <c:pt idx="147">
                  <c:v>1358.1691446666666</c:v>
                </c:pt>
                <c:pt idx="148">
                  <c:v>1368.067647111111</c:v>
                </c:pt>
                <c:pt idx="149">
                  <c:v>1370.7288668888889</c:v>
                </c:pt>
                <c:pt idx="150">
                  <c:v>1386.3627381111112</c:v>
                </c:pt>
                <c:pt idx="151">
                  <c:v>1408.6419313333333</c:v>
                </c:pt>
                <c:pt idx="152">
                  <c:v>1409.7152017777778</c:v>
                </c:pt>
                <c:pt idx="153">
                  <c:v>1428.5984808888888</c:v>
                </c:pt>
                <c:pt idx="154">
                  <c:v>1464.6160771111111</c:v>
                </c:pt>
                <c:pt idx="155">
                  <c:v>1495.9188707777778</c:v>
                </c:pt>
                <c:pt idx="156">
                  <c:v>1534.3697368888888</c:v>
                </c:pt>
                <c:pt idx="157">
                  <c:v>1545.5058687777778</c:v>
                </c:pt>
                <c:pt idx="158">
                  <c:v>1543.7509633333334</c:v>
                </c:pt>
                <c:pt idx="159">
                  <c:v>1569.0991443333332</c:v>
                </c:pt>
                <c:pt idx="160">
                  <c:v>1561.5587133333333</c:v>
                </c:pt>
                <c:pt idx="161">
                  <c:v>1557.3736472222222</c:v>
                </c:pt>
                <c:pt idx="162">
                  <c:v>1545.0151699999999</c:v>
                </c:pt>
                <c:pt idx="163">
                  <c:v>1542.4538827777778</c:v>
                </c:pt>
                <c:pt idx="164">
                  <c:v>1530.9475866666667</c:v>
                </c:pt>
                <c:pt idx="165">
                  <c:v>1556.4883636666666</c:v>
                </c:pt>
                <c:pt idx="166">
                  <c:v>1603.6247828888888</c:v>
                </c:pt>
                <c:pt idx="167">
                  <c:v>1724.1525444444444</c:v>
                </c:pt>
                <c:pt idx="168">
                  <c:v>1790.5835982222222</c:v>
                </c:pt>
                <c:pt idx="169">
                  <c:v>1761.9296377777778</c:v>
                </c:pt>
                <c:pt idx="170">
                  <c:v>1793.9753055555555</c:v>
                </c:pt>
                <c:pt idx="171">
                  <c:v>1793.4819342222222</c:v>
                </c:pt>
                <c:pt idx="172">
                  <c:v>1784.5911795555555</c:v>
                </c:pt>
                <c:pt idx="173">
                  <c:v>1751.3463348888888</c:v>
                </c:pt>
                <c:pt idx="174">
                  <c:v>1751.1242061111111</c:v>
                </c:pt>
                <c:pt idx="175">
                  <c:v>1738.9840902222222</c:v>
                </c:pt>
                <c:pt idx="176">
                  <c:v>1715.3515897777777</c:v>
                </c:pt>
                <c:pt idx="177">
                  <c:v>1702.178701</c:v>
                </c:pt>
                <c:pt idx="178">
                  <c:v>1684.8305465555557</c:v>
                </c:pt>
                <c:pt idx="179">
                  <c:v>1684.380633</c:v>
                </c:pt>
                <c:pt idx="180">
                  <c:v>1694.187015</c:v>
                </c:pt>
                <c:pt idx="181">
                  <c:v>1664.7589374444444</c:v>
                </c:pt>
                <c:pt idx="182">
                  <c:v>1625.6426897777778</c:v>
                </c:pt>
                <c:pt idx="183">
                  <c:v>1596.8013425555555</c:v>
                </c:pt>
                <c:pt idx="184">
                  <c:v>1577.8397644444444</c:v>
                </c:pt>
                <c:pt idx="185">
                  <c:v>1552.8626336666666</c:v>
                </c:pt>
                <c:pt idx="186">
                  <c:v>1566.3787313333332</c:v>
                </c:pt>
                <c:pt idx="187">
                  <c:v>1542.9184443333334</c:v>
                </c:pt>
                <c:pt idx="188">
                  <c:v>1506.6373825555556</c:v>
                </c:pt>
                <c:pt idx="189">
                  <c:v>1462.1224041111111</c:v>
                </c:pt>
                <c:pt idx="190">
                  <c:v>1421.0375724444445</c:v>
                </c:pt>
                <c:pt idx="191">
                  <c:v>1382.7994852222223</c:v>
                </c:pt>
                <c:pt idx="192">
                  <c:v>1355.9134389999999</c:v>
                </c:pt>
                <c:pt idx="193">
                  <c:v>1335.9582822222221</c:v>
                </c:pt>
                <c:pt idx="194">
                  <c:v>1309.7509758888889</c:v>
                </c:pt>
                <c:pt idx="195">
                  <c:v>1283.0460042222221</c:v>
                </c:pt>
                <c:pt idx="196">
                  <c:v>1272.9792833333333</c:v>
                </c:pt>
                <c:pt idx="197">
                  <c:v>1253.5483286666667</c:v>
                </c:pt>
                <c:pt idx="198">
                  <c:v>1239.8697801111111</c:v>
                </c:pt>
                <c:pt idx="199">
                  <c:v>1216.6164893333332</c:v>
                </c:pt>
                <c:pt idx="200">
                  <c:v>1193.5948394444445</c:v>
                </c:pt>
                <c:pt idx="201">
                  <c:v>1179.5212670000001</c:v>
                </c:pt>
                <c:pt idx="202">
                  <c:v>1156.6719053333334</c:v>
                </c:pt>
                <c:pt idx="203">
                  <c:v>1126.2764182222222</c:v>
                </c:pt>
                <c:pt idx="204">
                  <c:v>1101.5694713333332</c:v>
                </c:pt>
                <c:pt idx="205">
                  <c:v>1072.2175084444445</c:v>
                </c:pt>
                <c:pt idx="206">
                  <c:v>1029.9767994444444</c:v>
                </c:pt>
                <c:pt idx="207">
                  <c:v>999.4659004444444</c:v>
                </c:pt>
                <c:pt idx="208">
                  <c:v>963.63565555555556</c:v>
                </c:pt>
                <c:pt idx="209">
                  <c:v>948.4124305555556</c:v>
                </c:pt>
                <c:pt idx="210">
                  <c:v>923.3509484444445</c:v>
                </c:pt>
                <c:pt idx="211">
                  <c:v>914.26553322222219</c:v>
                </c:pt>
                <c:pt idx="212">
                  <c:v>877.63714722222221</c:v>
                </c:pt>
                <c:pt idx="213">
                  <c:v>849.25285333333329</c:v>
                </c:pt>
                <c:pt idx="214">
                  <c:v>862.8927611111111</c:v>
                </c:pt>
                <c:pt idx="215">
                  <c:v>861.27435944444449</c:v>
                </c:pt>
                <c:pt idx="216">
                  <c:v>852.82156655555559</c:v>
                </c:pt>
                <c:pt idx="217">
                  <c:v>814.09976411111109</c:v>
                </c:pt>
                <c:pt idx="218">
                  <c:v>805.82373366666661</c:v>
                </c:pt>
                <c:pt idx="219">
                  <c:v>763.11509177777782</c:v>
                </c:pt>
                <c:pt idx="220">
                  <c:v>795.43544511111111</c:v>
                </c:pt>
                <c:pt idx="221">
                  <c:v>811.24657533333334</c:v>
                </c:pt>
                <c:pt idx="222">
                  <c:v>810.37720266666668</c:v>
                </c:pt>
                <c:pt idx="223">
                  <c:v>800.66866600000003</c:v>
                </c:pt>
                <c:pt idx="224">
                  <c:v>838.21465744444447</c:v>
                </c:pt>
                <c:pt idx="225">
                  <c:v>867.92086800000004</c:v>
                </c:pt>
                <c:pt idx="226">
                  <c:v>889.23199677777779</c:v>
                </c:pt>
                <c:pt idx="227">
                  <c:v>913.14668877777774</c:v>
                </c:pt>
                <c:pt idx="228">
                  <c:v>959.00038066666662</c:v>
                </c:pt>
                <c:pt idx="229">
                  <c:v>978.42020855555552</c:v>
                </c:pt>
                <c:pt idx="230">
                  <c:v>981.47316422222218</c:v>
                </c:pt>
                <c:pt idx="231">
                  <c:v>984.44854366666664</c:v>
                </c:pt>
                <c:pt idx="232">
                  <c:v>1015.1513992222223</c:v>
                </c:pt>
                <c:pt idx="233">
                  <c:v>1019.4255873333333</c:v>
                </c:pt>
                <c:pt idx="234">
                  <c:v>1010.5682808888889</c:v>
                </c:pt>
                <c:pt idx="235">
                  <c:v>1031.9522366666667</c:v>
                </c:pt>
                <c:pt idx="236">
                  <c:v>984.81275055555557</c:v>
                </c:pt>
                <c:pt idx="237">
                  <c:v>1058.7774026666666</c:v>
                </c:pt>
                <c:pt idx="238">
                  <c:v>1100.0802031111111</c:v>
                </c:pt>
                <c:pt idx="239">
                  <c:v>1112.2773493333334</c:v>
                </c:pt>
                <c:pt idx="240">
                  <c:v>1105.5347773333333</c:v>
                </c:pt>
                <c:pt idx="241">
                  <c:v>1142.6723059999999</c:v>
                </c:pt>
                <c:pt idx="242">
                  <c:v>1171.916567</c:v>
                </c:pt>
                <c:pt idx="243">
                  <c:v>1172.4619865555555</c:v>
                </c:pt>
                <c:pt idx="244">
                  <c:v>1182.1055075555555</c:v>
                </c:pt>
                <c:pt idx="245">
                  <c:v>1224.9934003333333</c:v>
                </c:pt>
                <c:pt idx="246">
                  <c:v>1254.1572186666667</c:v>
                </c:pt>
                <c:pt idx="247">
                  <c:v>1259.8079648888888</c:v>
                </c:pt>
                <c:pt idx="248">
                  <c:v>1259.0603306666667</c:v>
                </c:pt>
                <c:pt idx="249">
                  <c:v>1286.6068488888889</c:v>
                </c:pt>
                <c:pt idx="250">
                  <c:v>1308.7760988888888</c:v>
                </c:pt>
                <c:pt idx="251">
                  <c:v>1332.0720548888889</c:v>
                </c:pt>
                <c:pt idx="252">
                  <c:v>1352.1804453333334</c:v>
                </c:pt>
                <c:pt idx="253">
                  <c:v>1354.1183442222223</c:v>
                </c:pt>
                <c:pt idx="254">
                  <c:v>1367.9326645555554</c:v>
                </c:pt>
                <c:pt idx="255">
                  <c:v>1375.9917712222223</c:v>
                </c:pt>
                <c:pt idx="256">
                  <c:v>1382.7726993333333</c:v>
                </c:pt>
                <c:pt idx="257">
                  <c:v>1394.9358964444446</c:v>
                </c:pt>
                <c:pt idx="258">
                  <c:v>1393.5253786666667</c:v>
                </c:pt>
                <c:pt idx="259">
                  <c:v>1394.4373753333334</c:v>
                </c:pt>
                <c:pt idx="260">
                  <c:v>1354.7229460000001</c:v>
                </c:pt>
                <c:pt idx="261">
                  <c:v>1387.5361417777779</c:v>
                </c:pt>
                <c:pt idx="262">
                  <c:v>1472.3382543333332</c:v>
                </c:pt>
                <c:pt idx="263">
                  <c:v>1602.7830596666668</c:v>
                </c:pt>
                <c:pt idx="264">
                  <c:v>1701.8082156666667</c:v>
                </c:pt>
                <c:pt idx="265">
                  <c:v>1685.007975</c:v>
                </c:pt>
                <c:pt idx="266">
                  <c:v>1675.2919806666666</c:v>
                </c:pt>
                <c:pt idx="267">
                  <c:v>1666.7126296666668</c:v>
                </c:pt>
                <c:pt idx="268">
                  <c:v>1663.483788888889</c:v>
                </c:pt>
                <c:pt idx="269">
                  <c:v>1682.6923247777777</c:v>
                </c:pt>
                <c:pt idx="270">
                  <c:v>1666.4240132222221</c:v>
                </c:pt>
                <c:pt idx="271">
                  <c:v>1650.6149308888889</c:v>
                </c:pt>
                <c:pt idx="272">
                  <c:v>1621.7003021111111</c:v>
                </c:pt>
                <c:pt idx="273">
                  <c:v>1611.1162764444443</c:v>
                </c:pt>
                <c:pt idx="274">
                  <c:v>1615.9554941111112</c:v>
                </c:pt>
                <c:pt idx="275">
                  <c:v>1594.4278195555555</c:v>
                </c:pt>
                <c:pt idx="276">
                  <c:v>1588.7854062222223</c:v>
                </c:pt>
                <c:pt idx="277">
                  <c:v>1565.0455798888888</c:v>
                </c:pt>
                <c:pt idx="278">
                  <c:v>1536.0312963333333</c:v>
                </c:pt>
                <c:pt idx="279">
                  <c:v>1500.5418754444445</c:v>
                </c:pt>
                <c:pt idx="280">
                  <c:v>1469.1785649999999</c:v>
                </c:pt>
                <c:pt idx="281">
                  <c:v>1452.9167164444445</c:v>
                </c:pt>
                <c:pt idx="282">
                  <c:v>1424.4558411111111</c:v>
                </c:pt>
                <c:pt idx="283">
                  <c:v>1389.9649884444445</c:v>
                </c:pt>
                <c:pt idx="284">
                  <c:v>1381.5826529999999</c:v>
                </c:pt>
                <c:pt idx="285">
                  <c:v>1371.3402742222222</c:v>
                </c:pt>
                <c:pt idx="286">
                  <c:v>1330.576500111111</c:v>
                </c:pt>
                <c:pt idx="287">
                  <c:v>1318.1764341111111</c:v>
                </c:pt>
                <c:pt idx="288">
                  <c:v>1289.6599815555555</c:v>
                </c:pt>
                <c:pt idx="289">
                  <c:v>1255.9225692222221</c:v>
                </c:pt>
                <c:pt idx="290">
                  <c:v>1240.2956142222222</c:v>
                </c:pt>
                <c:pt idx="291">
                  <c:v>1214.0655205555556</c:v>
                </c:pt>
                <c:pt idx="292">
                  <c:v>1183.6856237777779</c:v>
                </c:pt>
                <c:pt idx="293">
                  <c:v>1171.1195728888888</c:v>
                </c:pt>
                <c:pt idx="294">
                  <c:v>1159.2154864444444</c:v>
                </c:pt>
                <c:pt idx="295">
                  <c:v>1144.0074027777778</c:v>
                </c:pt>
                <c:pt idx="296">
                  <c:v>1124.1614173333332</c:v>
                </c:pt>
                <c:pt idx="297">
                  <c:v>1100.6991553333332</c:v>
                </c:pt>
                <c:pt idx="298">
                  <c:v>1076.6572504444443</c:v>
                </c:pt>
                <c:pt idx="299">
                  <c:v>1080.2753926666667</c:v>
                </c:pt>
                <c:pt idx="300">
                  <c:v>1069.6977296666666</c:v>
                </c:pt>
                <c:pt idx="301">
                  <c:v>1042.5632295555556</c:v>
                </c:pt>
                <c:pt idx="302">
                  <c:v>1033.9397867777777</c:v>
                </c:pt>
                <c:pt idx="303">
                  <c:v>1033.3921457777778</c:v>
                </c:pt>
                <c:pt idx="304">
                  <c:v>1018.4477914444444</c:v>
                </c:pt>
                <c:pt idx="305">
                  <c:v>1019.7457075555556</c:v>
                </c:pt>
                <c:pt idx="306">
                  <c:v>1016.2607955555555</c:v>
                </c:pt>
                <c:pt idx="307">
                  <c:v>1012.0897702222222</c:v>
                </c:pt>
                <c:pt idx="308">
                  <c:v>1001.6979268888889</c:v>
                </c:pt>
                <c:pt idx="309">
                  <c:v>993.11118288888883</c:v>
                </c:pt>
                <c:pt idx="310">
                  <c:v>1000.012972</c:v>
                </c:pt>
                <c:pt idx="311">
                  <c:v>1030.0328476666666</c:v>
                </c:pt>
                <c:pt idx="312">
                  <c:v>1058.5666655555556</c:v>
                </c:pt>
                <c:pt idx="313">
                  <c:v>1070.8033559999999</c:v>
                </c:pt>
                <c:pt idx="314">
                  <c:v>1092.5983252222222</c:v>
                </c:pt>
                <c:pt idx="315">
                  <c:v>1095.7652845555556</c:v>
                </c:pt>
                <c:pt idx="316">
                  <c:v>1075.6157323333334</c:v>
                </c:pt>
                <c:pt idx="317">
                  <c:v>1075.053962</c:v>
                </c:pt>
                <c:pt idx="318">
                  <c:v>1083.3930206666666</c:v>
                </c:pt>
                <c:pt idx="319">
                  <c:v>1075.2284113333333</c:v>
                </c:pt>
                <c:pt idx="320">
                  <c:v>1072.380632111111</c:v>
                </c:pt>
                <c:pt idx="321">
                  <c:v>1093.1443723333334</c:v>
                </c:pt>
                <c:pt idx="322">
                  <c:v>1111.9323804444443</c:v>
                </c:pt>
                <c:pt idx="323">
                  <c:v>1091.9533731111112</c:v>
                </c:pt>
                <c:pt idx="324">
                  <c:v>1106.9261202222222</c:v>
                </c:pt>
                <c:pt idx="325">
                  <c:v>1163.0672337777778</c:v>
                </c:pt>
                <c:pt idx="326">
                  <c:v>1191.0640659999999</c:v>
                </c:pt>
                <c:pt idx="327">
                  <c:v>1220.6813483333333</c:v>
                </c:pt>
                <c:pt idx="328">
                  <c:v>1213.6918222222223</c:v>
                </c:pt>
                <c:pt idx="329">
                  <c:v>1221.6698518888888</c:v>
                </c:pt>
                <c:pt idx="330">
                  <c:v>1208.574417</c:v>
                </c:pt>
                <c:pt idx="331">
                  <c:v>1213.1640606666667</c:v>
                </c:pt>
                <c:pt idx="332">
                  <c:v>1219.2608164444443</c:v>
                </c:pt>
                <c:pt idx="333">
                  <c:v>1187.6157254444445</c:v>
                </c:pt>
                <c:pt idx="334">
                  <c:v>1146.9922953333332</c:v>
                </c:pt>
                <c:pt idx="335">
                  <c:v>1110.0710912222223</c:v>
                </c:pt>
                <c:pt idx="336">
                  <c:v>1083.575151</c:v>
                </c:pt>
                <c:pt idx="337">
                  <c:v>1002.5148166666667</c:v>
                </c:pt>
                <c:pt idx="338">
                  <c:v>912.59814722222222</c:v>
                </c:pt>
                <c:pt idx="339">
                  <c:v>789.72232588888892</c:v>
                </c:pt>
                <c:pt idx="340">
                  <c:v>803.36232399999994</c:v>
                </c:pt>
                <c:pt idx="341">
                  <c:v>901.01607966666666</c:v>
                </c:pt>
                <c:pt idx="342">
                  <c:v>917.81400466666662</c:v>
                </c:pt>
                <c:pt idx="343">
                  <c:v>898.65516488888886</c:v>
                </c:pt>
                <c:pt idx="344">
                  <c:v>946.88696777777773</c:v>
                </c:pt>
                <c:pt idx="345">
                  <c:v>994.56918022222226</c:v>
                </c:pt>
                <c:pt idx="346">
                  <c:v>956.11706555555554</c:v>
                </c:pt>
                <c:pt idx="347">
                  <c:v>949.38328244444449</c:v>
                </c:pt>
                <c:pt idx="348">
                  <c:v>930.10152077777775</c:v>
                </c:pt>
                <c:pt idx="349">
                  <c:v>906.23380088888894</c:v>
                </c:pt>
                <c:pt idx="350">
                  <c:v>918.24592066666662</c:v>
                </c:pt>
                <c:pt idx="351">
                  <c:v>929.73548622222222</c:v>
                </c:pt>
                <c:pt idx="352">
                  <c:v>944.3175035555555</c:v>
                </c:pt>
                <c:pt idx="353">
                  <c:v>945.07799455555551</c:v>
                </c:pt>
                <c:pt idx="354">
                  <c:v>963.05892522222223</c:v>
                </c:pt>
                <c:pt idx="355">
                  <c:v>988.99938866666662</c:v>
                </c:pt>
                <c:pt idx="356">
                  <c:v>1000.3621757777778</c:v>
                </c:pt>
                <c:pt idx="357">
                  <c:v>1043.412096888889</c:v>
                </c:pt>
                <c:pt idx="358">
                  <c:v>1106.9494627777779</c:v>
                </c:pt>
                <c:pt idx="359">
                  <c:v>1162.3880774444444</c:v>
                </c:pt>
                <c:pt idx="360">
                  <c:v>1228.9738150000001</c:v>
                </c:pt>
                <c:pt idx="361">
                  <c:v>1304.4386458888889</c:v>
                </c:pt>
                <c:pt idx="362">
                  <c:v>1300.1374853333334</c:v>
                </c:pt>
                <c:pt idx="363">
                  <c:v>1328.9045244444444</c:v>
                </c:pt>
                <c:pt idx="364">
                  <c:v>1338.2728858888888</c:v>
                </c:pt>
                <c:pt idx="365">
                  <c:v>1312.4040585555556</c:v>
                </c:pt>
                <c:pt idx="366">
                  <c:v>1337.7887832222223</c:v>
                </c:pt>
                <c:pt idx="367">
                  <c:v>1333.6509241111112</c:v>
                </c:pt>
                <c:pt idx="368">
                  <c:v>1296.0364721111112</c:v>
                </c:pt>
                <c:pt idx="369">
                  <c:v>1255.7785406666667</c:v>
                </c:pt>
                <c:pt idx="370">
                  <c:v>1230.3177603333334</c:v>
                </c:pt>
                <c:pt idx="371">
                  <c:v>1190.5646583333332</c:v>
                </c:pt>
                <c:pt idx="372">
                  <c:v>1214.9587404444444</c:v>
                </c:pt>
                <c:pt idx="373">
                  <c:v>1223.4226245555556</c:v>
                </c:pt>
                <c:pt idx="374">
                  <c:v>1214.7052169999999</c:v>
                </c:pt>
                <c:pt idx="375">
                  <c:v>1193.000532888889</c:v>
                </c:pt>
                <c:pt idx="376">
                  <c:v>1168.3511944444444</c:v>
                </c:pt>
                <c:pt idx="377">
                  <c:v>1179.3878985555555</c:v>
                </c:pt>
                <c:pt idx="378">
                  <c:v>1167.179571111111</c:v>
                </c:pt>
                <c:pt idx="379">
                  <c:v>1142.5732364444445</c:v>
                </c:pt>
                <c:pt idx="380">
                  <c:v>1116.285077888889</c:v>
                </c:pt>
                <c:pt idx="381">
                  <c:v>1131.7304324444444</c:v>
                </c:pt>
                <c:pt idx="382">
                  <c:v>1097.7431806666666</c:v>
                </c:pt>
                <c:pt idx="383">
                  <c:v>1062.2589788888888</c:v>
                </c:pt>
                <c:pt idx="384">
                  <c:v>1048.0950722222221</c:v>
                </c:pt>
                <c:pt idx="385">
                  <c:v>1022.8180216666667</c:v>
                </c:pt>
                <c:pt idx="386">
                  <c:v>986.94363711111112</c:v>
                </c:pt>
                <c:pt idx="387">
                  <c:v>964.54038755555553</c:v>
                </c:pt>
                <c:pt idx="388">
                  <c:v>937.38215300000002</c:v>
                </c:pt>
                <c:pt idx="389">
                  <c:v>917.25161466666668</c:v>
                </c:pt>
                <c:pt idx="390">
                  <c:v>908.18110177777783</c:v>
                </c:pt>
                <c:pt idx="391">
                  <c:v>899.66069588888888</c:v>
                </c:pt>
                <c:pt idx="392">
                  <c:v>869.65921611111116</c:v>
                </c:pt>
                <c:pt idx="393">
                  <c:v>844.82055355555553</c:v>
                </c:pt>
                <c:pt idx="394">
                  <c:v>827.6557605555555</c:v>
                </c:pt>
                <c:pt idx="395">
                  <c:v>800.74856233333333</c:v>
                </c:pt>
                <c:pt idx="396">
                  <c:v>775.92425911111116</c:v>
                </c:pt>
                <c:pt idx="397">
                  <c:v>764.87052100000005</c:v>
                </c:pt>
                <c:pt idx="398">
                  <c:v>741.03028355555557</c:v>
                </c:pt>
                <c:pt idx="399">
                  <c:v>738.08480511111111</c:v>
                </c:pt>
                <c:pt idx="400">
                  <c:v>727.59458088888891</c:v>
                </c:pt>
                <c:pt idx="401">
                  <c:v>722.77271499999995</c:v>
                </c:pt>
                <c:pt idx="402">
                  <c:v>703.97513200000003</c:v>
                </c:pt>
                <c:pt idx="403">
                  <c:v>691.10661266666671</c:v>
                </c:pt>
                <c:pt idx="404">
                  <c:v>680.41491144444444</c:v>
                </c:pt>
                <c:pt idx="405">
                  <c:v>674.30136100000004</c:v>
                </c:pt>
                <c:pt idx="406">
                  <c:v>682.82185577777773</c:v>
                </c:pt>
                <c:pt idx="407">
                  <c:v>666.6283206666667</c:v>
                </c:pt>
                <c:pt idx="408">
                  <c:v>690.04357044444441</c:v>
                </c:pt>
                <c:pt idx="409">
                  <c:v>725.64799911111106</c:v>
                </c:pt>
                <c:pt idx="410">
                  <c:v>756.60112811111117</c:v>
                </c:pt>
                <c:pt idx="411">
                  <c:v>774.2973556666667</c:v>
                </c:pt>
                <c:pt idx="412">
                  <c:v>801.15102388888886</c:v>
                </c:pt>
                <c:pt idx="413">
                  <c:v>837.32030733333329</c:v>
                </c:pt>
                <c:pt idx="414">
                  <c:v>850.08493566666664</c:v>
                </c:pt>
                <c:pt idx="415">
                  <c:v>853.43680355555557</c:v>
                </c:pt>
                <c:pt idx="416">
                  <c:v>861.67007766666666</c:v>
                </c:pt>
                <c:pt idx="417">
                  <c:v>856.23705266666661</c:v>
                </c:pt>
                <c:pt idx="418">
                  <c:v>879.43597866666664</c:v>
                </c:pt>
                <c:pt idx="419">
                  <c:v>928.75803288888892</c:v>
                </c:pt>
                <c:pt idx="420">
                  <c:v>963.65707699999996</c:v>
                </c:pt>
                <c:pt idx="421">
                  <c:v>971.01160177777774</c:v>
                </c:pt>
                <c:pt idx="422">
                  <c:v>1003.1252877777778</c:v>
                </c:pt>
                <c:pt idx="423">
                  <c:v>1038.4730673333333</c:v>
                </c:pt>
                <c:pt idx="424">
                  <c:v>1066.3561076666667</c:v>
                </c:pt>
                <c:pt idx="425">
                  <c:v>1060.9729365555556</c:v>
                </c:pt>
                <c:pt idx="426">
                  <c:v>1105.7132003333334</c:v>
                </c:pt>
                <c:pt idx="427">
                  <c:v>1118.3749298888888</c:v>
                </c:pt>
                <c:pt idx="428">
                  <c:v>1123.3318801111111</c:v>
                </c:pt>
                <c:pt idx="429">
                  <c:v>1144.0026214444445</c:v>
                </c:pt>
                <c:pt idx="430">
                  <c:v>1167.1672586666666</c:v>
                </c:pt>
                <c:pt idx="431">
                  <c:v>1178.6050678888889</c:v>
                </c:pt>
                <c:pt idx="432">
                  <c:v>1192.5165541111112</c:v>
                </c:pt>
                <c:pt idx="433">
                  <c:v>1211.7314252222222</c:v>
                </c:pt>
                <c:pt idx="434">
                  <c:v>1193.5414022222221</c:v>
                </c:pt>
                <c:pt idx="435">
                  <c:v>1209.7788375555556</c:v>
                </c:pt>
                <c:pt idx="436">
                  <c:v>1187.0673867777778</c:v>
                </c:pt>
                <c:pt idx="437">
                  <c:v>1184.8344958888888</c:v>
                </c:pt>
                <c:pt idx="438">
                  <c:v>1174.8168499999999</c:v>
                </c:pt>
                <c:pt idx="439">
                  <c:v>1181.9617056666666</c:v>
                </c:pt>
                <c:pt idx="440">
                  <c:v>1172.4598424444443</c:v>
                </c:pt>
                <c:pt idx="441">
                  <c:v>1172.217785</c:v>
                </c:pt>
                <c:pt idx="442">
                  <c:v>1176.522937</c:v>
                </c:pt>
                <c:pt idx="443">
                  <c:v>1190.6336517777777</c:v>
                </c:pt>
                <c:pt idx="444">
                  <c:v>1228.9392656666666</c:v>
                </c:pt>
                <c:pt idx="445">
                  <c:v>1208.2957117777778</c:v>
                </c:pt>
                <c:pt idx="446">
                  <c:v>1205.6578134444444</c:v>
                </c:pt>
                <c:pt idx="447">
                  <c:v>1216.3476330000001</c:v>
                </c:pt>
                <c:pt idx="448">
                  <c:v>1221.9892057777777</c:v>
                </c:pt>
                <c:pt idx="449">
                  <c:v>1225.2018877777778</c:v>
                </c:pt>
                <c:pt idx="450">
                  <c:v>1239.615283111111</c:v>
                </c:pt>
                <c:pt idx="451">
                  <c:v>1254.4094947777778</c:v>
                </c:pt>
                <c:pt idx="452">
                  <c:v>1255.3821413333333</c:v>
                </c:pt>
                <c:pt idx="453">
                  <c:v>1269.9472321111111</c:v>
                </c:pt>
                <c:pt idx="454">
                  <c:v>1367.5484737777779</c:v>
                </c:pt>
                <c:pt idx="455">
                  <c:v>1459.726488888889</c:v>
                </c:pt>
                <c:pt idx="456">
                  <c:v>1516.114244111111</c:v>
                </c:pt>
                <c:pt idx="457">
                  <c:v>1542.4249437777778</c:v>
                </c:pt>
                <c:pt idx="458">
                  <c:v>1560.6419513333333</c:v>
                </c:pt>
                <c:pt idx="459">
                  <c:v>1557.7494155555555</c:v>
                </c:pt>
                <c:pt idx="460">
                  <c:v>1540.1689705555555</c:v>
                </c:pt>
                <c:pt idx="461">
                  <c:v>1522.1815194444443</c:v>
                </c:pt>
                <c:pt idx="462">
                  <c:v>1514.6477491111111</c:v>
                </c:pt>
                <c:pt idx="463">
                  <c:v>1515.3809953333334</c:v>
                </c:pt>
                <c:pt idx="464">
                  <c:v>1509.9413549999999</c:v>
                </c:pt>
                <c:pt idx="465">
                  <c:v>1499.3048757777779</c:v>
                </c:pt>
                <c:pt idx="466">
                  <c:v>1459.2779004444444</c:v>
                </c:pt>
                <c:pt idx="467">
                  <c:v>1422.1606832222221</c:v>
                </c:pt>
                <c:pt idx="468">
                  <c:v>1406.4048038888889</c:v>
                </c:pt>
                <c:pt idx="469">
                  <c:v>1381.4650223333333</c:v>
                </c:pt>
                <c:pt idx="470">
                  <c:v>1358.4315697777777</c:v>
                </c:pt>
                <c:pt idx="471">
                  <c:v>1334.0177286666667</c:v>
                </c:pt>
                <c:pt idx="472">
                  <c:v>1317.7647952222221</c:v>
                </c:pt>
                <c:pt idx="473">
                  <c:v>1293.1417819999999</c:v>
                </c:pt>
                <c:pt idx="474">
                  <c:v>1272.3759213333333</c:v>
                </c:pt>
                <c:pt idx="475">
                  <c:v>1260.1543131111112</c:v>
                </c:pt>
                <c:pt idx="476">
                  <c:v>1219.2901841111111</c:v>
                </c:pt>
                <c:pt idx="477">
                  <c:v>1210.5163054444445</c:v>
                </c:pt>
                <c:pt idx="478">
                  <c:v>1198.4320058888889</c:v>
                </c:pt>
                <c:pt idx="479">
                  <c:v>1169.394322111111</c:v>
                </c:pt>
                <c:pt idx="480">
                  <c:v>1137.3523933333333</c:v>
                </c:pt>
                <c:pt idx="481">
                  <c:v>1121.8465672222221</c:v>
                </c:pt>
                <c:pt idx="482">
                  <c:v>1104.2106494444445</c:v>
                </c:pt>
                <c:pt idx="483">
                  <c:v>1075.8682785555557</c:v>
                </c:pt>
                <c:pt idx="484">
                  <c:v>1056.8598005555555</c:v>
                </c:pt>
                <c:pt idx="485">
                  <c:v>1032.2056996666668</c:v>
                </c:pt>
                <c:pt idx="486">
                  <c:v>1013.2570041111111</c:v>
                </c:pt>
                <c:pt idx="487">
                  <c:v>997.8709537777778</c:v>
                </c:pt>
                <c:pt idx="488">
                  <c:v>973.53381200000001</c:v>
                </c:pt>
                <c:pt idx="489">
                  <c:v>953.92198099999996</c:v>
                </c:pt>
                <c:pt idx="490">
                  <c:v>933.07015588888885</c:v>
                </c:pt>
                <c:pt idx="491">
                  <c:v>921.17067699999996</c:v>
                </c:pt>
                <c:pt idx="492">
                  <c:v>908.83464122222222</c:v>
                </c:pt>
                <c:pt idx="493">
                  <c:v>899.16322944444448</c:v>
                </c:pt>
                <c:pt idx="494">
                  <c:v>887.81985666666662</c:v>
                </c:pt>
                <c:pt idx="495">
                  <c:v>874.70493811111112</c:v>
                </c:pt>
                <c:pt idx="496">
                  <c:v>865.4726918888889</c:v>
                </c:pt>
                <c:pt idx="497">
                  <c:v>864.64520122222223</c:v>
                </c:pt>
                <c:pt idx="498">
                  <c:v>860.2130491111111</c:v>
                </c:pt>
                <c:pt idx="499">
                  <c:v>852.57750911111111</c:v>
                </c:pt>
                <c:pt idx="500">
                  <c:v>852.16276377777774</c:v>
                </c:pt>
                <c:pt idx="501">
                  <c:v>867.92529233333335</c:v>
                </c:pt>
                <c:pt idx="502">
                  <c:v>880.47408933333338</c:v>
                </c:pt>
                <c:pt idx="503">
                  <c:v>889.63868033333335</c:v>
                </c:pt>
                <c:pt idx="504">
                  <c:v>916.16403411111116</c:v>
                </c:pt>
                <c:pt idx="505">
                  <c:v>939.27038955555554</c:v>
                </c:pt>
                <c:pt idx="506">
                  <c:v>966.10573966666664</c:v>
                </c:pt>
                <c:pt idx="507">
                  <c:v>979.26234888888894</c:v>
                </c:pt>
                <c:pt idx="508">
                  <c:v>987.74923544444448</c:v>
                </c:pt>
                <c:pt idx="509">
                  <c:v>977.90799744444439</c:v>
                </c:pt>
                <c:pt idx="510">
                  <c:v>955.26650033333328</c:v>
                </c:pt>
                <c:pt idx="511">
                  <c:v>950.78832622222217</c:v>
                </c:pt>
                <c:pt idx="512">
                  <c:v>973.12217011111113</c:v>
                </c:pt>
                <c:pt idx="513">
                  <c:v>996.51047900000003</c:v>
                </c:pt>
                <c:pt idx="514">
                  <c:v>1008.1063658888889</c:v>
                </c:pt>
                <c:pt idx="515">
                  <c:v>1019.1764856666666</c:v>
                </c:pt>
                <c:pt idx="516">
                  <c:v>1021.9382541111111</c:v>
                </c:pt>
                <c:pt idx="517">
                  <c:v>1037.1023546666668</c:v>
                </c:pt>
                <c:pt idx="518">
                  <c:v>1056.7380161111112</c:v>
                </c:pt>
                <c:pt idx="519">
                  <c:v>1083.6591542222222</c:v>
                </c:pt>
                <c:pt idx="520">
                  <c:v>1097.3744521111112</c:v>
                </c:pt>
                <c:pt idx="521">
                  <c:v>1107.2800575555555</c:v>
                </c:pt>
                <c:pt idx="522">
                  <c:v>1136.3314183333334</c:v>
                </c:pt>
                <c:pt idx="523">
                  <c:v>1130.0568958888889</c:v>
                </c:pt>
                <c:pt idx="524">
                  <c:v>1150.8431435555556</c:v>
                </c:pt>
                <c:pt idx="525">
                  <c:v>1155.9596585555555</c:v>
                </c:pt>
                <c:pt idx="526">
                  <c:v>1183.1709771111111</c:v>
                </c:pt>
                <c:pt idx="527">
                  <c:v>1202.73829</c:v>
                </c:pt>
                <c:pt idx="528">
                  <c:v>1198.4289255555555</c:v>
                </c:pt>
                <c:pt idx="529">
                  <c:v>1214.5098262222223</c:v>
                </c:pt>
                <c:pt idx="530">
                  <c:v>1257.2153407777778</c:v>
                </c:pt>
                <c:pt idx="531">
                  <c:v>1261.3697477777778</c:v>
                </c:pt>
                <c:pt idx="532">
                  <c:v>1247.3529661111111</c:v>
                </c:pt>
                <c:pt idx="533">
                  <c:v>1273.3611393333333</c:v>
                </c:pt>
                <c:pt idx="534">
                  <c:v>1299.7207940000001</c:v>
                </c:pt>
                <c:pt idx="535">
                  <c:v>1280.1677400000001</c:v>
                </c:pt>
                <c:pt idx="536">
                  <c:v>1274.9207628888889</c:v>
                </c:pt>
                <c:pt idx="537">
                  <c:v>1313.1857451111111</c:v>
                </c:pt>
                <c:pt idx="538">
                  <c:v>1320.3928552222221</c:v>
                </c:pt>
                <c:pt idx="539">
                  <c:v>1337.2295935555555</c:v>
                </c:pt>
                <c:pt idx="540">
                  <c:v>1363.4258486666668</c:v>
                </c:pt>
                <c:pt idx="541">
                  <c:v>1377.0222227777779</c:v>
                </c:pt>
                <c:pt idx="542">
                  <c:v>1335.393608111111</c:v>
                </c:pt>
                <c:pt idx="543">
                  <c:v>1316.8335701111112</c:v>
                </c:pt>
                <c:pt idx="544">
                  <c:v>1315.6132661111112</c:v>
                </c:pt>
                <c:pt idx="545">
                  <c:v>1311.8670622222223</c:v>
                </c:pt>
                <c:pt idx="546">
                  <c:v>1324.4498793333332</c:v>
                </c:pt>
                <c:pt idx="547">
                  <c:v>1328.9890945555555</c:v>
                </c:pt>
                <c:pt idx="548">
                  <c:v>1328.7502815555556</c:v>
                </c:pt>
                <c:pt idx="549">
                  <c:v>1350.4248993333333</c:v>
                </c:pt>
                <c:pt idx="550">
                  <c:v>1405.3070393333333</c:v>
                </c:pt>
                <c:pt idx="551">
                  <c:v>1481.2334835555555</c:v>
                </c:pt>
                <c:pt idx="552">
                  <c:v>1618.9341587777778</c:v>
                </c:pt>
                <c:pt idx="553">
                  <c:v>1684.6749170000001</c:v>
                </c:pt>
                <c:pt idx="554">
                  <c:v>1688.6673837777778</c:v>
                </c:pt>
                <c:pt idx="555">
                  <c:v>1687.9696437777777</c:v>
                </c:pt>
                <c:pt idx="556">
                  <c:v>1676.0717393333334</c:v>
                </c:pt>
                <c:pt idx="557">
                  <c:v>1639.2163525555557</c:v>
                </c:pt>
                <c:pt idx="558">
                  <c:v>1650.7866992222223</c:v>
                </c:pt>
                <c:pt idx="559">
                  <c:v>1659.0150617777779</c:v>
                </c:pt>
                <c:pt idx="560">
                  <c:v>1652.9940312222222</c:v>
                </c:pt>
                <c:pt idx="561">
                  <c:v>1643.8355825555554</c:v>
                </c:pt>
                <c:pt idx="562">
                  <c:v>1624.3360170000001</c:v>
                </c:pt>
                <c:pt idx="563">
                  <c:v>1611.1793617777778</c:v>
                </c:pt>
                <c:pt idx="564">
                  <c:v>1602.9474560000001</c:v>
                </c:pt>
                <c:pt idx="565">
                  <c:v>1584.6754568888889</c:v>
                </c:pt>
                <c:pt idx="566">
                  <c:v>1560.2281881111112</c:v>
                </c:pt>
                <c:pt idx="567">
                  <c:v>1540.0257561111111</c:v>
                </c:pt>
                <c:pt idx="568">
                  <c:v>1510.9643587777778</c:v>
                </c:pt>
                <c:pt idx="569">
                  <c:v>1488.9292444444445</c:v>
                </c:pt>
                <c:pt idx="570">
                  <c:v>1449.6004586666666</c:v>
                </c:pt>
                <c:pt idx="571">
                  <c:v>1439.492033</c:v>
                </c:pt>
                <c:pt idx="572">
                  <c:v>1415.7463547777777</c:v>
                </c:pt>
                <c:pt idx="573">
                  <c:v>1364.5979386666668</c:v>
                </c:pt>
                <c:pt idx="574">
                  <c:v>1312.3021866666666</c:v>
                </c:pt>
                <c:pt idx="575">
                  <c:v>1280.9895497777777</c:v>
                </c:pt>
                <c:pt idx="576">
                  <c:v>1252.5541377777777</c:v>
                </c:pt>
                <c:pt idx="577">
                  <c:v>1257.9883281111111</c:v>
                </c:pt>
                <c:pt idx="578">
                  <c:v>1237.2752700000001</c:v>
                </c:pt>
                <c:pt idx="579">
                  <c:v>1215.1476520000001</c:v>
                </c:pt>
                <c:pt idx="580">
                  <c:v>1181.8378895555556</c:v>
                </c:pt>
                <c:pt idx="581">
                  <c:v>1148.1370331111111</c:v>
                </c:pt>
                <c:pt idx="582">
                  <c:v>1110.3910226666667</c:v>
                </c:pt>
                <c:pt idx="583">
                  <c:v>1102.2106182222221</c:v>
                </c:pt>
                <c:pt idx="584">
                  <c:v>1077.8346826666666</c:v>
                </c:pt>
                <c:pt idx="585">
                  <c:v>1054.208937111111</c:v>
                </c:pt>
                <c:pt idx="586">
                  <c:v>993.21606966666661</c:v>
                </c:pt>
                <c:pt idx="587">
                  <c:v>930.95775844444449</c:v>
                </c:pt>
                <c:pt idx="588">
                  <c:v>926.06357044444439</c:v>
                </c:pt>
                <c:pt idx="589">
                  <c:v>901.66771922222222</c:v>
                </c:pt>
                <c:pt idx="590">
                  <c:v>860.84573733333332</c:v>
                </c:pt>
                <c:pt idx="591">
                  <c:v>855.81592055555552</c:v>
                </c:pt>
                <c:pt idx="592">
                  <c:v>843.92245888888885</c:v>
                </c:pt>
                <c:pt idx="593">
                  <c:v>820.91190222222224</c:v>
                </c:pt>
                <c:pt idx="594">
                  <c:v>793.96701577777776</c:v>
                </c:pt>
                <c:pt idx="595">
                  <c:v>769.48322911111109</c:v>
                </c:pt>
                <c:pt idx="596">
                  <c:v>771.55044744444444</c:v>
                </c:pt>
                <c:pt idx="597">
                  <c:v>768.27884933333337</c:v>
                </c:pt>
                <c:pt idx="598">
                  <c:v>774.1016558888889</c:v>
                </c:pt>
                <c:pt idx="599">
                  <c:v>767.49659277777778</c:v>
                </c:pt>
                <c:pt idx="600">
                  <c:v>790.74987888888893</c:v>
                </c:pt>
                <c:pt idx="601">
                  <c:v>793.86500533333333</c:v>
                </c:pt>
                <c:pt idx="602">
                  <c:v>775.60136255555551</c:v>
                </c:pt>
                <c:pt idx="603">
                  <c:v>777.28840766666667</c:v>
                </c:pt>
                <c:pt idx="604">
                  <c:v>792.40824999999995</c:v>
                </c:pt>
                <c:pt idx="605">
                  <c:v>805.61970877777776</c:v>
                </c:pt>
                <c:pt idx="606">
                  <c:v>805.43407444444449</c:v>
                </c:pt>
                <c:pt idx="607">
                  <c:v>805.15413822222217</c:v>
                </c:pt>
                <c:pt idx="608">
                  <c:v>775.77937677777777</c:v>
                </c:pt>
                <c:pt idx="609">
                  <c:v>746.61909311111106</c:v>
                </c:pt>
                <c:pt idx="610">
                  <c:v>706.66645277777775</c:v>
                </c:pt>
                <c:pt idx="611">
                  <c:v>706.01875433333328</c:v>
                </c:pt>
                <c:pt idx="612">
                  <c:v>732.15383922222225</c:v>
                </c:pt>
                <c:pt idx="613">
                  <c:v>704.84606233333329</c:v>
                </c:pt>
                <c:pt idx="614">
                  <c:v>713.51432066666666</c:v>
                </c:pt>
                <c:pt idx="615">
                  <c:v>722.98271988888894</c:v>
                </c:pt>
                <c:pt idx="616">
                  <c:v>717.57295711111112</c:v>
                </c:pt>
                <c:pt idx="617">
                  <c:v>672.18702722222224</c:v>
                </c:pt>
                <c:pt idx="618">
                  <c:v>670.76884255555558</c:v>
                </c:pt>
                <c:pt idx="619">
                  <c:v>676.90644166666664</c:v>
                </c:pt>
                <c:pt idx="620">
                  <c:v>701.63924299999996</c:v>
                </c:pt>
                <c:pt idx="621">
                  <c:v>725.78556366666669</c:v>
                </c:pt>
                <c:pt idx="622">
                  <c:v>747.21434822222227</c:v>
                </c:pt>
                <c:pt idx="623">
                  <c:v>796.46750511111111</c:v>
                </c:pt>
                <c:pt idx="624">
                  <c:v>810.37283377777783</c:v>
                </c:pt>
                <c:pt idx="625">
                  <c:v>826.09266933333333</c:v>
                </c:pt>
                <c:pt idx="626">
                  <c:v>835.57913666666661</c:v>
                </c:pt>
                <c:pt idx="627">
                  <c:v>846.58924166666668</c:v>
                </c:pt>
                <c:pt idx="628">
                  <c:v>859.2092537777778</c:v>
                </c:pt>
                <c:pt idx="629">
                  <c:v>885.15963333333332</c:v>
                </c:pt>
                <c:pt idx="630">
                  <c:v>896.75226033333331</c:v>
                </c:pt>
                <c:pt idx="631">
                  <c:v>891.04970022222221</c:v>
                </c:pt>
                <c:pt idx="632">
                  <c:v>930.22030866666671</c:v>
                </c:pt>
                <c:pt idx="633">
                  <c:v>954.20110511111113</c:v>
                </c:pt>
                <c:pt idx="634">
                  <c:v>958.17623366666669</c:v>
                </c:pt>
                <c:pt idx="635">
                  <c:v>974.26801844444446</c:v>
                </c:pt>
                <c:pt idx="636">
                  <c:v>1009.931017</c:v>
                </c:pt>
                <c:pt idx="637">
                  <c:v>1018.6563233333334</c:v>
                </c:pt>
                <c:pt idx="638">
                  <c:v>1017.0077553333333</c:v>
                </c:pt>
                <c:pt idx="639">
                  <c:v>1029.7902008888889</c:v>
                </c:pt>
                <c:pt idx="640">
                  <c:v>1040.358036111111</c:v>
                </c:pt>
                <c:pt idx="641">
                  <c:v>1069.8626747777778</c:v>
                </c:pt>
                <c:pt idx="642">
                  <c:v>1059.8900699999999</c:v>
                </c:pt>
                <c:pt idx="643">
                  <c:v>1016.942309</c:v>
                </c:pt>
                <c:pt idx="644">
                  <c:v>1018.9189275555556</c:v>
                </c:pt>
                <c:pt idx="645">
                  <c:v>1044.2733185555555</c:v>
                </c:pt>
                <c:pt idx="646">
                  <c:v>1104.3652306666668</c:v>
                </c:pt>
                <c:pt idx="647">
                  <c:v>1223.5422918888889</c:v>
                </c:pt>
                <c:pt idx="648">
                  <c:v>1354.3487998888888</c:v>
                </c:pt>
                <c:pt idx="649">
                  <c:v>1392.0057717777777</c:v>
                </c:pt>
                <c:pt idx="650">
                  <c:v>1415.2614162222221</c:v>
                </c:pt>
                <c:pt idx="651">
                  <c:v>1417.1646931111111</c:v>
                </c:pt>
                <c:pt idx="652">
                  <c:v>1392.8304625555556</c:v>
                </c:pt>
                <c:pt idx="653">
                  <c:v>1412.1402736666666</c:v>
                </c:pt>
                <c:pt idx="654">
                  <c:v>1408.05754</c:v>
                </c:pt>
                <c:pt idx="655">
                  <c:v>1397.7323449999999</c:v>
                </c:pt>
                <c:pt idx="656">
                  <c:v>1395.9626126666667</c:v>
                </c:pt>
                <c:pt idx="657">
                  <c:v>1390.2677120000001</c:v>
                </c:pt>
                <c:pt idx="658">
                  <c:v>1382.4536005555556</c:v>
                </c:pt>
                <c:pt idx="659">
                  <c:v>1382.1103067777779</c:v>
                </c:pt>
                <c:pt idx="660">
                  <c:v>1358.612020888889</c:v>
                </c:pt>
                <c:pt idx="661">
                  <c:v>1339.3843821111111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5-42E8-94F4-DB5FB0DC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909520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[0]!PERAS</c:f>
              <c:numCache>
                <c:formatCode>0.0%</c:formatCode>
                <c:ptCount val="662"/>
                <c:pt idx="0">
                  <c:v>-4.370937250887527E-3</c:v>
                </c:pt>
                <c:pt idx="1">
                  <c:v>5.0308551599224725E-5</c:v>
                </c:pt>
                <c:pt idx="2">
                  <c:v>-5.5844783322545608E-4</c:v>
                </c:pt>
                <c:pt idx="3">
                  <c:v>-9.2416349464347399E-3</c:v>
                </c:pt>
                <c:pt idx="4">
                  <c:v>-5.9997266397090335E-3</c:v>
                </c:pt>
                <c:pt idx="5">
                  <c:v>-4.0006807030461685E-3</c:v>
                </c:pt>
                <c:pt idx="6">
                  <c:v>-4.3862107544182021E-3</c:v>
                </c:pt>
                <c:pt idx="7">
                  <c:v>-5.773293283935348E-3</c:v>
                </c:pt>
                <c:pt idx="8">
                  <c:v>-1.2601644108872182E-2</c:v>
                </c:pt>
                <c:pt idx="9">
                  <c:v>-1.7360196448880563E-2</c:v>
                </c:pt>
                <c:pt idx="10">
                  <c:v>-2.7992277256578772E-2</c:v>
                </c:pt>
                <c:pt idx="11">
                  <c:v>-2.5328038390070959E-2</c:v>
                </c:pt>
                <c:pt idx="12">
                  <c:v>-2.4340383359821013E-2</c:v>
                </c:pt>
                <c:pt idx="13">
                  <c:v>-2.1901999312278844E-2</c:v>
                </c:pt>
                <c:pt idx="14">
                  <c:v>-2.6156086153910702E-2</c:v>
                </c:pt>
                <c:pt idx="15">
                  <c:v>-2.353791369567132E-2</c:v>
                </c:pt>
                <c:pt idx="16">
                  <c:v>-2.998296536518167E-2</c:v>
                </c:pt>
                <c:pt idx="17">
                  <c:v>-2.7406141858480511E-2</c:v>
                </c:pt>
                <c:pt idx="18">
                  <c:v>-2.9591210454487277E-2</c:v>
                </c:pt>
                <c:pt idx="19">
                  <c:v>-2.8015655531939829E-2</c:v>
                </c:pt>
                <c:pt idx="20">
                  <c:v>-2.8790387653489766E-2</c:v>
                </c:pt>
                <c:pt idx="21">
                  <c:v>-2.7928362537709684E-2</c:v>
                </c:pt>
                <c:pt idx="22">
                  <c:v>-2.4117662627320385E-2</c:v>
                </c:pt>
                <c:pt idx="23">
                  <c:v>-2.3328623156660934E-2</c:v>
                </c:pt>
                <c:pt idx="24">
                  <c:v>-2.267574027232603E-2</c:v>
                </c:pt>
                <c:pt idx="25">
                  <c:v>-2.6198708496368329E-2</c:v>
                </c:pt>
                <c:pt idx="26">
                  <c:v>-2.3407108950806801E-2</c:v>
                </c:pt>
                <c:pt idx="27">
                  <c:v>-2.2275881302522157E-2</c:v>
                </c:pt>
                <c:pt idx="28">
                  <c:v>-2.2793419866580674E-2</c:v>
                </c:pt>
                <c:pt idx="29">
                  <c:v>-1.6079537370565448E-2</c:v>
                </c:pt>
                <c:pt idx="30">
                  <c:v>-1.1005463412321016E-2</c:v>
                </c:pt>
                <c:pt idx="31">
                  <c:v>-1.0482743671883834E-2</c:v>
                </c:pt>
                <c:pt idx="32">
                  <c:v>-9.3041373825684948E-3</c:v>
                </c:pt>
                <c:pt idx="33">
                  <c:v>-1.1338025855393841E-2</c:v>
                </c:pt>
                <c:pt idx="34">
                  <c:v>-6.5729219017951037E-3</c:v>
                </c:pt>
                <c:pt idx="35">
                  <c:v>-6.1138953223298818E-3</c:v>
                </c:pt>
                <c:pt idx="36">
                  <c:v>-1.3470205462456026E-2</c:v>
                </c:pt>
                <c:pt idx="37">
                  <c:v>-5.6110632648760832E-3</c:v>
                </c:pt>
                <c:pt idx="38">
                  <c:v>-5.2830999645980528E-3</c:v>
                </c:pt>
                <c:pt idx="39">
                  <c:v>-8.7009302945561234E-3</c:v>
                </c:pt>
                <c:pt idx="40">
                  <c:v>-1.0451830258204977E-2</c:v>
                </c:pt>
                <c:pt idx="41">
                  <c:v>-8.9239210063509818E-3</c:v>
                </c:pt>
                <c:pt idx="42">
                  <c:v>-7.9579136234942966E-3</c:v>
                </c:pt>
                <c:pt idx="43">
                  <c:v>-1.3143426051646211E-2</c:v>
                </c:pt>
                <c:pt idx="44">
                  <c:v>-9.1560072627433053E-3</c:v>
                </c:pt>
                <c:pt idx="45">
                  <c:v>-1.0940770047992524E-2</c:v>
                </c:pt>
                <c:pt idx="46">
                  <c:v>-9.8362209298664023E-3</c:v>
                </c:pt>
                <c:pt idx="47">
                  <c:v>-9.6117109678158508E-3</c:v>
                </c:pt>
                <c:pt idx="48">
                  <c:v>-5.5552089677238211E-3</c:v>
                </c:pt>
                <c:pt idx="49">
                  <c:v>-2.8073961059003427E-5</c:v>
                </c:pt>
                <c:pt idx="50">
                  <c:v>-1.0787082803399102E-3</c:v>
                </c:pt>
                <c:pt idx="51">
                  <c:v>-1.8218937816400333E-3</c:v>
                </c:pt>
                <c:pt idx="52">
                  <c:v>2.9254426597479246E-3</c:v>
                </c:pt>
                <c:pt idx="53">
                  <c:v>-1.7865074928451205E-3</c:v>
                </c:pt>
                <c:pt idx="54">
                  <c:v>-6.1820947494399554E-3</c:v>
                </c:pt>
                <c:pt idx="55">
                  <c:v>-8.477589437959487E-3</c:v>
                </c:pt>
                <c:pt idx="56">
                  <c:v>-6.391760874278762E-3</c:v>
                </c:pt>
                <c:pt idx="57">
                  <c:v>-1.8219186968361278E-2</c:v>
                </c:pt>
                <c:pt idx="58">
                  <c:v>-2.0594758081217322E-2</c:v>
                </c:pt>
                <c:pt idx="59">
                  <c:v>-1.9604502760222849E-2</c:v>
                </c:pt>
                <c:pt idx="60">
                  <c:v>-8.0008638454541377E-3</c:v>
                </c:pt>
                <c:pt idx="61">
                  <c:v>-4.4316036127637409E-3</c:v>
                </c:pt>
                <c:pt idx="62">
                  <c:v>-5.8133071291389523E-3</c:v>
                </c:pt>
                <c:pt idx="63">
                  <c:v>8.4998334075099286E-4</c:v>
                </c:pt>
                <c:pt idx="64">
                  <c:v>5.4464213022641659E-4</c:v>
                </c:pt>
                <c:pt idx="65">
                  <c:v>1.3083553565412292E-3</c:v>
                </c:pt>
                <c:pt idx="66">
                  <c:v>4.1662127272936974E-3</c:v>
                </c:pt>
                <c:pt idx="67">
                  <c:v>1.996641607841414E-4</c:v>
                </c:pt>
                <c:pt idx="68">
                  <c:v>3.1524399470054774E-3</c:v>
                </c:pt>
                <c:pt idx="69">
                  <c:v>6.5120571844305992E-3</c:v>
                </c:pt>
                <c:pt idx="70">
                  <c:v>1.0150419033723584E-2</c:v>
                </c:pt>
                <c:pt idx="71">
                  <c:v>1.3099389254749632E-2</c:v>
                </c:pt>
                <c:pt idx="72">
                  <c:v>1.9321021133388502E-2</c:v>
                </c:pt>
                <c:pt idx="73">
                  <c:v>2.1101565355560584E-2</c:v>
                </c:pt>
                <c:pt idx="74">
                  <c:v>1.9750697622802269E-2</c:v>
                </c:pt>
                <c:pt idx="75">
                  <c:v>2.0666422556291395E-2</c:v>
                </c:pt>
                <c:pt idx="76">
                  <c:v>1.5995159903996203E-2</c:v>
                </c:pt>
                <c:pt idx="77">
                  <c:v>1.3927231491932545E-2</c:v>
                </c:pt>
                <c:pt idx="78">
                  <c:v>1.2763584359396108E-2</c:v>
                </c:pt>
                <c:pt idx="79">
                  <c:v>1.5880248704012181E-2</c:v>
                </c:pt>
                <c:pt idx="80">
                  <c:v>1.8599324153350267E-2</c:v>
                </c:pt>
                <c:pt idx="81">
                  <c:v>1.6384179125606191E-2</c:v>
                </c:pt>
                <c:pt idx="82">
                  <c:v>1.5594213214022294E-2</c:v>
                </c:pt>
                <c:pt idx="83">
                  <c:v>1.8126926785114888E-2</c:v>
                </c:pt>
                <c:pt idx="84">
                  <c:v>2.1983370691415566E-2</c:v>
                </c:pt>
                <c:pt idx="85">
                  <c:v>1.5667948335108584E-2</c:v>
                </c:pt>
                <c:pt idx="86">
                  <c:v>1.5064904878131603E-2</c:v>
                </c:pt>
                <c:pt idx="87">
                  <c:v>1.3087292070223754E-2</c:v>
                </c:pt>
                <c:pt idx="88">
                  <c:v>7.7499979974278007E-3</c:v>
                </c:pt>
                <c:pt idx="89">
                  <c:v>7.1293481427382377E-3</c:v>
                </c:pt>
                <c:pt idx="90">
                  <c:v>7.3959603630281041E-3</c:v>
                </c:pt>
                <c:pt idx="91">
                  <c:v>5.534244945908132E-3</c:v>
                </c:pt>
                <c:pt idx="92">
                  <c:v>8.7463931853871621E-3</c:v>
                </c:pt>
                <c:pt idx="93">
                  <c:v>6.5670902963401011E-3</c:v>
                </c:pt>
                <c:pt idx="94">
                  <c:v>4.8212155873430746E-3</c:v>
                </c:pt>
                <c:pt idx="95">
                  <c:v>2.9920959957382026E-3</c:v>
                </c:pt>
                <c:pt idx="96">
                  <c:v>-7.9257962722169588E-4</c:v>
                </c:pt>
                <c:pt idx="97">
                  <c:v>-1.1175935010622842E-3</c:v>
                </c:pt>
                <c:pt idx="98">
                  <c:v>4.2954795801186825E-4</c:v>
                </c:pt>
                <c:pt idx="99">
                  <c:v>2.5510737109331468E-4</c:v>
                </c:pt>
                <c:pt idx="100">
                  <c:v>3.0432574574953996E-4</c:v>
                </c:pt>
                <c:pt idx="101">
                  <c:v>7.7367610029109739E-5</c:v>
                </c:pt>
                <c:pt idx="102">
                  <c:v>3.8260814200551606E-4</c:v>
                </c:pt>
                <c:pt idx="103">
                  <c:v>6.4989246477829441E-4</c:v>
                </c:pt>
                <c:pt idx="104">
                  <c:v>-4.3835737963666922E-3</c:v>
                </c:pt>
                <c:pt idx="105">
                  <c:v>-3.9682791045674085E-3</c:v>
                </c:pt>
                <c:pt idx="106">
                  <c:v>-3.9631241483716858E-3</c:v>
                </c:pt>
                <c:pt idx="107">
                  <c:v>-2.0257891519747571E-3</c:v>
                </c:pt>
                <c:pt idx="108">
                  <c:v>-4.3667225533073322E-3</c:v>
                </c:pt>
                <c:pt idx="109">
                  <c:v>-3.9794236347531946E-3</c:v>
                </c:pt>
                <c:pt idx="110">
                  <c:v>-3.6904077876076936E-3</c:v>
                </c:pt>
                <c:pt idx="111">
                  <c:v>-4.5081190162773559E-3</c:v>
                </c:pt>
                <c:pt idx="112">
                  <c:v>-7.4881066941698427E-3</c:v>
                </c:pt>
                <c:pt idx="113">
                  <c:v>-6.8772574565113325E-3</c:v>
                </c:pt>
                <c:pt idx="114">
                  <c:v>-6.0701305762344455E-3</c:v>
                </c:pt>
                <c:pt idx="115">
                  <c:v>-8.4992585906178662E-4</c:v>
                </c:pt>
                <c:pt idx="116">
                  <c:v>-1.5124130065748522E-3</c:v>
                </c:pt>
                <c:pt idx="117">
                  <c:v>-1.9244744642997592E-3</c:v>
                </c:pt>
                <c:pt idx="118">
                  <c:v>-4.7787422990004684E-3</c:v>
                </c:pt>
                <c:pt idx="119">
                  <c:v>-5.8713524194322849E-4</c:v>
                </c:pt>
                <c:pt idx="120">
                  <c:v>-7.1093139506213832E-4</c:v>
                </c:pt>
                <c:pt idx="121">
                  <c:v>3.5824982009748196E-3</c:v>
                </c:pt>
                <c:pt idx="122">
                  <c:v>1.8416825491869087E-3</c:v>
                </c:pt>
                <c:pt idx="123">
                  <c:v>6.4667488731396366E-3</c:v>
                </c:pt>
                <c:pt idx="124">
                  <c:v>9.4152712730929435E-3</c:v>
                </c:pt>
                <c:pt idx="125">
                  <c:v>9.1682824830717109E-3</c:v>
                </c:pt>
                <c:pt idx="126">
                  <c:v>1.4892179556548607E-4</c:v>
                </c:pt>
                <c:pt idx="127">
                  <c:v>1.0105165728067041E-3</c:v>
                </c:pt>
                <c:pt idx="128">
                  <c:v>2.0084395980552944E-3</c:v>
                </c:pt>
                <c:pt idx="129">
                  <c:v>4.0853947513971051E-3</c:v>
                </c:pt>
                <c:pt idx="130">
                  <c:v>5.6341075834992951E-3</c:v>
                </c:pt>
                <c:pt idx="131">
                  <c:v>2.9972751376344596E-3</c:v>
                </c:pt>
                <c:pt idx="132">
                  <c:v>6.0779256043044161E-3</c:v>
                </c:pt>
                <c:pt idx="133">
                  <c:v>7.5332158210038519E-3</c:v>
                </c:pt>
                <c:pt idx="134">
                  <c:v>4.3412509092288975E-3</c:v>
                </c:pt>
                <c:pt idx="135">
                  <c:v>6.1279154944148565E-3</c:v>
                </c:pt>
                <c:pt idx="136">
                  <c:v>5.1934194899374252E-3</c:v>
                </c:pt>
                <c:pt idx="137">
                  <c:v>8.2814186434585942E-3</c:v>
                </c:pt>
                <c:pt idx="138">
                  <c:v>8.8170055503833961E-3</c:v>
                </c:pt>
                <c:pt idx="139">
                  <c:v>1.0981892593408612E-2</c:v>
                </c:pt>
                <c:pt idx="140">
                  <c:v>8.8305177795027015E-3</c:v>
                </c:pt>
                <c:pt idx="141">
                  <c:v>9.4699900442374255E-3</c:v>
                </c:pt>
                <c:pt idx="142">
                  <c:v>6.4301900036564125E-3</c:v>
                </c:pt>
                <c:pt idx="143">
                  <c:v>5.7856303832915503E-3</c:v>
                </c:pt>
                <c:pt idx="144">
                  <c:v>3.6500012800592604E-3</c:v>
                </c:pt>
                <c:pt idx="145">
                  <c:v>3.8849965268107954E-3</c:v>
                </c:pt>
                <c:pt idx="146">
                  <c:v>4.6387306442539867E-3</c:v>
                </c:pt>
                <c:pt idx="147">
                  <c:v>4.2836789965709603E-3</c:v>
                </c:pt>
                <c:pt idx="148">
                  <c:v>6.5436012664675733E-3</c:v>
                </c:pt>
                <c:pt idx="149">
                  <c:v>5.6324110465729108E-3</c:v>
                </c:pt>
                <c:pt idx="150">
                  <c:v>6.2893249740916275E-3</c:v>
                </c:pt>
                <c:pt idx="151">
                  <c:v>6.3584754833448994E-3</c:v>
                </c:pt>
                <c:pt idx="152">
                  <c:v>6.5309536980346335E-3</c:v>
                </c:pt>
                <c:pt idx="153">
                  <c:v>6.6546076998621464E-3</c:v>
                </c:pt>
                <c:pt idx="154">
                  <c:v>6.5983032349938176E-3</c:v>
                </c:pt>
                <c:pt idx="155">
                  <c:v>7.3104909569114713E-3</c:v>
                </c:pt>
                <c:pt idx="156">
                  <c:v>5.5495007605737617E-3</c:v>
                </c:pt>
                <c:pt idx="157">
                  <c:v>8.4181242900729612E-3</c:v>
                </c:pt>
                <c:pt idx="158">
                  <c:v>5.8356160254798535E-3</c:v>
                </c:pt>
                <c:pt idx="159">
                  <c:v>4.263702619805452E-3</c:v>
                </c:pt>
                <c:pt idx="160">
                  <c:v>5.6020841132172509E-3</c:v>
                </c:pt>
                <c:pt idx="161">
                  <c:v>7.4742288545858035E-3</c:v>
                </c:pt>
                <c:pt idx="162">
                  <c:v>7.9510087436809925E-3</c:v>
                </c:pt>
                <c:pt idx="163">
                  <c:v>3.7159506938235797E-3</c:v>
                </c:pt>
                <c:pt idx="164">
                  <c:v>-1.9519914501825036E-3</c:v>
                </c:pt>
                <c:pt idx="165">
                  <c:v>1.5902010118766662E-3</c:v>
                </c:pt>
                <c:pt idx="166">
                  <c:v>1.2848709543376367E-3</c:v>
                </c:pt>
                <c:pt idx="167">
                  <c:v>2.8738217949567757E-3</c:v>
                </c:pt>
                <c:pt idx="168">
                  <c:v>6.3679304999370934E-3</c:v>
                </c:pt>
                <c:pt idx="169">
                  <c:v>6.4996411747054146E-3</c:v>
                </c:pt>
                <c:pt idx="170">
                  <c:v>1.1662110482820766E-2</c:v>
                </c:pt>
                <c:pt idx="171">
                  <c:v>1.6918013241401728E-2</c:v>
                </c:pt>
                <c:pt idx="172">
                  <c:v>1.5204696539876519E-2</c:v>
                </c:pt>
                <c:pt idx="173">
                  <c:v>1.3535798709623048E-2</c:v>
                </c:pt>
                <c:pt idx="174">
                  <c:v>1.5071782286703162E-2</c:v>
                </c:pt>
                <c:pt idx="175">
                  <c:v>1.7319336415855636E-2</c:v>
                </c:pt>
                <c:pt idx="176">
                  <c:v>1.8267272174840945E-2</c:v>
                </c:pt>
                <c:pt idx="177">
                  <c:v>1.8481103383795779E-2</c:v>
                </c:pt>
                <c:pt idx="178">
                  <c:v>1.3350734803909949E-2</c:v>
                </c:pt>
                <c:pt idx="179">
                  <c:v>1.3543909398039542E-2</c:v>
                </c:pt>
                <c:pt idx="180">
                  <c:v>1.4237826112796653E-2</c:v>
                </c:pt>
                <c:pt idx="181">
                  <c:v>1.4321699162630444E-2</c:v>
                </c:pt>
                <c:pt idx="182">
                  <c:v>1.1319134652281472E-2</c:v>
                </c:pt>
                <c:pt idx="183">
                  <c:v>9.8889258430681498E-3</c:v>
                </c:pt>
                <c:pt idx="184">
                  <c:v>6.550543706326812E-3</c:v>
                </c:pt>
                <c:pt idx="185">
                  <c:v>-1.1947493660851365E-4</c:v>
                </c:pt>
                <c:pt idx="186">
                  <c:v>3.2199129573303783E-3</c:v>
                </c:pt>
                <c:pt idx="187">
                  <c:v>3.4062261057088892E-3</c:v>
                </c:pt>
                <c:pt idx="188">
                  <c:v>1.5137349325184425E-3</c:v>
                </c:pt>
                <c:pt idx="189">
                  <c:v>1.1779615478931015E-4</c:v>
                </c:pt>
                <c:pt idx="190">
                  <c:v>-9.7659628369228796E-5</c:v>
                </c:pt>
                <c:pt idx="191">
                  <c:v>3.0776708122603146E-4</c:v>
                </c:pt>
                <c:pt idx="192">
                  <c:v>6.5695034831194006E-4</c:v>
                </c:pt>
                <c:pt idx="193">
                  <c:v>1.375905141829866E-3</c:v>
                </c:pt>
                <c:pt idx="194">
                  <c:v>3.1182474349072055E-3</c:v>
                </c:pt>
                <c:pt idx="195">
                  <c:v>2.5349772007358939E-3</c:v>
                </c:pt>
                <c:pt idx="196">
                  <c:v>2.4306522413334928E-3</c:v>
                </c:pt>
                <c:pt idx="197">
                  <c:v>1.932944407258058E-3</c:v>
                </c:pt>
                <c:pt idx="198">
                  <c:v>5.8150552529029744E-4</c:v>
                </c:pt>
                <c:pt idx="199">
                  <c:v>2.0288060164918419E-3</c:v>
                </c:pt>
                <c:pt idx="200">
                  <c:v>2.3541075303971774E-3</c:v>
                </c:pt>
                <c:pt idx="201">
                  <c:v>3.7900650836041375E-3</c:v>
                </c:pt>
                <c:pt idx="202">
                  <c:v>4.9280300563936588E-3</c:v>
                </c:pt>
                <c:pt idx="203">
                  <c:v>3.8271958003831081E-3</c:v>
                </c:pt>
                <c:pt idx="204">
                  <c:v>3.8846741534915726E-3</c:v>
                </c:pt>
                <c:pt idx="205">
                  <c:v>1.7330731021585281E-3</c:v>
                </c:pt>
                <c:pt idx="206">
                  <c:v>9.9515100072522858E-4</c:v>
                </c:pt>
                <c:pt idx="207">
                  <c:v>8.4186584834766601E-4</c:v>
                </c:pt>
                <c:pt idx="208">
                  <c:v>-7.8936053202308936E-3</c:v>
                </c:pt>
                <c:pt idx="209">
                  <c:v>-5.8435396990092186E-3</c:v>
                </c:pt>
                <c:pt idx="210">
                  <c:v>-7.9408780296171474E-3</c:v>
                </c:pt>
                <c:pt idx="211">
                  <c:v>-8.2541518074488434E-3</c:v>
                </c:pt>
                <c:pt idx="212">
                  <c:v>-3.4710721665761556E-3</c:v>
                </c:pt>
                <c:pt idx="213">
                  <c:v>-3.6843022622376803E-3</c:v>
                </c:pt>
                <c:pt idx="214">
                  <c:v>-9.6748121341018074E-3</c:v>
                </c:pt>
                <c:pt idx="215">
                  <c:v>-3.9160259760753751E-3</c:v>
                </c:pt>
                <c:pt idx="216">
                  <c:v>5.0826225561495363E-3</c:v>
                </c:pt>
                <c:pt idx="217">
                  <c:v>7.8485989255261731E-3</c:v>
                </c:pt>
                <c:pt idx="218">
                  <c:v>7.5798553496375628E-3</c:v>
                </c:pt>
                <c:pt idx="219">
                  <c:v>-2.1907425652223127E-2</c:v>
                </c:pt>
                <c:pt idx="220">
                  <c:v>7.1731248173755747E-3</c:v>
                </c:pt>
                <c:pt idx="221">
                  <c:v>-3.3599934462723666E-3</c:v>
                </c:pt>
                <c:pt idx="222">
                  <c:v>2.0535586414068001E-3</c:v>
                </c:pt>
                <c:pt idx="223">
                  <c:v>-3.1497442868844571E-3</c:v>
                </c:pt>
                <c:pt idx="224">
                  <c:v>8.7352134855761838E-5</c:v>
                </c:pt>
                <c:pt idx="225">
                  <c:v>1.7809863835242042E-4</c:v>
                </c:pt>
                <c:pt idx="226">
                  <c:v>-2.4000583440592078E-3</c:v>
                </c:pt>
                <c:pt idx="227">
                  <c:v>-1.6320739560123101E-3</c:v>
                </c:pt>
                <c:pt idx="228">
                  <c:v>7.4568085438566478E-3</c:v>
                </c:pt>
                <c:pt idx="229">
                  <c:v>-3.2928911590940075E-3</c:v>
                </c:pt>
                <c:pt idx="230">
                  <c:v>-3.6681402201367828E-3</c:v>
                </c:pt>
                <c:pt idx="231">
                  <c:v>-5.7754170154748503E-3</c:v>
                </c:pt>
                <c:pt idx="232">
                  <c:v>-7.6990102787810287E-3</c:v>
                </c:pt>
                <c:pt idx="233">
                  <c:v>-4.407114283524893E-3</c:v>
                </c:pt>
                <c:pt idx="234">
                  <c:v>-7.2310185838581282E-3</c:v>
                </c:pt>
                <c:pt idx="235">
                  <c:v>-4.3623983164628481E-3</c:v>
                </c:pt>
                <c:pt idx="236">
                  <c:v>-5.0237984870853791E-2</c:v>
                </c:pt>
                <c:pt idx="237">
                  <c:v>-2.3256272154332431E-3</c:v>
                </c:pt>
                <c:pt idx="238">
                  <c:v>-2.5834115660945617E-3</c:v>
                </c:pt>
                <c:pt idx="239">
                  <c:v>-1.5508930265305237E-3</c:v>
                </c:pt>
                <c:pt idx="240">
                  <c:v>-2.7355404085816835E-3</c:v>
                </c:pt>
                <c:pt idx="241">
                  <c:v>-3.695157263908848E-3</c:v>
                </c:pt>
                <c:pt idx="242">
                  <c:v>4.9573470368233959E-3</c:v>
                </c:pt>
                <c:pt idx="243">
                  <c:v>-2.3365995635442514E-4</c:v>
                </c:pt>
                <c:pt idx="244">
                  <c:v>-4.8812334311471956E-3</c:v>
                </c:pt>
                <c:pt idx="245">
                  <c:v>-1.6239498454985451E-3</c:v>
                </c:pt>
                <c:pt idx="246">
                  <c:v>8.5050546935568225E-7</c:v>
                </c:pt>
                <c:pt idx="247">
                  <c:v>1.1035629993706095E-3</c:v>
                </c:pt>
                <c:pt idx="248">
                  <c:v>1.3642768816679303E-3</c:v>
                </c:pt>
                <c:pt idx="249">
                  <c:v>-9.1719375480370105E-4</c:v>
                </c:pt>
                <c:pt idx="250">
                  <c:v>4.2586615544982515E-3</c:v>
                </c:pt>
                <c:pt idx="251">
                  <c:v>5.7960550627129551E-3</c:v>
                </c:pt>
                <c:pt idx="252">
                  <c:v>1.8598419076191531E-3</c:v>
                </c:pt>
                <c:pt idx="253">
                  <c:v>1.0238380128794015E-2</c:v>
                </c:pt>
                <c:pt idx="254">
                  <c:v>6.7315449131609617E-3</c:v>
                </c:pt>
                <c:pt idx="255">
                  <c:v>8.8239685830735336E-3</c:v>
                </c:pt>
                <c:pt idx="256">
                  <c:v>6.1801281920136819E-3</c:v>
                </c:pt>
                <c:pt idx="257">
                  <c:v>1.8477452657203841E-3</c:v>
                </c:pt>
                <c:pt idx="258">
                  <c:v>1.1874324116792341E-3</c:v>
                </c:pt>
                <c:pt idx="259">
                  <c:v>1.6981945021493402E-3</c:v>
                </c:pt>
                <c:pt idx="260">
                  <c:v>-1.7225333371422649E-3</c:v>
                </c:pt>
                <c:pt idx="261">
                  <c:v>-3.6774855130739851E-3</c:v>
                </c:pt>
                <c:pt idx="262">
                  <c:v>-1.5337838801116935E-3</c:v>
                </c:pt>
                <c:pt idx="263">
                  <c:v>3.1795919615806903E-3</c:v>
                </c:pt>
                <c:pt idx="264">
                  <c:v>9.2919121505236832E-3</c:v>
                </c:pt>
                <c:pt idx="265">
                  <c:v>9.521628128645496E-3</c:v>
                </c:pt>
                <c:pt idx="266">
                  <c:v>1.2999372694832909E-2</c:v>
                </c:pt>
                <c:pt idx="267">
                  <c:v>1.256088306009478E-2</c:v>
                </c:pt>
                <c:pt idx="268">
                  <c:v>1.205305849703295E-2</c:v>
                </c:pt>
                <c:pt idx="269">
                  <c:v>1.2043930296116435E-2</c:v>
                </c:pt>
                <c:pt idx="270">
                  <c:v>1.3810813075252117E-2</c:v>
                </c:pt>
                <c:pt idx="271">
                  <c:v>1.3249539526195777E-2</c:v>
                </c:pt>
                <c:pt idx="272">
                  <c:v>1.1541828026558383E-2</c:v>
                </c:pt>
                <c:pt idx="273">
                  <c:v>1.182389750715992E-2</c:v>
                </c:pt>
                <c:pt idx="274">
                  <c:v>1.7267353885054557E-2</c:v>
                </c:pt>
                <c:pt idx="275">
                  <c:v>1.2341880186285776E-2</c:v>
                </c:pt>
                <c:pt idx="276">
                  <c:v>1.1452063789505144E-2</c:v>
                </c:pt>
                <c:pt idx="277">
                  <c:v>8.7023170162866779E-3</c:v>
                </c:pt>
                <c:pt idx="278">
                  <c:v>3.6646842994151113E-3</c:v>
                </c:pt>
                <c:pt idx="279">
                  <c:v>-3.1642586822758749E-4</c:v>
                </c:pt>
                <c:pt idx="280">
                  <c:v>8.2658705380557398E-4</c:v>
                </c:pt>
                <c:pt idx="281">
                  <c:v>-1.0463773081822543E-3</c:v>
                </c:pt>
                <c:pt idx="282">
                  <c:v>-1.5079463062985031E-3</c:v>
                </c:pt>
                <c:pt idx="283">
                  <c:v>-3.5277979959194277E-3</c:v>
                </c:pt>
                <c:pt idx="284">
                  <c:v>-5.2041086288933296E-3</c:v>
                </c:pt>
                <c:pt idx="285">
                  <c:v>-5.4412015509632946E-3</c:v>
                </c:pt>
                <c:pt idx="286">
                  <c:v>-4.4382277374867551E-3</c:v>
                </c:pt>
                <c:pt idx="287">
                  <c:v>-2.8300840900607554E-3</c:v>
                </c:pt>
                <c:pt idx="288">
                  <c:v>-1.5279584938098329E-3</c:v>
                </c:pt>
                <c:pt idx="289">
                  <c:v>-2.3094074850550997E-3</c:v>
                </c:pt>
                <c:pt idx="290">
                  <c:v>-2.7820876357796788E-3</c:v>
                </c:pt>
                <c:pt idx="291">
                  <c:v>-4.9761811402115729E-3</c:v>
                </c:pt>
                <c:pt idx="292">
                  <c:v>-4.2049127365527145E-3</c:v>
                </c:pt>
                <c:pt idx="293">
                  <c:v>-4.1229006457253426E-3</c:v>
                </c:pt>
                <c:pt idx="294">
                  <c:v>-2.4670587266022179E-3</c:v>
                </c:pt>
                <c:pt idx="295">
                  <c:v>-5.6888528990755817E-3</c:v>
                </c:pt>
                <c:pt idx="296">
                  <c:v>-1.9329274226941391E-3</c:v>
                </c:pt>
                <c:pt idx="297">
                  <c:v>-1.6182238734362198E-3</c:v>
                </c:pt>
                <c:pt idx="298">
                  <c:v>-2.7123499280050124E-3</c:v>
                </c:pt>
                <c:pt idx="299">
                  <c:v>-2.3207080279905061E-3</c:v>
                </c:pt>
                <c:pt idx="300">
                  <c:v>-1.9553453341232744E-3</c:v>
                </c:pt>
                <c:pt idx="301">
                  <c:v>-2.5466844175522758E-3</c:v>
                </c:pt>
                <c:pt idx="302">
                  <c:v>-3.3918701356689539E-3</c:v>
                </c:pt>
                <c:pt idx="303">
                  <c:v>-1.7168651198123666E-3</c:v>
                </c:pt>
                <c:pt idx="304">
                  <c:v>-1.7392921445497228E-3</c:v>
                </c:pt>
                <c:pt idx="305">
                  <c:v>-1.4001515246333948E-3</c:v>
                </c:pt>
                <c:pt idx="306">
                  <c:v>-6.5421342354615251E-3</c:v>
                </c:pt>
                <c:pt idx="307">
                  <c:v>-4.0449368462632303E-3</c:v>
                </c:pt>
                <c:pt idx="308">
                  <c:v>-2.7491417861680973E-3</c:v>
                </c:pt>
                <c:pt idx="309">
                  <c:v>-1.2782419625658363E-3</c:v>
                </c:pt>
                <c:pt idx="310">
                  <c:v>-9.1980186199001439E-3</c:v>
                </c:pt>
                <c:pt idx="311">
                  <c:v>-9.1193097526411932E-3</c:v>
                </c:pt>
                <c:pt idx="312">
                  <c:v>-4.4209938192408113E-3</c:v>
                </c:pt>
                <c:pt idx="313">
                  <c:v>-5.0111065745725783E-4</c:v>
                </c:pt>
                <c:pt idx="314">
                  <c:v>2.8391103650842429E-3</c:v>
                </c:pt>
                <c:pt idx="315">
                  <c:v>3.6783867489449361E-3</c:v>
                </c:pt>
                <c:pt idx="316">
                  <c:v>6.0314390863975536E-3</c:v>
                </c:pt>
                <c:pt idx="317">
                  <c:v>1.2745015328007089E-2</c:v>
                </c:pt>
                <c:pt idx="318">
                  <c:v>1.0676458476224232E-2</c:v>
                </c:pt>
                <c:pt idx="319">
                  <c:v>6.4091964070977425E-3</c:v>
                </c:pt>
                <c:pt idx="320">
                  <c:v>3.1353729883803008E-3</c:v>
                </c:pt>
                <c:pt idx="321">
                  <c:v>6.7377689939377133E-3</c:v>
                </c:pt>
                <c:pt idx="322">
                  <c:v>2.2347669212694325E-2</c:v>
                </c:pt>
                <c:pt idx="323">
                  <c:v>1.0571889496737012E-2</c:v>
                </c:pt>
                <c:pt idx="324">
                  <c:v>8.0958713777005032E-4</c:v>
                </c:pt>
                <c:pt idx="325">
                  <c:v>1.2746110444498226E-2</c:v>
                </c:pt>
                <c:pt idx="326">
                  <c:v>1.4179861109620854E-2</c:v>
                </c:pt>
                <c:pt idx="327">
                  <c:v>1.7096386110029942E-2</c:v>
                </c:pt>
                <c:pt idx="328">
                  <c:v>1.5410331629394427E-2</c:v>
                </c:pt>
                <c:pt idx="329">
                  <c:v>1.354148727282618E-2</c:v>
                </c:pt>
                <c:pt idx="330">
                  <c:v>8.1176467267385002E-3</c:v>
                </c:pt>
                <c:pt idx="331">
                  <c:v>1.3524707148236538E-2</c:v>
                </c:pt>
                <c:pt idx="332">
                  <c:v>1.7901048039524449E-2</c:v>
                </c:pt>
                <c:pt idx="333">
                  <c:v>1.6373197194637406E-2</c:v>
                </c:pt>
                <c:pt idx="334">
                  <c:v>1.7898043684200986E-2</c:v>
                </c:pt>
                <c:pt idx="335">
                  <c:v>5.293208279759984E-3</c:v>
                </c:pt>
                <c:pt idx="336">
                  <c:v>9.9097711603820561E-3</c:v>
                </c:pt>
                <c:pt idx="337">
                  <c:v>-3.0406242322510598E-2</c:v>
                </c:pt>
                <c:pt idx="338">
                  <c:v>1.8042065956406745E-2</c:v>
                </c:pt>
                <c:pt idx="339">
                  <c:v>2.6784029381893858E-2</c:v>
                </c:pt>
                <c:pt idx="340">
                  <c:v>8.6901995257672084E-3</c:v>
                </c:pt>
                <c:pt idx="341">
                  <c:v>1.1482998395341283E-2</c:v>
                </c:pt>
                <c:pt idx="342">
                  <c:v>-3.13515545542397E-3</c:v>
                </c:pt>
                <c:pt idx="343">
                  <c:v>-6.9059880196928811E-3</c:v>
                </c:pt>
                <c:pt idx="344">
                  <c:v>9.7722685723325726E-3</c:v>
                </c:pt>
                <c:pt idx="345">
                  <c:v>1.0764333143323825E-3</c:v>
                </c:pt>
                <c:pt idx="346">
                  <c:v>-4.3382652020008457E-3</c:v>
                </c:pt>
                <c:pt idx="347">
                  <c:v>-3.8893669828474705E-3</c:v>
                </c:pt>
                <c:pt idx="348">
                  <c:v>-3.6709659373112455E-3</c:v>
                </c:pt>
                <c:pt idx="349">
                  <c:v>-2.0301331261061151E-2</c:v>
                </c:pt>
                <c:pt idx="350">
                  <c:v>4.6358646987349735E-3</c:v>
                </c:pt>
                <c:pt idx="351">
                  <c:v>8.5629878290901574E-4</c:v>
                </c:pt>
                <c:pt idx="352">
                  <c:v>-2.7283422228225257E-4</c:v>
                </c:pt>
                <c:pt idx="353">
                  <c:v>2.4055307739167275E-3</c:v>
                </c:pt>
                <c:pt idx="354">
                  <c:v>3.4174340276235571E-3</c:v>
                </c:pt>
                <c:pt idx="355">
                  <c:v>1.2563291763212695E-2</c:v>
                </c:pt>
                <c:pt idx="356">
                  <c:v>7.8739977539012858E-3</c:v>
                </c:pt>
                <c:pt idx="357">
                  <c:v>2.6560341472673314E-3</c:v>
                </c:pt>
                <c:pt idx="358">
                  <c:v>-5.9820694963670488E-4</c:v>
                </c:pt>
                <c:pt idx="359">
                  <c:v>5.5503013725411374E-3</c:v>
                </c:pt>
                <c:pt idx="360">
                  <c:v>1.924628702312299E-2</c:v>
                </c:pt>
                <c:pt idx="361">
                  <c:v>2.6676604594068891E-2</c:v>
                </c:pt>
                <c:pt idx="362">
                  <c:v>2.9083586505450492E-2</c:v>
                </c:pt>
                <c:pt idx="363">
                  <c:v>3.8350075336690083E-2</c:v>
                </c:pt>
                <c:pt idx="364">
                  <c:v>4.1577397679030056E-2</c:v>
                </c:pt>
                <c:pt idx="365">
                  <c:v>4.0218019381014991E-2</c:v>
                </c:pt>
                <c:pt idx="366">
                  <c:v>4.172007808818981E-2</c:v>
                </c:pt>
                <c:pt idx="367">
                  <c:v>4.1094580870211062E-2</c:v>
                </c:pt>
                <c:pt idx="368">
                  <c:v>4.3433742652211942E-2</c:v>
                </c:pt>
                <c:pt idx="369">
                  <c:v>4.3619632071858122E-2</c:v>
                </c:pt>
                <c:pt idx="370">
                  <c:v>3.3646689519940418E-2</c:v>
                </c:pt>
                <c:pt idx="371">
                  <c:v>1.7728382184594518E-2</c:v>
                </c:pt>
                <c:pt idx="372">
                  <c:v>1.4091997500788808E-2</c:v>
                </c:pt>
                <c:pt idx="373">
                  <c:v>8.19308489274417E-3</c:v>
                </c:pt>
                <c:pt idx="374">
                  <c:v>1.180605859117521E-3</c:v>
                </c:pt>
                <c:pt idx="375">
                  <c:v>2.7492302754843724E-3</c:v>
                </c:pt>
                <c:pt idx="376">
                  <c:v>1.2879260666621819E-3</c:v>
                </c:pt>
                <c:pt idx="377">
                  <c:v>-8.2976665077989754E-4</c:v>
                </c:pt>
                <c:pt idx="378">
                  <c:v>-3.0576811512617731E-3</c:v>
                </c:pt>
                <c:pt idx="379">
                  <c:v>-2.1177638765103057E-3</c:v>
                </c:pt>
                <c:pt idx="380">
                  <c:v>-5.8310061034857084E-3</c:v>
                </c:pt>
                <c:pt idx="381">
                  <c:v>-2.5756489544561277E-3</c:v>
                </c:pt>
                <c:pt idx="382">
                  <c:v>-8.1438149653649001E-3</c:v>
                </c:pt>
                <c:pt idx="383">
                  <c:v>-6.9671410818367254E-3</c:v>
                </c:pt>
                <c:pt idx="384">
                  <c:v>-4.7508389158782381E-3</c:v>
                </c:pt>
                <c:pt idx="385">
                  <c:v>-5.9679535597862623E-3</c:v>
                </c:pt>
                <c:pt idx="386">
                  <c:v>-9.6945531824684673E-3</c:v>
                </c:pt>
                <c:pt idx="387">
                  <c:v>-8.2412334370156898E-3</c:v>
                </c:pt>
                <c:pt idx="388">
                  <c:v>-9.0403909083849772E-3</c:v>
                </c:pt>
                <c:pt idx="389">
                  <c:v>-1.5635775156292008E-2</c:v>
                </c:pt>
                <c:pt idx="390">
                  <c:v>-1.4814925479386806E-2</c:v>
                </c:pt>
                <c:pt idx="391">
                  <c:v>-1.5306567525035749E-2</c:v>
                </c:pt>
                <c:pt idx="392">
                  <c:v>-1.2932262804091136E-2</c:v>
                </c:pt>
                <c:pt idx="393">
                  <c:v>-1.950488620596303E-2</c:v>
                </c:pt>
                <c:pt idx="394">
                  <c:v>-1.7330037919581973E-2</c:v>
                </c:pt>
                <c:pt idx="395">
                  <c:v>-2.4324320888502209E-2</c:v>
                </c:pt>
                <c:pt idx="396">
                  <c:v>-2.4921720072789585E-2</c:v>
                </c:pt>
                <c:pt idx="397">
                  <c:v>-2.6285052192954482E-2</c:v>
                </c:pt>
                <c:pt idx="398">
                  <c:v>-2.7140955014100802E-2</c:v>
                </c:pt>
                <c:pt idx="399">
                  <c:v>-2.275214740885104E-2</c:v>
                </c:pt>
                <c:pt idx="400">
                  <c:v>-2.0870301085258863E-2</c:v>
                </c:pt>
                <c:pt idx="401">
                  <c:v>-2.9217217709846002E-2</c:v>
                </c:pt>
                <c:pt idx="402">
                  <c:v>-3.0053706721175973E-2</c:v>
                </c:pt>
                <c:pt idx="403">
                  <c:v>-2.8292580783718841E-2</c:v>
                </c:pt>
                <c:pt idx="404">
                  <c:v>-2.8928117690333197E-2</c:v>
                </c:pt>
                <c:pt idx="405">
                  <c:v>-2.7952930897490604E-2</c:v>
                </c:pt>
                <c:pt idx="406">
                  <c:v>-2.6170707892108139E-2</c:v>
                </c:pt>
                <c:pt idx="407">
                  <c:v>-2.8867078332614215E-2</c:v>
                </c:pt>
                <c:pt idx="408">
                  <c:v>-1.4112240119758963E-2</c:v>
                </c:pt>
                <c:pt idx="409">
                  <c:v>-2.0377046417795381E-2</c:v>
                </c:pt>
                <c:pt idx="410">
                  <c:v>-1.2033404598388251E-2</c:v>
                </c:pt>
                <c:pt idx="411">
                  <c:v>-9.9313018269849528E-3</c:v>
                </c:pt>
                <c:pt idx="412">
                  <c:v>-1.8689046123600315E-2</c:v>
                </c:pt>
                <c:pt idx="413">
                  <c:v>-2.0197090639691426E-2</c:v>
                </c:pt>
                <c:pt idx="414">
                  <c:v>-8.3089021782129097E-3</c:v>
                </c:pt>
                <c:pt idx="415">
                  <c:v>-1.1874263414879915E-2</c:v>
                </c:pt>
                <c:pt idx="416">
                  <c:v>-1.0364470825187624E-2</c:v>
                </c:pt>
                <c:pt idx="417">
                  <c:v>-7.4474610301037952E-3</c:v>
                </c:pt>
                <c:pt idx="418">
                  <c:v>-6.8285853663682975E-3</c:v>
                </c:pt>
                <c:pt idx="419">
                  <c:v>-5.500118866856394E-3</c:v>
                </c:pt>
                <c:pt idx="420">
                  <c:v>-6.1754954479655948E-3</c:v>
                </c:pt>
                <c:pt idx="421">
                  <c:v>-8.2201472624341843E-3</c:v>
                </c:pt>
                <c:pt idx="422">
                  <c:v>-3.4979352932379281E-3</c:v>
                </c:pt>
                <c:pt idx="423">
                  <c:v>-9.8420083975986005E-5</c:v>
                </c:pt>
                <c:pt idx="424">
                  <c:v>1.8580704283995911E-4</c:v>
                </c:pt>
                <c:pt idx="425">
                  <c:v>1.1140188003285507E-3</c:v>
                </c:pt>
                <c:pt idx="426">
                  <c:v>4.9886436578634062E-3</c:v>
                </c:pt>
                <c:pt idx="427">
                  <c:v>9.2143351332531365E-3</c:v>
                </c:pt>
                <c:pt idx="428">
                  <c:v>1.3789492366165237E-2</c:v>
                </c:pt>
                <c:pt idx="429">
                  <c:v>9.4403006289548261E-3</c:v>
                </c:pt>
                <c:pt idx="430">
                  <c:v>2.0443632257017095E-2</c:v>
                </c:pt>
                <c:pt idx="431">
                  <c:v>1.9243631261060937E-2</c:v>
                </c:pt>
                <c:pt idx="432">
                  <c:v>1.305796007954889E-2</c:v>
                </c:pt>
                <c:pt idx="433">
                  <c:v>3.1945567180014525E-2</c:v>
                </c:pt>
                <c:pt idx="434">
                  <c:v>9.0362740329959779E-3</c:v>
                </c:pt>
                <c:pt idx="435">
                  <c:v>1.787257460571549E-2</c:v>
                </c:pt>
                <c:pt idx="436">
                  <c:v>1.3295978601320372E-2</c:v>
                </c:pt>
                <c:pt idx="437">
                  <c:v>9.0602076337521764E-3</c:v>
                </c:pt>
                <c:pt idx="438">
                  <c:v>8.256332021566096E-3</c:v>
                </c:pt>
                <c:pt idx="439">
                  <c:v>9.2296492337458329E-3</c:v>
                </c:pt>
                <c:pt idx="440">
                  <c:v>8.0467796329351075E-3</c:v>
                </c:pt>
                <c:pt idx="441">
                  <c:v>7.7411857907354062E-3</c:v>
                </c:pt>
                <c:pt idx="442">
                  <c:v>7.82006955877056E-3</c:v>
                </c:pt>
                <c:pt idx="443">
                  <c:v>7.8389742796517621E-3</c:v>
                </c:pt>
                <c:pt idx="444">
                  <c:v>8.1069203057121848E-3</c:v>
                </c:pt>
                <c:pt idx="445">
                  <c:v>5.5881235326606772E-3</c:v>
                </c:pt>
                <c:pt idx="446">
                  <c:v>4.4675145009414269E-3</c:v>
                </c:pt>
                <c:pt idx="447">
                  <c:v>6.9453719280068186E-3</c:v>
                </c:pt>
                <c:pt idx="448">
                  <c:v>9.8917421015997167E-3</c:v>
                </c:pt>
                <c:pt idx="449">
                  <c:v>9.8446179386841252E-3</c:v>
                </c:pt>
                <c:pt idx="450">
                  <c:v>9.093726507060515E-3</c:v>
                </c:pt>
                <c:pt idx="451">
                  <c:v>9.4628724906927579E-3</c:v>
                </c:pt>
                <c:pt idx="452">
                  <c:v>5.8765026884841495E-3</c:v>
                </c:pt>
                <c:pt idx="453">
                  <c:v>6.6537505492564614E-3</c:v>
                </c:pt>
                <c:pt idx="454">
                  <c:v>1.0689012347178435E-2</c:v>
                </c:pt>
                <c:pt idx="455">
                  <c:v>1.2607916217955005E-2</c:v>
                </c:pt>
                <c:pt idx="456">
                  <c:v>2.2291785104862637E-2</c:v>
                </c:pt>
                <c:pt idx="457">
                  <c:v>2.5910561697473477E-2</c:v>
                </c:pt>
                <c:pt idx="458">
                  <c:v>2.7163766323582181E-2</c:v>
                </c:pt>
                <c:pt idx="459">
                  <c:v>2.2699059890917743E-2</c:v>
                </c:pt>
                <c:pt idx="460">
                  <c:v>2.6155553420793801E-2</c:v>
                </c:pt>
                <c:pt idx="461">
                  <c:v>2.5918930114999243E-2</c:v>
                </c:pt>
                <c:pt idx="462">
                  <c:v>2.7720902757456093E-2</c:v>
                </c:pt>
                <c:pt idx="463">
                  <c:v>2.7706960460841829E-2</c:v>
                </c:pt>
                <c:pt idx="464">
                  <c:v>2.4717870979751772E-2</c:v>
                </c:pt>
                <c:pt idx="465">
                  <c:v>2.4076599681800218E-2</c:v>
                </c:pt>
                <c:pt idx="466">
                  <c:v>1.9908601808666413E-2</c:v>
                </c:pt>
                <c:pt idx="467">
                  <c:v>2.0667325852993003E-2</c:v>
                </c:pt>
                <c:pt idx="468">
                  <c:v>1.7447624710430518E-2</c:v>
                </c:pt>
                <c:pt idx="469">
                  <c:v>1.2807814885232546E-2</c:v>
                </c:pt>
                <c:pt idx="470">
                  <c:v>1.113931781517607E-2</c:v>
                </c:pt>
                <c:pt idx="471">
                  <c:v>8.4577156159599959E-3</c:v>
                </c:pt>
                <c:pt idx="472">
                  <c:v>9.6128090296235397E-3</c:v>
                </c:pt>
                <c:pt idx="473">
                  <c:v>6.2887802807574614E-3</c:v>
                </c:pt>
                <c:pt idx="474">
                  <c:v>2.8233284365561848E-3</c:v>
                </c:pt>
                <c:pt idx="475">
                  <c:v>4.3607807529206632E-3</c:v>
                </c:pt>
                <c:pt idx="476">
                  <c:v>2.5502360985026618E-3</c:v>
                </c:pt>
                <c:pt idx="477">
                  <c:v>1.6461109679763828E-3</c:v>
                </c:pt>
                <c:pt idx="478">
                  <c:v>3.640166877393723E-3</c:v>
                </c:pt>
                <c:pt idx="479">
                  <c:v>3.1167471704028208E-3</c:v>
                </c:pt>
                <c:pt idx="480">
                  <c:v>5.5726060913631617E-3</c:v>
                </c:pt>
                <c:pt idx="481">
                  <c:v>4.3694607533955087E-3</c:v>
                </c:pt>
                <c:pt idx="482">
                  <c:v>4.5650970176764876E-3</c:v>
                </c:pt>
                <c:pt idx="483">
                  <c:v>2.5546230353694988E-3</c:v>
                </c:pt>
                <c:pt idx="484">
                  <c:v>2.1929796556811221E-3</c:v>
                </c:pt>
                <c:pt idx="485">
                  <c:v>3.8118222490676696E-3</c:v>
                </c:pt>
                <c:pt idx="486">
                  <c:v>3.1266646625766259E-3</c:v>
                </c:pt>
                <c:pt idx="487">
                  <c:v>1.632902659713576E-3</c:v>
                </c:pt>
                <c:pt idx="488">
                  <c:v>-1.6064246667168527E-4</c:v>
                </c:pt>
                <c:pt idx="489">
                  <c:v>1.970538864395616E-4</c:v>
                </c:pt>
                <c:pt idx="490">
                  <c:v>-1.034199934970404E-3</c:v>
                </c:pt>
                <c:pt idx="491">
                  <c:v>-9.5161520161541344E-4</c:v>
                </c:pt>
                <c:pt idx="492">
                  <c:v>6.5272179103579447E-4</c:v>
                </c:pt>
                <c:pt idx="493">
                  <c:v>-5.8430257822400479E-4</c:v>
                </c:pt>
                <c:pt idx="494">
                  <c:v>3.6793591656365105E-4</c:v>
                </c:pt>
                <c:pt idx="495">
                  <c:v>-1.1405568538230967E-3</c:v>
                </c:pt>
                <c:pt idx="496">
                  <c:v>-1.2277889837156953E-3</c:v>
                </c:pt>
                <c:pt idx="497">
                  <c:v>-1.3896736554267471E-3</c:v>
                </c:pt>
                <c:pt idx="498">
                  <c:v>-7.2271324481434293E-3</c:v>
                </c:pt>
                <c:pt idx="499">
                  <c:v>-4.1132991630860004E-3</c:v>
                </c:pt>
                <c:pt idx="500">
                  <c:v>-7.4842084702010734E-3</c:v>
                </c:pt>
                <c:pt idx="501">
                  <c:v>-8.6079604963004257E-3</c:v>
                </c:pt>
                <c:pt idx="502">
                  <c:v>-8.3151551382311464E-3</c:v>
                </c:pt>
                <c:pt idx="503">
                  <c:v>-8.4332735488582208E-3</c:v>
                </c:pt>
                <c:pt idx="504">
                  <c:v>-2.9806736255943893E-3</c:v>
                </c:pt>
                <c:pt idx="505">
                  <c:v>1.1533735246203182E-3</c:v>
                </c:pt>
                <c:pt idx="506">
                  <c:v>5.905832308223365E-3</c:v>
                </c:pt>
                <c:pt idx="507">
                  <c:v>2.5015005841768022E-3</c:v>
                </c:pt>
                <c:pt idx="508">
                  <c:v>1.5268395656128381E-3</c:v>
                </c:pt>
                <c:pt idx="509">
                  <c:v>1.6006484440510001E-3</c:v>
                </c:pt>
                <c:pt idx="510">
                  <c:v>1.6264227304034736E-3</c:v>
                </c:pt>
                <c:pt idx="511">
                  <c:v>-1.0970981659167833E-3</c:v>
                </c:pt>
                <c:pt idx="512">
                  <c:v>1.035121586256252E-2</c:v>
                </c:pt>
                <c:pt idx="513">
                  <c:v>1.0629543720842832E-2</c:v>
                </c:pt>
                <c:pt idx="514">
                  <c:v>8.9060328817992945E-3</c:v>
                </c:pt>
                <c:pt idx="515">
                  <c:v>1.2043710893013392E-2</c:v>
                </c:pt>
                <c:pt idx="516">
                  <c:v>6.6581616884140828E-3</c:v>
                </c:pt>
                <c:pt idx="517">
                  <c:v>3.795224561448447E-3</c:v>
                </c:pt>
                <c:pt idx="518">
                  <c:v>8.5712935862223682E-3</c:v>
                </c:pt>
                <c:pt idx="519">
                  <c:v>8.2287501554940429E-3</c:v>
                </c:pt>
                <c:pt idx="520">
                  <c:v>3.2919274706864478E-3</c:v>
                </c:pt>
                <c:pt idx="521">
                  <c:v>2.745143785752498E-3</c:v>
                </c:pt>
                <c:pt idx="522">
                  <c:v>2.0823992257621772E-3</c:v>
                </c:pt>
                <c:pt idx="523">
                  <c:v>1.8432952077767047E-3</c:v>
                </c:pt>
                <c:pt idx="524">
                  <c:v>-2.5970420545339868E-4</c:v>
                </c:pt>
                <c:pt idx="525">
                  <c:v>9.2643736970828838E-3</c:v>
                </c:pt>
                <c:pt idx="526">
                  <c:v>1.6997499155482088E-2</c:v>
                </c:pt>
                <c:pt idx="527">
                  <c:v>1.4274124347941244E-2</c:v>
                </c:pt>
                <c:pt idx="528">
                  <c:v>4.2018098950301238E-4</c:v>
                </c:pt>
                <c:pt idx="529">
                  <c:v>-2.7002288932492552E-3</c:v>
                </c:pt>
                <c:pt idx="530">
                  <c:v>-3.237019811069608E-3</c:v>
                </c:pt>
                <c:pt idx="531">
                  <c:v>-5.2441720588595744E-3</c:v>
                </c:pt>
                <c:pt idx="532">
                  <c:v>-4.1829230491753867E-3</c:v>
                </c:pt>
                <c:pt idx="533">
                  <c:v>-7.0546534909917214E-3</c:v>
                </c:pt>
                <c:pt idx="534">
                  <c:v>-1.7718224433918173E-3</c:v>
                </c:pt>
                <c:pt idx="535">
                  <c:v>-1.5562949053806673E-3</c:v>
                </c:pt>
                <c:pt idx="536">
                  <c:v>-3.5848112733701527E-3</c:v>
                </c:pt>
                <c:pt idx="537">
                  <c:v>-7.746005183214711E-4</c:v>
                </c:pt>
                <c:pt idx="538">
                  <c:v>6.3680617979268201E-4</c:v>
                </c:pt>
                <c:pt idx="539">
                  <c:v>-3.0700514776102076E-4</c:v>
                </c:pt>
                <c:pt idx="540">
                  <c:v>9.3463870863879197E-4</c:v>
                </c:pt>
                <c:pt idx="541">
                  <c:v>9.4723027235563129E-4</c:v>
                </c:pt>
                <c:pt idx="542">
                  <c:v>1.14684574882249E-3</c:v>
                </c:pt>
                <c:pt idx="543">
                  <c:v>-7.5668130403110578E-4</c:v>
                </c:pt>
                <c:pt idx="544">
                  <c:v>2.7257632286580287E-3</c:v>
                </c:pt>
                <c:pt idx="545">
                  <c:v>4.2217705937155374E-3</c:v>
                </c:pt>
                <c:pt idx="546">
                  <c:v>1.763220917636961E-3</c:v>
                </c:pt>
                <c:pt idx="547">
                  <c:v>1.3029390424428829E-3</c:v>
                </c:pt>
                <c:pt idx="548">
                  <c:v>1.2496418413470997E-3</c:v>
                </c:pt>
                <c:pt idx="549">
                  <c:v>2.8993305657372328E-4</c:v>
                </c:pt>
                <c:pt idx="550">
                  <c:v>2.0304868764334477E-3</c:v>
                </c:pt>
                <c:pt idx="551">
                  <c:v>1.5973016634385007E-3</c:v>
                </c:pt>
                <c:pt idx="552">
                  <c:v>8.4933687473742765E-3</c:v>
                </c:pt>
                <c:pt idx="553">
                  <c:v>1.754001335907928E-2</c:v>
                </c:pt>
                <c:pt idx="554">
                  <c:v>1.9517214564470545E-2</c:v>
                </c:pt>
                <c:pt idx="555">
                  <c:v>1.8946995984582236E-2</c:v>
                </c:pt>
                <c:pt idx="556">
                  <c:v>1.5560150963785591E-2</c:v>
                </c:pt>
                <c:pt idx="557">
                  <c:v>1.0319200927545941E-3</c:v>
                </c:pt>
                <c:pt idx="558">
                  <c:v>1.0396233014564013E-2</c:v>
                </c:pt>
                <c:pt idx="559">
                  <c:v>1.5602526150779443E-2</c:v>
                </c:pt>
                <c:pt idx="560">
                  <c:v>1.8326189065849714E-2</c:v>
                </c:pt>
                <c:pt idx="561">
                  <c:v>1.808747561824043E-2</c:v>
                </c:pt>
                <c:pt idx="562">
                  <c:v>1.2226099672558314E-2</c:v>
                </c:pt>
                <c:pt idx="563">
                  <c:v>1.0224474037294536E-2</c:v>
                </c:pt>
                <c:pt idx="564">
                  <c:v>1.3062321612394987E-2</c:v>
                </c:pt>
                <c:pt idx="565">
                  <c:v>5.5481028088359644E-3</c:v>
                </c:pt>
                <c:pt idx="566">
                  <c:v>1.0090955034136558E-3</c:v>
                </c:pt>
                <c:pt idx="567">
                  <c:v>1.1948840779462855E-3</c:v>
                </c:pt>
                <c:pt idx="568">
                  <c:v>-3.5894590977437042E-4</c:v>
                </c:pt>
                <c:pt idx="569">
                  <c:v>2.2300944813649884E-3</c:v>
                </c:pt>
                <c:pt idx="570">
                  <c:v>-8.6528604562579475E-4</c:v>
                </c:pt>
                <c:pt idx="571">
                  <c:v>-4.0741591558407378E-4</c:v>
                </c:pt>
                <c:pt idx="572">
                  <c:v>2.738067352968298E-4</c:v>
                </c:pt>
                <c:pt idx="573">
                  <c:v>2.569051196683035E-3</c:v>
                </c:pt>
                <c:pt idx="574">
                  <c:v>3.0883419812615515E-4</c:v>
                </c:pt>
                <c:pt idx="575">
                  <c:v>-2.2182786257978377E-4</c:v>
                </c:pt>
                <c:pt idx="576">
                  <c:v>2.1366816946673744E-4</c:v>
                </c:pt>
                <c:pt idx="577">
                  <c:v>-1.7058449246906903E-3</c:v>
                </c:pt>
                <c:pt idx="578">
                  <c:v>-3.6532598690605878E-4</c:v>
                </c:pt>
                <c:pt idx="579">
                  <c:v>-1.2727844009025077E-3</c:v>
                </c:pt>
                <c:pt idx="580">
                  <c:v>-1.7058190907256277E-3</c:v>
                </c:pt>
                <c:pt idx="581">
                  <c:v>-2.8782833221857648E-3</c:v>
                </c:pt>
                <c:pt idx="582">
                  <c:v>-3.6707289952327533E-3</c:v>
                </c:pt>
                <c:pt idx="583">
                  <c:v>1.1448057976197025E-3</c:v>
                </c:pt>
                <c:pt idx="584">
                  <c:v>-2.1137152370800305E-3</c:v>
                </c:pt>
                <c:pt idx="585">
                  <c:v>1.8520145774209241E-3</c:v>
                </c:pt>
                <c:pt idx="586">
                  <c:v>2.3660842681574247E-3</c:v>
                </c:pt>
                <c:pt idx="587">
                  <c:v>1.3865696815993681E-3</c:v>
                </c:pt>
                <c:pt idx="588">
                  <c:v>-4.5903364186769671E-4</c:v>
                </c:pt>
                <c:pt idx="589">
                  <c:v>-2.1959035818996941E-3</c:v>
                </c:pt>
                <c:pt idx="590">
                  <c:v>-8.8120158847612429E-3</c:v>
                </c:pt>
                <c:pt idx="591">
                  <c:v>-1.3916033090634525E-2</c:v>
                </c:pt>
                <c:pt idx="592">
                  <c:v>-1.3652021747192771E-2</c:v>
                </c:pt>
                <c:pt idx="593">
                  <c:v>-1.7128268667151135E-2</c:v>
                </c:pt>
                <c:pt idx="594">
                  <c:v>-2.4541726786865104E-2</c:v>
                </c:pt>
                <c:pt idx="595">
                  <c:v>-3.2829392933093039E-2</c:v>
                </c:pt>
                <c:pt idx="596">
                  <c:v>-3.3943961058744421E-2</c:v>
                </c:pt>
                <c:pt idx="597">
                  <c:v>-2.8823868481240539E-2</c:v>
                </c:pt>
                <c:pt idx="598">
                  <c:v>-2.0544015730466145E-2</c:v>
                </c:pt>
                <c:pt idx="599">
                  <c:v>-2.3402976231798347E-2</c:v>
                </c:pt>
                <c:pt idx="600">
                  <c:v>-2.4587370371756758E-2</c:v>
                </c:pt>
                <c:pt idx="601">
                  <c:v>-2.5045086887585596E-2</c:v>
                </c:pt>
                <c:pt idx="602">
                  <c:v>-2.4042449846407823E-2</c:v>
                </c:pt>
                <c:pt idx="603">
                  <c:v>-3.137887798207202E-2</c:v>
                </c:pt>
                <c:pt idx="604">
                  <c:v>-2.6836602413546878E-2</c:v>
                </c:pt>
                <c:pt idx="605">
                  <c:v>-2.5116229080520445E-2</c:v>
                </c:pt>
                <c:pt idx="606">
                  <c:v>-2.4897610536479594E-2</c:v>
                </c:pt>
                <c:pt idx="607">
                  <c:v>-2.1737209195949393E-2</c:v>
                </c:pt>
                <c:pt idx="608">
                  <c:v>-2.0687744040829098E-2</c:v>
                </c:pt>
                <c:pt idx="609">
                  <c:v>-1.9983476195273624E-2</c:v>
                </c:pt>
                <c:pt idx="610">
                  <c:v>-2.0052618339889958E-2</c:v>
                </c:pt>
                <c:pt idx="611">
                  <c:v>-2.6599851038254463E-2</c:v>
                </c:pt>
                <c:pt idx="612">
                  <c:v>-2.0757112922460484E-2</c:v>
                </c:pt>
                <c:pt idx="613">
                  <c:v>-2.1356213103689778E-2</c:v>
                </c:pt>
                <c:pt idx="614">
                  <c:v>-2.4077422939298748E-2</c:v>
                </c:pt>
                <c:pt idx="615">
                  <c:v>-2.6268347052751571E-2</c:v>
                </c:pt>
                <c:pt idx="616">
                  <c:v>-2.8296686210405448E-2</c:v>
                </c:pt>
                <c:pt idx="617">
                  <c:v>-3.3700158648993478E-2</c:v>
                </c:pt>
                <c:pt idx="618">
                  <c:v>-3.250299018413462E-2</c:v>
                </c:pt>
                <c:pt idx="619">
                  <c:v>-2.6479654339413263E-2</c:v>
                </c:pt>
                <c:pt idx="620">
                  <c:v>-2.553049660904971E-2</c:v>
                </c:pt>
                <c:pt idx="621">
                  <c:v>-2.4132083261735014E-2</c:v>
                </c:pt>
                <c:pt idx="622">
                  <c:v>-1.8260348196210124E-2</c:v>
                </c:pt>
                <c:pt idx="623">
                  <c:v>-1.4941739396395214E-2</c:v>
                </c:pt>
                <c:pt idx="624">
                  <c:v>-1.2559723401568829E-2</c:v>
                </c:pt>
                <c:pt idx="625">
                  <c:v>-8.0052425757037009E-3</c:v>
                </c:pt>
                <c:pt idx="626">
                  <c:v>-4.7434417915164003E-3</c:v>
                </c:pt>
                <c:pt idx="627">
                  <c:v>-9.0957067760840376E-3</c:v>
                </c:pt>
                <c:pt idx="628">
                  <c:v>-2.4524894463723987E-3</c:v>
                </c:pt>
                <c:pt idx="629">
                  <c:v>4.6439096617180089E-4</c:v>
                </c:pt>
                <c:pt idx="630">
                  <c:v>-1.5275300559071615E-3</c:v>
                </c:pt>
                <c:pt idx="631">
                  <c:v>-1.2494107619246549E-3</c:v>
                </c:pt>
                <c:pt idx="632">
                  <c:v>-4.622720648456858E-3</c:v>
                </c:pt>
                <c:pt idx="633">
                  <c:v>-2.9208459430529331E-3</c:v>
                </c:pt>
                <c:pt idx="634">
                  <c:v>2.4606087202554208E-3</c:v>
                </c:pt>
                <c:pt idx="635">
                  <c:v>-4.2555379687277354E-3</c:v>
                </c:pt>
                <c:pt idx="636">
                  <c:v>-2.1576711847165939E-3</c:v>
                </c:pt>
                <c:pt idx="637">
                  <c:v>-3.2952378990261178E-3</c:v>
                </c:pt>
                <c:pt idx="638">
                  <c:v>-9.2946359274652512E-3</c:v>
                </c:pt>
                <c:pt idx="639">
                  <c:v>-6.3264693586949135E-3</c:v>
                </c:pt>
                <c:pt idx="640">
                  <c:v>-4.9983461388716875E-3</c:v>
                </c:pt>
                <c:pt idx="641">
                  <c:v>-4.0985109918521565E-3</c:v>
                </c:pt>
                <c:pt idx="642">
                  <c:v>-6.2055976770973549E-3</c:v>
                </c:pt>
                <c:pt idx="643">
                  <c:v>-1.0126537106157664E-2</c:v>
                </c:pt>
                <c:pt idx="644">
                  <c:v>-2.1609682074092102E-2</c:v>
                </c:pt>
                <c:pt idx="645">
                  <c:v>-1.746709216711077E-2</c:v>
                </c:pt>
                <c:pt idx="646">
                  <c:v>-1.3948860475547066E-2</c:v>
                </c:pt>
                <c:pt idx="647">
                  <c:v>-8.9439751986293229E-3</c:v>
                </c:pt>
                <c:pt idx="648">
                  <c:v>-3.9225319636740163E-4</c:v>
                </c:pt>
                <c:pt idx="649">
                  <c:v>8.2540781874223378E-3</c:v>
                </c:pt>
                <c:pt idx="650">
                  <c:v>1.0937881936052704E-2</c:v>
                </c:pt>
                <c:pt idx="651">
                  <c:v>8.7776068074322047E-3</c:v>
                </c:pt>
                <c:pt idx="652">
                  <c:v>1.0512101470634099E-2</c:v>
                </c:pt>
                <c:pt idx="653">
                  <c:v>1.2452457078019777E-2</c:v>
                </c:pt>
                <c:pt idx="654">
                  <c:v>1.0226109612412083E-2</c:v>
                </c:pt>
                <c:pt idx="655">
                  <c:v>1.0664234929477195E-2</c:v>
                </c:pt>
                <c:pt idx="656">
                  <c:v>1.6692978987521211E-2</c:v>
                </c:pt>
                <c:pt idx="657">
                  <c:v>1.2160506725744761E-2</c:v>
                </c:pt>
                <c:pt idx="658">
                  <c:v>2.6436015908427807E-3</c:v>
                </c:pt>
                <c:pt idx="659">
                  <c:v>3.2082527458797273E-3</c:v>
                </c:pt>
                <c:pt idx="660">
                  <c:v>2.7977150970471694E-3</c:v>
                </c:pt>
                <c:pt idx="661">
                  <c:v>-3.6667854521032716E-3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5-42E8-94F4-DB5FB0DC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649095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3651498335"/>
              <c:y val="0.9445349167419646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2674805771362E-3"/>
              <c:y val="0.473083258035368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49095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222226106309404"/>
          <c:y val="4.0783098833957233E-2"/>
          <c:w val="0.2477777680675598"/>
          <c:h val="4.24143539434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Master!$B$82</c:f>
          <c:strCache>
            <c:ptCount val="1"/>
            <c:pt idx="0">
              <c:v>State Drawl of Manipur w.e.f 7-April-2025 to 13-April-2025 - SEM Data vs SCADA Data with % Error</c:v>
            </c:pt>
          </c:strCache>
        </c:strRef>
      </c:tx>
      <c:layout>
        <c:manualLayout>
          <c:xMode val="edge"/>
          <c:yMode val="edge"/>
          <c:x val="0.13984461709211987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2871125611745511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[0]!SEMMA</c:f>
              <c:numCache>
                <c:formatCode>General</c:formatCode>
                <c:ptCount val="662"/>
                <c:pt idx="0">
                  <c:v>82.306327999999993</c:v>
                </c:pt>
                <c:pt idx="1">
                  <c:v>79.673019999999994</c:v>
                </c:pt>
                <c:pt idx="2">
                  <c:v>79.724800000000002</c:v>
                </c:pt>
                <c:pt idx="3">
                  <c:v>78.985600000000005</c:v>
                </c:pt>
                <c:pt idx="4">
                  <c:v>78.147492</c:v>
                </c:pt>
                <c:pt idx="5">
                  <c:v>76.435779999999994</c:v>
                </c:pt>
                <c:pt idx="6">
                  <c:v>73.309963999999994</c:v>
                </c:pt>
                <c:pt idx="7">
                  <c:v>73.284071999999995</c:v>
                </c:pt>
                <c:pt idx="8">
                  <c:v>72.791563999999994</c:v>
                </c:pt>
                <c:pt idx="9">
                  <c:v>72.877964000000006</c:v>
                </c:pt>
                <c:pt idx="10">
                  <c:v>72.519856000000004</c:v>
                </c:pt>
                <c:pt idx="11">
                  <c:v>72.788656000000003</c:v>
                </c:pt>
                <c:pt idx="12">
                  <c:v>73.540363999999997</c:v>
                </c:pt>
                <c:pt idx="13">
                  <c:v>73.614255999999997</c:v>
                </c:pt>
                <c:pt idx="14">
                  <c:v>75.441164000000001</c:v>
                </c:pt>
                <c:pt idx="15">
                  <c:v>77.945892000000001</c:v>
                </c:pt>
                <c:pt idx="16">
                  <c:v>82.530035999999996</c:v>
                </c:pt>
                <c:pt idx="17">
                  <c:v>87.082471999999996</c:v>
                </c:pt>
                <c:pt idx="18">
                  <c:v>92.613236000000001</c:v>
                </c:pt>
                <c:pt idx="19">
                  <c:v>99.657020000000003</c:v>
                </c:pt>
                <c:pt idx="20">
                  <c:v>104.512</c:v>
                </c:pt>
                <c:pt idx="21">
                  <c:v>115.103128</c:v>
                </c:pt>
                <c:pt idx="22">
                  <c:v>121.7024</c:v>
                </c:pt>
                <c:pt idx="23">
                  <c:v>125.73352800000001</c:v>
                </c:pt>
                <c:pt idx="24">
                  <c:v>129.819344</c:v>
                </c:pt>
                <c:pt idx="25">
                  <c:v>133.073744</c:v>
                </c:pt>
                <c:pt idx="26">
                  <c:v>144.283928</c:v>
                </c:pt>
                <c:pt idx="27">
                  <c:v>153.26109199999999</c:v>
                </c:pt>
                <c:pt idx="28">
                  <c:v>153.898472</c:v>
                </c:pt>
                <c:pt idx="29">
                  <c:v>152.775272</c:v>
                </c:pt>
                <c:pt idx="30">
                  <c:v>148.73163600000001</c:v>
                </c:pt>
                <c:pt idx="31">
                  <c:v>143.47461999999999</c:v>
                </c:pt>
                <c:pt idx="32">
                  <c:v>140.32669200000001</c:v>
                </c:pt>
                <c:pt idx="33">
                  <c:v>135.97585599999999</c:v>
                </c:pt>
                <c:pt idx="34">
                  <c:v>133.42312799999999</c:v>
                </c:pt>
                <c:pt idx="35">
                  <c:v>132.17803599999999</c:v>
                </c:pt>
                <c:pt idx="36">
                  <c:v>127.28290800000001</c:v>
                </c:pt>
                <c:pt idx="37">
                  <c:v>115.097308</c:v>
                </c:pt>
                <c:pt idx="38">
                  <c:v>101.473456</c:v>
                </c:pt>
                <c:pt idx="39">
                  <c:v>97.919420000000002</c:v>
                </c:pt>
                <c:pt idx="40">
                  <c:v>93.699200000000005</c:v>
                </c:pt>
                <c:pt idx="41">
                  <c:v>96.587056000000004</c:v>
                </c:pt>
                <c:pt idx="42">
                  <c:v>96.731055999999995</c:v>
                </c:pt>
                <c:pt idx="43">
                  <c:v>95.761455999999995</c:v>
                </c:pt>
                <c:pt idx="44">
                  <c:v>92.076800000000006</c:v>
                </c:pt>
                <c:pt idx="45">
                  <c:v>90.487855999999994</c:v>
                </c:pt>
                <c:pt idx="46">
                  <c:v>84.066035999999997</c:v>
                </c:pt>
                <c:pt idx="47">
                  <c:v>94.219344000000007</c:v>
                </c:pt>
                <c:pt idx="48">
                  <c:v>89.071708000000001</c:v>
                </c:pt>
                <c:pt idx="49">
                  <c:v>86.278980000000004</c:v>
                </c:pt>
                <c:pt idx="50">
                  <c:v>94.518979999999999</c:v>
                </c:pt>
                <c:pt idx="51">
                  <c:v>101.419636</c:v>
                </c:pt>
                <c:pt idx="52">
                  <c:v>106.775564</c:v>
                </c:pt>
                <c:pt idx="53">
                  <c:v>107.4016</c:v>
                </c:pt>
                <c:pt idx="54">
                  <c:v>107.60902</c:v>
                </c:pt>
                <c:pt idx="55">
                  <c:v>108.005528</c:v>
                </c:pt>
                <c:pt idx="56">
                  <c:v>110.001456</c:v>
                </c:pt>
                <c:pt idx="57">
                  <c:v>110.849164</c:v>
                </c:pt>
                <c:pt idx="58">
                  <c:v>106.36770799999999</c:v>
                </c:pt>
                <c:pt idx="59">
                  <c:v>111.62676399999999</c:v>
                </c:pt>
                <c:pt idx="60">
                  <c:v>115.74342</c:v>
                </c:pt>
                <c:pt idx="61">
                  <c:v>121.351856</c:v>
                </c:pt>
                <c:pt idx="62">
                  <c:v>120.492508</c:v>
                </c:pt>
                <c:pt idx="63">
                  <c:v>123.266036</c:v>
                </c:pt>
                <c:pt idx="64">
                  <c:v>134.22574399999999</c:v>
                </c:pt>
                <c:pt idx="65">
                  <c:v>141.79462000000001</c:v>
                </c:pt>
                <c:pt idx="66">
                  <c:v>146.055272</c:v>
                </c:pt>
                <c:pt idx="67">
                  <c:v>150.40989200000001</c:v>
                </c:pt>
                <c:pt idx="68">
                  <c:v>156.2304</c:v>
                </c:pt>
                <c:pt idx="69">
                  <c:v>163.78589199999999</c:v>
                </c:pt>
                <c:pt idx="70">
                  <c:v>180.25192799999999</c:v>
                </c:pt>
                <c:pt idx="71">
                  <c:v>195.06327200000001</c:v>
                </c:pt>
                <c:pt idx="72">
                  <c:v>203.41527199999999</c:v>
                </c:pt>
                <c:pt idx="73">
                  <c:v>204.93789200000001</c:v>
                </c:pt>
                <c:pt idx="74">
                  <c:v>205.26138</c:v>
                </c:pt>
                <c:pt idx="75">
                  <c:v>197.26138</c:v>
                </c:pt>
                <c:pt idx="76">
                  <c:v>171.45774399999999</c:v>
                </c:pt>
                <c:pt idx="77">
                  <c:v>159.64363599999999</c:v>
                </c:pt>
                <c:pt idx="78">
                  <c:v>163.374256</c:v>
                </c:pt>
                <c:pt idx="79">
                  <c:v>160.93963600000001</c:v>
                </c:pt>
                <c:pt idx="80">
                  <c:v>157.04</c:v>
                </c:pt>
                <c:pt idx="81">
                  <c:v>153.6704</c:v>
                </c:pt>
                <c:pt idx="82">
                  <c:v>147.23142000000001</c:v>
                </c:pt>
                <c:pt idx="83">
                  <c:v>140.98647199999999</c:v>
                </c:pt>
                <c:pt idx="84">
                  <c:v>133.87403599999999</c:v>
                </c:pt>
                <c:pt idx="85">
                  <c:v>129.15258</c:v>
                </c:pt>
                <c:pt idx="86">
                  <c:v>122.015128</c:v>
                </c:pt>
                <c:pt idx="87">
                  <c:v>115.440872</c:v>
                </c:pt>
                <c:pt idx="88">
                  <c:v>109.12582</c:v>
                </c:pt>
                <c:pt idx="89">
                  <c:v>102.449744</c:v>
                </c:pt>
                <c:pt idx="90">
                  <c:v>96.809600000000003</c:v>
                </c:pt>
                <c:pt idx="91">
                  <c:v>94.452656000000005</c:v>
                </c:pt>
                <c:pt idx="92">
                  <c:v>91.448728000000003</c:v>
                </c:pt>
                <c:pt idx="93">
                  <c:v>89.1648</c:v>
                </c:pt>
                <c:pt idx="94">
                  <c:v>86.861671999999999</c:v>
                </c:pt>
                <c:pt idx="95">
                  <c:v>83.857743999999997</c:v>
                </c:pt>
                <c:pt idx="96">
                  <c:v>83.502544</c:v>
                </c:pt>
                <c:pt idx="97">
                  <c:v>80.534108000000003</c:v>
                </c:pt>
                <c:pt idx="98">
                  <c:v>80.310400000000001</c:v>
                </c:pt>
                <c:pt idx="99">
                  <c:v>80.125091999999995</c:v>
                </c:pt>
                <c:pt idx="100">
                  <c:v>78.521891999999994</c:v>
                </c:pt>
                <c:pt idx="101">
                  <c:v>77.770179999999996</c:v>
                </c:pt>
                <c:pt idx="102">
                  <c:v>77.242180000000005</c:v>
                </c:pt>
                <c:pt idx="103">
                  <c:v>75.127272000000005</c:v>
                </c:pt>
                <c:pt idx="104">
                  <c:v>74.512872000000002</c:v>
                </c:pt>
                <c:pt idx="105">
                  <c:v>75.018764000000004</c:v>
                </c:pt>
                <c:pt idx="106">
                  <c:v>75.885672</c:v>
                </c:pt>
                <c:pt idx="107">
                  <c:v>76.173671999999996</c:v>
                </c:pt>
                <c:pt idx="108">
                  <c:v>75.785892000000004</c:v>
                </c:pt>
                <c:pt idx="109">
                  <c:v>76.387780000000006</c:v>
                </c:pt>
                <c:pt idx="110">
                  <c:v>77.734691999999995</c:v>
                </c:pt>
                <c:pt idx="111">
                  <c:v>79.74982</c:v>
                </c:pt>
                <c:pt idx="112">
                  <c:v>83.947056000000003</c:v>
                </c:pt>
                <c:pt idx="113">
                  <c:v>88.569599999999994</c:v>
                </c:pt>
                <c:pt idx="114">
                  <c:v>96.685671999999997</c:v>
                </c:pt>
                <c:pt idx="115">
                  <c:v>108.83578</c:v>
                </c:pt>
                <c:pt idx="116">
                  <c:v>126.107636</c:v>
                </c:pt>
                <c:pt idx="117">
                  <c:v>143.84610799999999</c:v>
                </c:pt>
                <c:pt idx="118">
                  <c:v>158.657456</c:v>
                </c:pt>
                <c:pt idx="119">
                  <c:v>169.25905599999999</c:v>
                </c:pt>
                <c:pt idx="120">
                  <c:v>174.777308</c:v>
                </c:pt>
                <c:pt idx="121">
                  <c:v>179.15694400000001</c:v>
                </c:pt>
                <c:pt idx="122">
                  <c:v>173.72043600000001</c:v>
                </c:pt>
                <c:pt idx="123">
                  <c:v>137.534256</c:v>
                </c:pt>
                <c:pt idx="124">
                  <c:v>135.27534399999999</c:v>
                </c:pt>
                <c:pt idx="125">
                  <c:v>153.05396400000001</c:v>
                </c:pt>
                <c:pt idx="126">
                  <c:v>157.9616</c:v>
                </c:pt>
                <c:pt idx="127">
                  <c:v>155.659344</c:v>
                </c:pt>
                <c:pt idx="128">
                  <c:v>147.57498000000001</c:v>
                </c:pt>
                <c:pt idx="129">
                  <c:v>143.85396399999999</c:v>
                </c:pt>
                <c:pt idx="130">
                  <c:v>142.00872799999999</c:v>
                </c:pt>
                <c:pt idx="131">
                  <c:v>138.67840000000001</c:v>
                </c:pt>
                <c:pt idx="132">
                  <c:v>135.89236399999999</c:v>
                </c:pt>
                <c:pt idx="133">
                  <c:v>131.90923599999999</c:v>
                </c:pt>
                <c:pt idx="134">
                  <c:v>128.37440000000001</c:v>
                </c:pt>
                <c:pt idx="135">
                  <c:v>125.722764</c:v>
                </c:pt>
                <c:pt idx="136">
                  <c:v>119.35010800000001</c:v>
                </c:pt>
                <c:pt idx="137">
                  <c:v>103.482764</c:v>
                </c:pt>
                <c:pt idx="138">
                  <c:v>103.21978</c:v>
                </c:pt>
                <c:pt idx="139">
                  <c:v>102.625456</c:v>
                </c:pt>
                <c:pt idx="140">
                  <c:v>110.9344</c:v>
                </c:pt>
                <c:pt idx="141">
                  <c:v>108.405528</c:v>
                </c:pt>
                <c:pt idx="142">
                  <c:v>103.80887199999999</c:v>
                </c:pt>
                <c:pt idx="143">
                  <c:v>101.25498</c:v>
                </c:pt>
                <c:pt idx="144">
                  <c:v>101.65236400000001</c:v>
                </c:pt>
                <c:pt idx="145">
                  <c:v>104.04858</c:v>
                </c:pt>
                <c:pt idx="146">
                  <c:v>104.738908</c:v>
                </c:pt>
                <c:pt idx="147">
                  <c:v>107.758256</c:v>
                </c:pt>
                <c:pt idx="148">
                  <c:v>108.39302000000001</c:v>
                </c:pt>
                <c:pt idx="149">
                  <c:v>105.99010800000001</c:v>
                </c:pt>
                <c:pt idx="150">
                  <c:v>105.66079999999999</c:v>
                </c:pt>
                <c:pt idx="151">
                  <c:v>105.625308</c:v>
                </c:pt>
                <c:pt idx="152">
                  <c:v>106.754328</c:v>
                </c:pt>
                <c:pt idx="153">
                  <c:v>113.67418000000001</c:v>
                </c:pt>
                <c:pt idx="154">
                  <c:v>113.60610800000001</c:v>
                </c:pt>
                <c:pt idx="155">
                  <c:v>114.384872</c:v>
                </c:pt>
                <c:pt idx="156">
                  <c:v>113.448144</c:v>
                </c:pt>
                <c:pt idx="157">
                  <c:v>112.827056</c:v>
                </c:pt>
                <c:pt idx="158">
                  <c:v>116.64319999999999</c:v>
                </c:pt>
                <c:pt idx="159">
                  <c:v>119.14123600000001</c:v>
                </c:pt>
                <c:pt idx="160">
                  <c:v>127.207272</c:v>
                </c:pt>
                <c:pt idx="161">
                  <c:v>146.04916399999999</c:v>
                </c:pt>
                <c:pt idx="162">
                  <c:v>151.049892</c:v>
                </c:pt>
                <c:pt idx="163">
                  <c:v>159.04029199999999</c:v>
                </c:pt>
                <c:pt idx="164">
                  <c:v>165.82458</c:v>
                </c:pt>
                <c:pt idx="165">
                  <c:v>172.17977999999999</c:v>
                </c:pt>
                <c:pt idx="166">
                  <c:v>176.025308</c:v>
                </c:pt>
                <c:pt idx="167">
                  <c:v>195.554036</c:v>
                </c:pt>
                <c:pt idx="168">
                  <c:v>211.01585600000001</c:v>
                </c:pt>
                <c:pt idx="169">
                  <c:v>215.6096</c:v>
                </c:pt>
                <c:pt idx="170">
                  <c:v>199.796944</c:v>
                </c:pt>
                <c:pt idx="171">
                  <c:v>182.894836</c:v>
                </c:pt>
                <c:pt idx="172">
                  <c:v>170.97890799999999</c:v>
                </c:pt>
                <c:pt idx="173">
                  <c:v>161.15781999999999</c:v>
                </c:pt>
                <c:pt idx="174">
                  <c:v>165.156364</c:v>
                </c:pt>
                <c:pt idx="175">
                  <c:v>164.42763600000001</c:v>
                </c:pt>
                <c:pt idx="176">
                  <c:v>162.82530800000001</c:v>
                </c:pt>
                <c:pt idx="177">
                  <c:v>160.29382000000001</c:v>
                </c:pt>
                <c:pt idx="178">
                  <c:v>153.083056</c:v>
                </c:pt>
                <c:pt idx="179">
                  <c:v>144.99199999999999</c:v>
                </c:pt>
                <c:pt idx="180">
                  <c:v>138.85120000000001</c:v>
                </c:pt>
                <c:pt idx="181">
                  <c:v>133.95694399999999</c:v>
                </c:pt>
                <c:pt idx="182">
                  <c:v>125.583128</c:v>
                </c:pt>
                <c:pt idx="183">
                  <c:v>120.310692</c:v>
                </c:pt>
                <c:pt idx="184">
                  <c:v>113.870836</c:v>
                </c:pt>
                <c:pt idx="185">
                  <c:v>108.672292</c:v>
                </c:pt>
                <c:pt idx="186">
                  <c:v>102.705744</c:v>
                </c:pt>
                <c:pt idx="187">
                  <c:v>98.348219999999998</c:v>
                </c:pt>
                <c:pt idx="188">
                  <c:v>95.802180000000007</c:v>
                </c:pt>
                <c:pt idx="189">
                  <c:v>93.415564000000003</c:v>
                </c:pt>
                <c:pt idx="190">
                  <c:v>90.277236000000002</c:v>
                </c:pt>
                <c:pt idx="191">
                  <c:v>88.725819999999999</c:v>
                </c:pt>
                <c:pt idx="192">
                  <c:v>86.777891999999994</c:v>
                </c:pt>
                <c:pt idx="193">
                  <c:v>84.736872000000005</c:v>
                </c:pt>
                <c:pt idx="194">
                  <c:v>83.085672000000002</c:v>
                </c:pt>
                <c:pt idx="195">
                  <c:v>79.812944000000002</c:v>
                </c:pt>
                <c:pt idx="196">
                  <c:v>81.870255999999998</c:v>
                </c:pt>
                <c:pt idx="197">
                  <c:v>81.438255999999996</c:v>
                </c:pt>
                <c:pt idx="198">
                  <c:v>77.877527999999998</c:v>
                </c:pt>
                <c:pt idx="199">
                  <c:v>75.695419999999999</c:v>
                </c:pt>
                <c:pt idx="200">
                  <c:v>77.752728000000005</c:v>
                </c:pt>
                <c:pt idx="201">
                  <c:v>77.097020000000001</c:v>
                </c:pt>
                <c:pt idx="202">
                  <c:v>77.455128000000002</c:v>
                </c:pt>
                <c:pt idx="203">
                  <c:v>76.482619999999997</c:v>
                </c:pt>
                <c:pt idx="204">
                  <c:v>77.983127999999994</c:v>
                </c:pt>
                <c:pt idx="205">
                  <c:v>77.531927999999994</c:v>
                </c:pt>
                <c:pt idx="206">
                  <c:v>78.491928000000001</c:v>
                </c:pt>
                <c:pt idx="207">
                  <c:v>79.730328</c:v>
                </c:pt>
                <c:pt idx="208">
                  <c:v>82.609455999999994</c:v>
                </c:pt>
                <c:pt idx="209">
                  <c:v>85.337891999999997</c:v>
                </c:pt>
                <c:pt idx="210">
                  <c:v>92.398836000000003</c:v>
                </c:pt>
                <c:pt idx="211">
                  <c:v>104.49222</c:v>
                </c:pt>
                <c:pt idx="212">
                  <c:v>119.175856</c:v>
                </c:pt>
                <c:pt idx="213">
                  <c:v>135.97818000000001</c:v>
                </c:pt>
                <c:pt idx="214">
                  <c:v>150.64930799999999</c:v>
                </c:pt>
                <c:pt idx="215">
                  <c:v>159.01207199999999</c:v>
                </c:pt>
                <c:pt idx="216">
                  <c:v>164.10414399999999</c:v>
                </c:pt>
                <c:pt idx="217">
                  <c:v>159.84465599999999</c:v>
                </c:pt>
                <c:pt idx="218">
                  <c:v>149.23519999999999</c:v>
                </c:pt>
                <c:pt idx="219">
                  <c:v>143.85978</c:v>
                </c:pt>
                <c:pt idx="220">
                  <c:v>143.63229200000001</c:v>
                </c:pt>
                <c:pt idx="221">
                  <c:v>156.20683600000001</c:v>
                </c:pt>
                <c:pt idx="222">
                  <c:v>155.94385600000001</c:v>
                </c:pt>
                <c:pt idx="223">
                  <c:v>157.66603599999999</c:v>
                </c:pt>
                <c:pt idx="224">
                  <c:v>151.133092</c:v>
                </c:pt>
                <c:pt idx="225">
                  <c:v>145.39694399999999</c:v>
                </c:pt>
                <c:pt idx="226">
                  <c:v>146.28305599999999</c:v>
                </c:pt>
                <c:pt idx="227">
                  <c:v>144.357236</c:v>
                </c:pt>
                <c:pt idx="228">
                  <c:v>140.62662</c:v>
                </c:pt>
                <c:pt idx="229">
                  <c:v>139.89702</c:v>
                </c:pt>
                <c:pt idx="230">
                  <c:v>138.94662</c:v>
                </c:pt>
                <c:pt idx="231">
                  <c:v>116.7424</c:v>
                </c:pt>
                <c:pt idx="232">
                  <c:v>100.53614399999999</c:v>
                </c:pt>
                <c:pt idx="233">
                  <c:v>97.464727999999994</c:v>
                </c:pt>
                <c:pt idx="234">
                  <c:v>97.001019999999997</c:v>
                </c:pt>
                <c:pt idx="235">
                  <c:v>95.567707999999996</c:v>
                </c:pt>
                <c:pt idx="236">
                  <c:v>96.408727999999996</c:v>
                </c:pt>
                <c:pt idx="237">
                  <c:v>99.817307999999997</c:v>
                </c:pt>
                <c:pt idx="238">
                  <c:v>92.424143999999998</c:v>
                </c:pt>
                <c:pt idx="239">
                  <c:v>93.875491999999994</c:v>
                </c:pt>
                <c:pt idx="240">
                  <c:v>95.641891999999999</c:v>
                </c:pt>
                <c:pt idx="241">
                  <c:v>96.320580000000007</c:v>
                </c:pt>
                <c:pt idx="242">
                  <c:v>91.505163999999994</c:v>
                </c:pt>
                <c:pt idx="243">
                  <c:v>93.382980000000003</c:v>
                </c:pt>
                <c:pt idx="244">
                  <c:v>85.560727999999997</c:v>
                </c:pt>
                <c:pt idx="245">
                  <c:v>90.936728000000002</c:v>
                </c:pt>
                <c:pt idx="246">
                  <c:v>96.320580000000007</c:v>
                </c:pt>
                <c:pt idx="247">
                  <c:v>96.584435999999997</c:v>
                </c:pt>
                <c:pt idx="248">
                  <c:v>94.794179999999997</c:v>
                </c:pt>
                <c:pt idx="249">
                  <c:v>101.753308</c:v>
                </c:pt>
                <c:pt idx="250">
                  <c:v>113.753308</c:v>
                </c:pt>
                <c:pt idx="251">
                  <c:v>105.70938</c:v>
                </c:pt>
                <c:pt idx="252">
                  <c:v>100.820072</c:v>
                </c:pt>
                <c:pt idx="253">
                  <c:v>102.957964</c:v>
                </c:pt>
                <c:pt idx="254">
                  <c:v>107.862692</c:v>
                </c:pt>
                <c:pt idx="255">
                  <c:v>109.90283599999999</c:v>
                </c:pt>
                <c:pt idx="256">
                  <c:v>130.554472</c:v>
                </c:pt>
                <c:pt idx="257">
                  <c:v>150.38399999999999</c:v>
                </c:pt>
                <c:pt idx="258">
                  <c:v>154.16843600000001</c:v>
                </c:pt>
                <c:pt idx="259">
                  <c:v>163.60552799999999</c:v>
                </c:pt>
                <c:pt idx="260">
                  <c:v>169.22152800000001</c:v>
                </c:pt>
                <c:pt idx="261">
                  <c:v>173.602036</c:v>
                </c:pt>
                <c:pt idx="262">
                  <c:v>151.946472</c:v>
                </c:pt>
                <c:pt idx="263">
                  <c:v>166.33047199999999</c:v>
                </c:pt>
                <c:pt idx="264">
                  <c:v>172.45498000000001</c:v>
                </c:pt>
                <c:pt idx="265">
                  <c:v>176.04159999999999</c:v>
                </c:pt>
                <c:pt idx="266">
                  <c:v>175.44262000000001</c:v>
                </c:pt>
                <c:pt idx="267">
                  <c:v>173.38734400000001</c:v>
                </c:pt>
                <c:pt idx="268">
                  <c:v>170.800872</c:v>
                </c:pt>
                <c:pt idx="269">
                  <c:v>174.344144</c:v>
                </c:pt>
                <c:pt idx="270">
                  <c:v>167.73905600000001</c:v>
                </c:pt>
                <c:pt idx="271">
                  <c:v>166.612944</c:v>
                </c:pt>
                <c:pt idx="272">
                  <c:v>161.87432799999999</c:v>
                </c:pt>
                <c:pt idx="273">
                  <c:v>161.91272799999999</c:v>
                </c:pt>
                <c:pt idx="274">
                  <c:v>158.281892</c:v>
                </c:pt>
                <c:pt idx="275">
                  <c:v>152.04945599999999</c:v>
                </c:pt>
                <c:pt idx="276">
                  <c:v>144.51665600000001</c:v>
                </c:pt>
                <c:pt idx="277">
                  <c:v>138.156508</c:v>
                </c:pt>
                <c:pt idx="278">
                  <c:v>129.52727200000001</c:v>
                </c:pt>
                <c:pt idx="279">
                  <c:v>123.65963600000001</c:v>
                </c:pt>
                <c:pt idx="280">
                  <c:v>115.149964</c:v>
                </c:pt>
                <c:pt idx="281">
                  <c:v>110.68392799999999</c:v>
                </c:pt>
                <c:pt idx="282">
                  <c:v>106.11897999999999</c:v>
                </c:pt>
                <c:pt idx="283">
                  <c:v>101.704728</c:v>
                </c:pt>
                <c:pt idx="284">
                  <c:v>98.083492000000007</c:v>
                </c:pt>
                <c:pt idx="285">
                  <c:v>95.242763999999994</c:v>
                </c:pt>
                <c:pt idx="286">
                  <c:v>91.007127999999994</c:v>
                </c:pt>
                <c:pt idx="287">
                  <c:v>89.967420000000004</c:v>
                </c:pt>
                <c:pt idx="288">
                  <c:v>87.475200000000001</c:v>
                </c:pt>
                <c:pt idx="289">
                  <c:v>86.518979999999999</c:v>
                </c:pt>
                <c:pt idx="290">
                  <c:v>86.192580000000007</c:v>
                </c:pt>
                <c:pt idx="291">
                  <c:v>82.423563999999999</c:v>
                </c:pt>
                <c:pt idx="292">
                  <c:v>81.947344000000001</c:v>
                </c:pt>
                <c:pt idx="293">
                  <c:v>82.606836000000001</c:v>
                </c:pt>
                <c:pt idx="294">
                  <c:v>81.915636000000006</c:v>
                </c:pt>
                <c:pt idx="295">
                  <c:v>81.576728000000003</c:v>
                </c:pt>
                <c:pt idx="296">
                  <c:v>81.202327999999994</c:v>
                </c:pt>
                <c:pt idx="297">
                  <c:v>79.286107999999999</c:v>
                </c:pt>
                <c:pt idx="298">
                  <c:v>80.085819999999998</c:v>
                </c:pt>
                <c:pt idx="299">
                  <c:v>80.361307999999994</c:v>
                </c:pt>
                <c:pt idx="300">
                  <c:v>79.257307999999995</c:v>
                </c:pt>
                <c:pt idx="301">
                  <c:v>81.391419999999997</c:v>
                </c:pt>
                <c:pt idx="302">
                  <c:v>82.594328000000004</c:v>
                </c:pt>
                <c:pt idx="303">
                  <c:v>84.635344000000003</c:v>
                </c:pt>
                <c:pt idx="304">
                  <c:v>88.448580000000007</c:v>
                </c:pt>
                <c:pt idx="305">
                  <c:v>93.250619999999998</c:v>
                </c:pt>
                <c:pt idx="306">
                  <c:v>102.512</c:v>
                </c:pt>
                <c:pt idx="307">
                  <c:v>116.073308</c:v>
                </c:pt>
                <c:pt idx="308">
                  <c:v>134.54807199999999</c:v>
                </c:pt>
                <c:pt idx="309">
                  <c:v>150.74181999999999</c:v>
                </c:pt>
                <c:pt idx="310">
                  <c:v>164.68334400000001</c:v>
                </c:pt>
                <c:pt idx="311">
                  <c:v>171.31142</c:v>
                </c:pt>
                <c:pt idx="312">
                  <c:v>173.27854400000001</c:v>
                </c:pt>
                <c:pt idx="313">
                  <c:v>173.36494400000001</c:v>
                </c:pt>
                <c:pt idx="314">
                  <c:v>179.20756399999999</c:v>
                </c:pt>
                <c:pt idx="315">
                  <c:v>180.12829199999999</c:v>
                </c:pt>
                <c:pt idx="316">
                  <c:v>176.73745600000001</c:v>
                </c:pt>
                <c:pt idx="317">
                  <c:v>174.823272</c:v>
                </c:pt>
                <c:pt idx="318">
                  <c:v>169.115928</c:v>
                </c:pt>
                <c:pt idx="319">
                  <c:v>162.86138</c:v>
                </c:pt>
                <c:pt idx="320">
                  <c:v>155.26370800000001</c:v>
                </c:pt>
                <c:pt idx="321">
                  <c:v>149.57556400000001</c:v>
                </c:pt>
                <c:pt idx="322">
                  <c:v>143.32102</c:v>
                </c:pt>
                <c:pt idx="323">
                  <c:v>137.617456</c:v>
                </c:pt>
                <c:pt idx="324">
                  <c:v>137.38036399999999</c:v>
                </c:pt>
                <c:pt idx="325">
                  <c:v>135.825164</c:v>
                </c:pt>
                <c:pt idx="326">
                  <c:v>135.32305600000001</c:v>
                </c:pt>
                <c:pt idx="327">
                  <c:v>133.06502</c:v>
                </c:pt>
                <c:pt idx="328">
                  <c:v>129.83738</c:v>
                </c:pt>
                <c:pt idx="329">
                  <c:v>131.73352800000001</c:v>
                </c:pt>
                <c:pt idx="330">
                  <c:v>129.29890800000001</c:v>
                </c:pt>
                <c:pt idx="331">
                  <c:v>126.244072</c:v>
                </c:pt>
                <c:pt idx="332">
                  <c:v>121.98923600000001</c:v>
                </c:pt>
                <c:pt idx="333">
                  <c:v>109.95142</c:v>
                </c:pt>
                <c:pt idx="334">
                  <c:v>108.6592</c:v>
                </c:pt>
                <c:pt idx="335">
                  <c:v>107.5936</c:v>
                </c:pt>
                <c:pt idx="336">
                  <c:v>109.31782</c:v>
                </c:pt>
                <c:pt idx="337">
                  <c:v>109.900508</c:v>
                </c:pt>
                <c:pt idx="338">
                  <c:v>107.009744</c:v>
                </c:pt>
                <c:pt idx="339">
                  <c:v>103.768728</c:v>
                </c:pt>
                <c:pt idx="340">
                  <c:v>106.900364</c:v>
                </c:pt>
                <c:pt idx="341">
                  <c:v>114.83898000000001</c:v>
                </c:pt>
                <c:pt idx="342">
                  <c:v>115.54559999999999</c:v>
                </c:pt>
                <c:pt idx="343">
                  <c:v>116.249308</c:v>
                </c:pt>
                <c:pt idx="344">
                  <c:v>117.97643600000001</c:v>
                </c:pt>
                <c:pt idx="345">
                  <c:v>119.352144</c:v>
                </c:pt>
                <c:pt idx="346">
                  <c:v>120.247856</c:v>
                </c:pt>
                <c:pt idx="347">
                  <c:v>122.40029199999999</c:v>
                </c:pt>
                <c:pt idx="348">
                  <c:v>123.965092</c:v>
                </c:pt>
                <c:pt idx="349">
                  <c:v>121.7792</c:v>
                </c:pt>
                <c:pt idx="350">
                  <c:v>120.58298000000001</c:v>
                </c:pt>
                <c:pt idx="351">
                  <c:v>124.24057999999999</c:v>
                </c:pt>
                <c:pt idx="352">
                  <c:v>123.246836</c:v>
                </c:pt>
                <c:pt idx="353">
                  <c:v>117.93018000000001</c:v>
                </c:pt>
                <c:pt idx="354">
                  <c:v>116.449744</c:v>
                </c:pt>
                <c:pt idx="355">
                  <c:v>114.66967200000001</c:v>
                </c:pt>
                <c:pt idx="356">
                  <c:v>132.75723600000001</c:v>
                </c:pt>
                <c:pt idx="357">
                  <c:v>144.39738</c:v>
                </c:pt>
                <c:pt idx="358">
                  <c:v>162.89192800000001</c:v>
                </c:pt>
                <c:pt idx="359">
                  <c:v>174.274036</c:v>
                </c:pt>
                <c:pt idx="360">
                  <c:v>192.91257999999999</c:v>
                </c:pt>
                <c:pt idx="361">
                  <c:v>197.951708</c:v>
                </c:pt>
                <c:pt idx="362">
                  <c:v>190.705456</c:v>
                </c:pt>
                <c:pt idx="363">
                  <c:v>177.82952800000001</c:v>
                </c:pt>
                <c:pt idx="364">
                  <c:v>173.95869200000001</c:v>
                </c:pt>
                <c:pt idx="365">
                  <c:v>164.22399999999999</c:v>
                </c:pt>
                <c:pt idx="366">
                  <c:v>155.78734399999999</c:v>
                </c:pt>
                <c:pt idx="367">
                  <c:v>145.03214399999999</c:v>
                </c:pt>
                <c:pt idx="368">
                  <c:v>141.33032800000001</c:v>
                </c:pt>
                <c:pt idx="369">
                  <c:v>139.06676400000001</c:v>
                </c:pt>
                <c:pt idx="370">
                  <c:v>139.618908</c:v>
                </c:pt>
                <c:pt idx="371">
                  <c:v>136.43549200000001</c:v>
                </c:pt>
                <c:pt idx="372">
                  <c:v>130.27549200000001</c:v>
                </c:pt>
                <c:pt idx="373">
                  <c:v>125.336144</c:v>
                </c:pt>
                <c:pt idx="374">
                  <c:v>119.163636</c:v>
                </c:pt>
                <c:pt idx="375">
                  <c:v>113.81062</c:v>
                </c:pt>
                <c:pt idx="376">
                  <c:v>108.19927199999999</c:v>
                </c:pt>
                <c:pt idx="377">
                  <c:v>104.338036</c:v>
                </c:pt>
                <c:pt idx="378">
                  <c:v>99.430400000000006</c:v>
                </c:pt>
                <c:pt idx="379">
                  <c:v>96.135564000000002</c:v>
                </c:pt>
                <c:pt idx="380">
                  <c:v>92.632435999999998</c:v>
                </c:pt>
                <c:pt idx="381">
                  <c:v>90.255420000000001</c:v>
                </c:pt>
                <c:pt idx="382">
                  <c:v>88.134692000000001</c:v>
                </c:pt>
                <c:pt idx="383">
                  <c:v>84.036364000000006</c:v>
                </c:pt>
                <c:pt idx="384">
                  <c:v>82.600144</c:v>
                </c:pt>
                <c:pt idx="385">
                  <c:v>83.425743999999995</c:v>
                </c:pt>
                <c:pt idx="386">
                  <c:v>82.181528</c:v>
                </c:pt>
                <c:pt idx="387">
                  <c:v>80.140507999999997</c:v>
                </c:pt>
                <c:pt idx="388">
                  <c:v>80.099199999999996</c:v>
                </c:pt>
                <c:pt idx="389">
                  <c:v>80.226907999999995</c:v>
                </c:pt>
                <c:pt idx="390">
                  <c:v>79.069091999999998</c:v>
                </c:pt>
                <c:pt idx="391">
                  <c:v>79.12</c:v>
                </c:pt>
                <c:pt idx="392">
                  <c:v>79.424291999999994</c:v>
                </c:pt>
                <c:pt idx="393">
                  <c:v>77.770179999999996</c:v>
                </c:pt>
                <c:pt idx="394">
                  <c:v>78.067779999999999</c:v>
                </c:pt>
                <c:pt idx="395">
                  <c:v>79.303272000000007</c:v>
                </c:pt>
                <c:pt idx="396">
                  <c:v>79.60378</c:v>
                </c:pt>
                <c:pt idx="397">
                  <c:v>78.016872000000006</c:v>
                </c:pt>
                <c:pt idx="398">
                  <c:v>77.844071999999997</c:v>
                </c:pt>
                <c:pt idx="399">
                  <c:v>80.179779999999994</c:v>
                </c:pt>
                <c:pt idx="400">
                  <c:v>85.720144000000005</c:v>
                </c:pt>
                <c:pt idx="401">
                  <c:v>89.312579999999997</c:v>
                </c:pt>
                <c:pt idx="402">
                  <c:v>97.358543999999995</c:v>
                </c:pt>
                <c:pt idx="403">
                  <c:v>108.641744</c:v>
                </c:pt>
                <c:pt idx="404">
                  <c:v>123.43767200000001</c:v>
                </c:pt>
                <c:pt idx="405">
                  <c:v>139.18690799999999</c:v>
                </c:pt>
                <c:pt idx="406">
                  <c:v>146.355492</c:v>
                </c:pt>
                <c:pt idx="407">
                  <c:v>154.445672</c:v>
                </c:pt>
                <c:pt idx="408">
                  <c:v>154.874764</c:v>
                </c:pt>
                <c:pt idx="409">
                  <c:v>149.15781999999999</c:v>
                </c:pt>
                <c:pt idx="410">
                  <c:v>151.10952800000001</c:v>
                </c:pt>
                <c:pt idx="411">
                  <c:v>151.71345600000001</c:v>
                </c:pt>
                <c:pt idx="412">
                  <c:v>154.86807200000001</c:v>
                </c:pt>
                <c:pt idx="413">
                  <c:v>153.294544</c:v>
                </c:pt>
                <c:pt idx="414">
                  <c:v>143.985164</c:v>
                </c:pt>
                <c:pt idx="415">
                  <c:v>142.206256</c:v>
                </c:pt>
                <c:pt idx="416">
                  <c:v>145.48858000000001</c:v>
                </c:pt>
                <c:pt idx="417">
                  <c:v>148.63738000000001</c:v>
                </c:pt>
                <c:pt idx="418">
                  <c:v>144.25105600000001</c:v>
                </c:pt>
                <c:pt idx="419">
                  <c:v>146.167272</c:v>
                </c:pt>
                <c:pt idx="420">
                  <c:v>143.57818</c:v>
                </c:pt>
                <c:pt idx="421">
                  <c:v>139.71985599999999</c:v>
                </c:pt>
                <c:pt idx="422">
                  <c:v>134.23622</c:v>
                </c:pt>
                <c:pt idx="423">
                  <c:v>130.84247199999999</c:v>
                </c:pt>
                <c:pt idx="424">
                  <c:v>129.08742000000001</c:v>
                </c:pt>
                <c:pt idx="425">
                  <c:v>128.87330800000001</c:v>
                </c:pt>
                <c:pt idx="426">
                  <c:v>121.876656</c:v>
                </c:pt>
                <c:pt idx="427">
                  <c:v>123.163056</c:v>
                </c:pt>
                <c:pt idx="428">
                  <c:v>124.599272</c:v>
                </c:pt>
                <c:pt idx="429">
                  <c:v>123.313744</c:v>
                </c:pt>
                <c:pt idx="430">
                  <c:v>110.54923599999999</c:v>
                </c:pt>
                <c:pt idx="431">
                  <c:v>101.2064</c:v>
                </c:pt>
                <c:pt idx="432">
                  <c:v>100.863708</c:v>
                </c:pt>
                <c:pt idx="433">
                  <c:v>99.629092</c:v>
                </c:pt>
                <c:pt idx="434">
                  <c:v>99.965091999999999</c:v>
                </c:pt>
                <c:pt idx="435">
                  <c:v>99.775999999999996</c:v>
                </c:pt>
                <c:pt idx="436">
                  <c:v>99.951707999999996</c:v>
                </c:pt>
                <c:pt idx="437">
                  <c:v>93.731780000000001</c:v>
                </c:pt>
                <c:pt idx="438">
                  <c:v>93.709671999999998</c:v>
                </c:pt>
                <c:pt idx="439">
                  <c:v>102.61382</c:v>
                </c:pt>
                <c:pt idx="440">
                  <c:v>107.11534399999999</c:v>
                </c:pt>
                <c:pt idx="441">
                  <c:v>105.231708</c:v>
                </c:pt>
                <c:pt idx="442">
                  <c:v>107.065308</c:v>
                </c:pt>
                <c:pt idx="443">
                  <c:v>109.432728</c:v>
                </c:pt>
                <c:pt idx="444">
                  <c:v>101.389672</c:v>
                </c:pt>
                <c:pt idx="445">
                  <c:v>101.49120000000001</c:v>
                </c:pt>
                <c:pt idx="446">
                  <c:v>105.9456</c:v>
                </c:pt>
                <c:pt idx="447">
                  <c:v>116.436944</c:v>
                </c:pt>
                <c:pt idx="448">
                  <c:v>127.38996400000001</c:v>
                </c:pt>
                <c:pt idx="449">
                  <c:v>136.788656</c:v>
                </c:pt>
                <c:pt idx="450">
                  <c:v>145.50487200000001</c:v>
                </c:pt>
                <c:pt idx="451">
                  <c:v>153.11709200000001</c:v>
                </c:pt>
                <c:pt idx="452">
                  <c:v>153.59417999999999</c:v>
                </c:pt>
                <c:pt idx="453">
                  <c:v>158.6688</c:v>
                </c:pt>
                <c:pt idx="454">
                  <c:v>172.70778000000001</c:v>
                </c:pt>
                <c:pt idx="455">
                  <c:v>194.661528</c:v>
                </c:pt>
                <c:pt idx="456">
                  <c:v>211.62676400000001</c:v>
                </c:pt>
                <c:pt idx="457">
                  <c:v>213.44407200000001</c:v>
                </c:pt>
                <c:pt idx="458">
                  <c:v>207.13570799999999</c:v>
                </c:pt>
                <c:pt idx="459">
                  <c:v>199.19622000000001</c:v>
                </c:pt>
                <c:pt idx="460">
                  <c:v>188.16552799999999</c:v>
                </c:pt>
                <c:pt idx="461">
                  <c:v>177.30472800000001</c:v>
                </c:pt>
                <c:pt idx="462">
                  <c:v>169.997964</c:v>
                </c:pt>
                <c:pt idx="463">
                  <c:v>162.84770800000001</c:v>
                </c:pt>
                <c:pt idx="464">
                  <c:v>157.56276399999999</c:v>
                </c:pt>
                <c:pt idx="465">
                  <c:v>151.06530799999999</c:v>
                </c:pt>
                <c:pt idx="466">
                  <c:v>145.55956399999999</c:v>
                </c:pt>
                <c:pt idx="467">
                  <c:v>140.27462</c:v>
                </c:pt>
                <c:pt idx="468">
                  <c:v>134.082908</c:v>
                </c:pt>
                <c:pt idx="469">
                  <c:v>129.32218</c:v>
                </c:pt>
                <c:pt idx="470">
                  <c:v>123.07577999999999</c:v>
                </c:pt>
                <c:pt idx="471">
                  <c:v>117.928144</c:v>
                </c:pt>
                <c:pt idx="472">
                  <c:v>111.862692</c:v>
                </c:pt>
                <c:pt idx="473">
                  <c:v>106.161164</c:v>
                </c:pt>
                <c:pt idx="474">
                  <c:v>102.667636</c:v>
                </c:pt>
                <c:pt idx="475">
                  <c:v>96.045379999999994</c:v>
                </c:pt>
                <c:pt idx="476">
                  <c:v>85.86618</c:v>
                </c:pt>
                <c:pt idx="477">
                  <c:v>83.748363999999995</c:v>
                </c:pt>
                <c:pt idx="478">
                  <c:v>81.982836000000006</c:v>
                </c:pt>
                <c:pt idx="479">
                  <c:v>79.353307999999998</c:v>
                </c:pt>
                <c:pt idx="480">
                  <c:v>74.659779999999998</c:v>
                </c:pt>
                <c:pt idx="481">
                  <c:v>75.063856000000001</c:v>
                </c:pt>
                <c:pt idx="482">
                  <c:v>73.265743999999998</c:v>
                </c:pt>
                <c:pt idx="483">
                  <c:v>72.367127999999994</c:v>
                </c:pt>
                <c:pt idx="484">
                  <c:v>70.034328000000002</c:v>
                </c:pt>
                <c:pt idx="485">
                  <c:v>71.250619999999998</c:v>
                </c:pt>
                <c:pt idx="486">
                  <c:v>71.375420000000005</c:v>
                </c:pt>
                <c:pt idx="487">
                  <c:v>71.173820000000006</c:v>
                </c:pt>
                <c:pt idx="488">
                  <c:v>70.527708000000004</c:v>
                </c:pt>
                <c:pt idx="489">
                  <c:v>70.210908000000003</c:v>
                </c:pt>
                <c:pt idx="490">
                  <c:v>69.862399999999994</c:v>
                </c:pt>
                <c:pt idx="491">
                  <c:v>69.267200000000003</c:v>
                </c:pt>
                <c:pt idx="492">
                  <c:v>68.115200000000002</c:v>
                </c:pt>
                <c:pt idx="493">
                  <c:v>70.924220000000005</c:v>
                </c:pt>
                <c:pt idx="494">
                  <c:v>71.867928000000006</c:v>
                </c:pt>
                <c:pt idx="495">
                  <c:v>72.818327999999994</c:v>
                </c:pt>
                <c:pt idx="496">
                  <c:v>75.901964000000007</c:v>
                </c:pt>
                <c:pt idx="497">
                  <c:v>79.721891999999997</c:v>
                </c:pt>
                <c:pt idx="498">
                  <c:v>86.759855999999999</c:v>
                </c:pt>
                <c:pt idx="499">
                  <c:v>96.674036000000001</c:v>
                </c:pt>
                <c:pt idx="500">
                  <c:v>110.30545600000001</c:v>
                </c:pt>
                <c:pt idx="501">
                  <c:v>120.827344</c:v>
                </c:pt>
                <c:pt idx="502">
                  <c:v>131.96363600000001</c:v>
                </c:pt>
                <c:pt idx="503">
                  <c:v>137.69978</c:v>
                </c:pt>
                <c:pt idx="504">
                  <c:v>144.39883599999999</c:v>
                </c:pt>
                <c:pt idx="505">
                  <c:v>149.00218000000001</c:v>
                </c:pt>
                <c:pt idx="506">
                  <c:v>152.77119999999999</c:v>
                </c:pt>
                <c:pt idx="507">
                  <c:v>153.84262000000001</c:v>
                </c:pt>
                <c:pt idx="508">
                  <c:v>155.04262</c:v>
                </c:pt>
                <c:pt idx="509">
                  <c:v>153.49701999999999</c:v>
                </c:pt>
                <c:pt idx="510">
                  <c:v>156.747636</c:v>
                </c:pt>
                <c:pt idx="511">
                  <c:v>155.53890799999999</c:v>
                </c:pt>
                <c:pt idx="512">
                  <c:v>149.67127199999999</c:v>
                </c:pt>
                <c:pt idx="513">
                  <c:v>145.784144</c:v>
                </c:pt>
                <c:pt idx="514">
                  <c:v>142.06981999999999</c:v>
                </c:pt>
                <c:pt idx="515">
                  <c:v>144.14341999999999</c:v>
                </c:pt>
                <c:pt idx="516">
                  <c:v>140.87360000000001</c:v>
                </c:pt>
                <c:pt idx="517">
                  <c:v>138.04537999999999</c:v>
                </c:pt>
                <c:pt idx="518">
                  <c:v>133.11185599999999</c:v>
                </c:pt>
                <c:pt idx="519">
                  <c:v>131.659344</c:v>
                </c:pt>
                <c:pt idx="520">
                  <c:v>128.58240000000001</c:v>
                </c:pt>
                <c:pt idx="521">
                  <c:v>115.334108</c:v>
                </c:pt>
                <c:pt idx="522">
                  <c:v>104.4512</c:v>
                </c:pt>
                <c:pt idx="523">
                  <c:v>102.25658</c:v>
                </c:pt>
                <c:pt idx="524">
                  <c:v>95.903127999999995</c:v>
                </c:pt>
                <c:pt idx="525">
                  <c:v>96.171927999999994</c:v>
                </c:pt>
                <c:pt idx="526">
                  <c:v>95.007419999999996</c:v>
                </c:pt>
                <c:pt idx="527">
                  <c:v>98.514328000000006</c:v>
                </c:pt>
                <c:pt idx="528">
                  <c:v>101.239856</c:v>
                </c:pt>
                <c:pt idx="529">
                  <c:v>104.93207200000001</c:v>
                </c:pt>
                <c:pt idx="530">
                  <c:v>106.43258</c:v>
                </c:pt>
                <c:pt idx="531">
                  <c:v>107.01818</c:v>
                </c:pt>
                <c:pt idx="532">
                  <c:v>106.033164</c:v>
                </c:pt>
                <c:pt idx="533">
                  <c:v>104.32814399999999</c:v>
                </c:pt>
                <c:pt idx="534">
                  <c:v>105.454256</c:v>
                </c:pt>
                <c:pt idx="535">
                  <c:v>107.312872</c:v>
                </c:pt>
                <c:pt idx="536">
                  <c:v>104.875344</c:v>
                </c:pt>
                <c:pt idx="537">
                  <c:v>105.91505600000001</c:v>
                </c:pt>
                <c:pt idx="538">
                  <c:v>112.686256</c:v>
                </c:pt>
                <c:pt idx="539">
                  <c:v>114.358692</c:v>
                </c:pt>
                <c:pt idx="540">
                  <c:v>116.83170800000001</c:v>
                </c:pt>
                <c:pt idx="541">
                  <c:v>122.21847200000001</c:v>
                </c:pt>
                <c:pt idx="542">
                  <c:v>117.431856</c:v>
                </c:pt>
                <c:pt idx="543">
                  <c:v>122.329892</c:v>
                </c:pt>
                <c:pt idx="544">
                  <c:v>130.73687200000001</c:v>
                </c:pt>
                <c:pt idx="545">
                  <c:v>140.95738</c:v>
                </c:pt>
                <c:pt idx="546">
                  <c:v>143.051344</c:v>
                </c:pt>
                <c:pt idx="547">
                  <c:v>150.18327199999999</c:v>
                </c:pt>
                <c:pt idx="548">
                  <c:v>158.235928</c:v>
                </c:pt>
                <c:pt idx="549">
                  <c:v>164.053528</c:v>
                </c:pt>
                <c:pt idx="550">
                  <c:v>176.02850799999999</c:v>
                </c:pt>
                <c:pt idx="551">
                  <c:v>195.69542000000001</c:v>
                </c:pt>
                <c:pt idx="552">
                  <c:v>209.138328</c:v>
                </c:pt>
                <c:pt idx="553">
                  <c:v>212.114328</c:v>
                </c:pt>
                <c:pt idx="554">
                  <c:v>207.59156400000001</c:v>
                </c:pt>
                <c:pt idx="555">
                  <c:v>198.121892</c:v>
                </c:pt>
                <c:pt idx="556">
                  <c:v>190.20363599999999</c:v>
                </c:pt>
                <c:pt idx="557">
                  <c:v>181.38385600000001</c:v>
                </c:pt>
                <c:pt idx="558">
                  <c:v>173.94269199999999</c:v>
                </c:pt>
                <c:pt idx="559">
                  <c:v>159.64392799999999</c:v>
                </c:pt>
                <c:pt idx="560">
                  <c:v>159.25527199999999</c:v>
                </c:pt>
                <c:pt idx="561">
                  <c:v>152.74152799999999</c:v>
                </c:pt>
                <c:pt idx="562">
                  <c:v>147.75417999999999</c:v>
                </c:pt>
                <c:pt idx="563">
                  <c:v>141.44872799999999</c:v>
                </c:pt>
                <c:pt idx="564">
                  <c:v>134.59258</c:v>
                </c:pt>
                <c:pt idx="565">
                  <c:v>129.46909199999999</c:v>
                </c:pt>
                <c:pt idx="566">
                  <c:v>123.58458</c:v>
                </c:pt>
                <c:pt idx="567">
                  <c:v>118.66356399999999</c:v>
                </c:pt>
                <c:pt idx="568">
                  <c:v>112.281308</c:v>
                </c:pt>
                <c:pt idx="569">
                  <c:v>106.475056</c:v>
                </c:pt>
                <c:pt idx="570">
                  <c:v>102.687708</c:v>
                </c:pt>
                <c:pt idx="571">
                  <c:v>97.131056000000001</c:v>
                </c:pt>
                <c:pt idx="572">
                  <c:v>93.938035999999997</c:v>
                </c:pt>
                <c:pt idx="573">
                  <c:v>91.401600000000002</c:v>
                </c:pt>
                <c:pt idx="574">
                  <c:v>90.678691999999998</c:v>
                </c:pt>
                <c:pt idx="575">
                  <c:v>86.983564000000001</c:v>
                </c:pt>
                <c:pt idx="576">
                  <c:v>86.657163999999995</c:v>
                </c:pt>
                <c:pt idx="577">
                  <c:v>84.107343999999998</c:v>
                </c:pt>
                <c:pt idx="578">
                  <c:v>82.354327999999995</c:v>
                </c:pt>
                <c:pt idx="579">
                  <c:v>79.983999999999995</c:v>
                </c:pt>
                <c:pt idx="580">
                  <c:v>81.081308000000007</c:v>
                </c:pt>
                <c:pt idx="581">
                  <c:v>79.808291999999994</c:v>
                </c:pt>
                <c:pt idx="582">
                  <c:v>78.544871999999998</c:v>
                </c:pt>
                <c:pt idx="583">
                  <c:v>79.046980000000005</c:v>
                </c:pt>
                <c:pt idx="584">
                  <c:v>77.767272000000006</c:v>
                </c:pt>
                <c:pt idx="585">
                  <c:v>75.582256000000001</c:v>
                </c:pt>
                <c:pt idx="586">
                  <c:v>75.419055999999998</c:v>
                </c:pt>
                <c:pt idx="587">
                  <c:v>75.137743999999998</c:v>
                </c:pt>
                <c:pt idx="588">
                  <c:v>77.262255999999994</c:v>
                </c:pt>
                <c:pt idx="589">
                  <c:v>77.886256000000003</c:v>
                </c:pt>
                <c:pt idx="590">
                  <c:v>78.756072000000003</c:v>
                </c:pt>
                <c:pt idx="591">
                  <c:v>80.688580000000002</c:v>
                </c:pt>
                <c:pt idx="592">
                  <c:v>82.105599999999995</c:v>
                </c:pt>
                <c:pt idx="593">
                  <c:v>87.560435999999996</c:v>
                </c:pt>
                <c:pt idx="594">
                  <c:v>92.221379999999996</c:v>
                </c:pt>
                <c:pt idx="595">
                  <c:v>101.057456</c:v>
                </c:pt>
                <c:pt idx="596">
                  <c:v>113.872872</c:v>
                </c:pt>
                <c:pt idx="597">
                  <c:v>129.18807200000001</c:v>
                </c:pt>
                <c:pt idx="598">
                  <c:v>141.35738000000001</c:v>
                </c:pt>
                <c:pt idx="599">
                  <c:v>147.21454399999999</c:v>
                </c:pt>
                <c:pt idx="600">
                  <c:v>153.839708</c:v>
                </c:pt>
                <c:pt idx="601">
                  <c:v>157.28436400000001</c:v>
                </c:pt>
                <c:pt idx="602">
                  <c:v>157.81149199999999</c:v>
                </c:pt>
                <c:pt idx="603">
                  <c:v>158.19170800000001</c:v>
                </c:pt>
                <c:pt idx="604">
                  <c:v>157.17498000000001</c:v>
                </c:pt>
                <c:pt idx="605">
                  <c:v>158.54400000000001</c:v>
                </c:pt>
                <c:pt idx="606">
                  <c:v>157.56479999999999</c:v>
                </c:pt>
                <c:pt idx="607">
                  <c:v>159.69221999999999</c:v>
                </c:pt>
                <c:pt idx="608">
                  <c:v>156.87737999999999</c:v>
                </c:pt>
                <c:pt idx="609">
                  <c:v>155.76087200000001</c:v>
                </c:pt>
                <c:pt idx="610">
                  <c:v>150.49803600000001</c:v>
                </c:pt>
                <c:pt idx="611">
                  <c:v>147.44698</c:v>
                </c:pt>
                <c:pt idx="612">
                  <c:v>145.90225599999999</c:v>
                </c:pt>
                <c:pt idx="613">
                  <c:v>142.56814399999999</c:v>
                </c:pt>
                <c:pt idx="614">
                  <c:v>140.066328</c:v>
                </c:pt>
                <c:pt idx="615">
                  <c:v>135.03389200000001</c:v>
                </c:pt>
                <c:pt idx="616">
                  <c:v>131.95607200000001</c:v>
                </c:pt>
                <c:pt idx="617">
                  <c:v>126.30050799999999</c:v>
                </c:pt>
                <c:pt idx="618">
                  <c:v>120.69585600000001</c:v>
                </c:pt>
                <c:pt idx="619">
                  <c:v>121.14123600000001</c:v>
                </c:pt>
                <c:pt idx="620">
                  <c:v>111.45745599999999</c:v>
                </c:pt>
                <c:pt idx="621">
                  <c:v>111.866472</c:v>
                </c:pt>
                <c:pt idx="622">
                  <c:v>108.996944</c:v>
                </c:pt>
                <c:pt idx="623">
                  <c:v>107.26022</c:v>
                </c:pt>
                <c:pt idx="624">
                  <c:v>107.03360000000001</c:v>
                </c:pt>
                <c:pt idx="625">
                  <c:v>106.210908</c:v>
                </c:pt>
                <c:pt idx="626">
                  <c:v>105.394908</c:v>
                </c:pt>
                <c:pt idx="627">
                  <c:v>103.0016</c:v>
                </c:pt>
                <c:pt idx="628">
                  <c:v>94.397672</c:v>
                </c:pt>
                <c:pt idx="629">
                  <c:v>94.797092000000006</c:v>
                </c:pt>
                <c:pt idx="630">
                  <c:v>95.4816</c:v>
                </c:pt>
                <c:pt idx="631">
                  <c:v>95.737892000000002</c:v>
                </c:pt>
                <c:pt idx="632">
                  <c:v>99.028943999999996</c:v>
                </c:pt>
                <c:pt idx="633">
                  <c:v>102.282472</c:v>
                </c:pt>
                <c:pt idx="634">
                  <c:v>100.722328</c:v>
                </c:pt>
                <c:pt idx="635">
                  <c:v>97.344871999999995</c:v>
                </c:pt>
                <c:pt idx="636">
                  <c:v>101.729456</c:v>
                </c:pt>
                <c:pt idx="637">
                  <c:v>107.227636</c:v>
                </c:pt>
                <c:pt idx="638">
                  <c:v>108.1408</c:v>
                </c:pt>
                <c:pt idx="639">
                  <c:v>109.497308</c:v>
                </c:pt>
                <c:pt idx="640">
                  <c:v>122.55942</c:v>
                </c:pt>
                <c:pt idx="641">
                  <c:v>133.73032799999999</c:v>
                </c:pt>
                <c:pt idx="642">
                  <c:v>136.32523599999999</c:v>
                </c:pt>
                <c:pt idx="643">
                  <c:v>140.57425599999999</c:v>
                </c:pt>
                <c:pt idx="644">
                  <c:v>143.556072</c:v>
                </c:pt>
                <c:pt idx="645">
                  <c:v>154.01920000000001</c:v>
                </c:pt>
                <c:pt idx="646">
                  <c:v>169.84290799999999</c:v>
                </c:pt>
                <c:pt idx="647">
                  <c:v>184.55330799999999</c:v>
                </c:pt>
                <c:pt idx="648">
                  <c:v>199.429528</c:v>
                </c:pt>
                <c:pt idx="649">
                  <c:v>206.304292</c:v>
                </c:pt>
                <c:pt idx="650">
                  <c:v>202.40756400000001</c:v>
                </c:pt>
                <c:pt idx="651">
                  <c:v>195.145892</c:v>
                </c:pt>
                <c:pt idx="652">
                  <c:v>182.79796400000001</c:v>
                </c:pt>
                <c:pt idx="653">
                  <c:v>173.677672</c:v>
                </c:pt>
                <c:pt idx="654">
                  <c:v>169.051344</c:v>
                </c:pt>
                <c:pt idx="655">
                  <c:v>165.09701999999999</c:v>
                </c:pt>
                <c:pt idx="656">
                  <c:v>159.87927199999999</c:v>
                </c:pt>
                <c:pt idx="657">
                  <c:v>156.41367199999999</c:v>
                </c:pt>
                <c:pt idx="658">
                  <c:v>149.18283600000001</c:v>
                </c:pt>
                <c:pt idx="659">
                  <c:v>144.68799999999999</c:v>
                </c:pt>
                <c:pt idx="660">
                  <c:v>137.044656</c:v>
                </c:pt>
                <c:pt idx="661">
                  <c:v>130.530036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6-41BE-9694-48FB499DCAAF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[0]!SCADAMA</c:f>
              <c:numCache>
                <c:formatCode>General</c:formatCode>
                <c:ptCount val="662"/>
                <c:pt idx="0">
                  <c:v>81.876122222222222</c:v>
                </c:pt>
                <c:pt idx="1">
                  <c:v>81.122093222222219</c:v>
                </c:pt>
                <c:pt idx="2">
                  <c:v>80.023807444444444</c:v>
                </c:pt>
                <c:pt idx="3">
                  <c:v>79.046000111111113</c:v>
                </c:pt>
                <c:pt idx="4">
                  <c:v>78.069279555555553</c:v>
                </c:pt>
                <c:pt idx="5">
                  <c:v>76.612751555555562</c:v>
                </c:pt>
                <c:pt idx="6">
                  <c:v>75.785749888888887</c:v>
                </c:pt>
                <c:pt idx="7">
                  <c:v>76.001484222222217</c:v>
                </c:pt>
                <c:pt idx="8">
                  <c:v>74.786540111111108</c:v>
                </c:pt>
                <c:pt idx="9">
                  <c:v>74.58338066666667</c:v>
                </c:pt>
                <c:pt idx="10">
                  <c:v>74.233419666666663</c:v>
                </c:pt>
                <c:pt idx="11">
                  <c:v>74.217489888888892</c:v>
                </c:pt>
                <c:pt idx="12">
                  <c:v>74.354286333333334</c:v>
                </c:pt>
                <c:pt idx="13">
                  <c:v>74.280413888888887</c:v>
                </c:pt>
                <c:pt idx="14">
                  <c:v>75.445197444444446</c:v>
                </c:pt>
                <c:pt idx="15">
                  <c:v>78.321828888888888</c:v>
                </c:pt>
                <c:pt idx="16">
                  <c:v>83.556505222222228</c:v>
                </c:pt>
                <c:pt idx="17">
                  <c:v>87.914558666666665</c:v>
                </c:pt>
                <c:pt idx="18">
                  <c:v>92.227073666666669</c:v>
                </c:pt>
                <c:pt idx="19">
                  <c:v>97.471960888888887</c:v>
                </c:pt>
                <c:pt idx="20">
                  <c:v>99.867318222222224</c:v>
                </c:pt>
                <c:pt idx="21">
                  <c:v>107.67240388888889</c:v>
                </c:pt>
                <c:pt idx="22">
                  <c:v>112.77216811111111</c:v>
                </c:pt>
                <c:pt idx="23">
                  <c:v>114.83702944444444</c:v>
                </c:pt>
                <c:pt idx="24">
                  <c:v>116.80899533333333</c:v>
                </c:pt>
                <c:pt idx="25">
                  <c:v>119.46354877777777</c:v>
                </c:pt>
                <c:pt idx="26">
                  <c:v>129.42654011111111</c:v>
                </c:pt>
                <c:pt idx="27">
                  <c:v>138.10820088888889</c:v>
                </c:pt>
                <c:pt idx="28">
                  <c:v>139.56338022222224</c:v>
                </c:pt>
                <c:pt idx="29">
                  <c:v>139.58549566666667</c:v>
                </c:pt>
                <c:pt idx="30">
                  <c:v>136.14056622222222</c:v>
                </c:pt>
                <c:pt idx="31">
                  <c:v>133.00581555555556</c:v>
                </c:pt>
                <c:pt idx="32">
                  <c:v>130.32055677777777</c:v>
                </c:pt>
                <c:pt idx="33">
                  <c:v>127.27839855555555</c:v>
                </c:pt>
                <c:pt idx="34">
                  <c:v>125.82028255555555</c:v>
                </c:pt>
                <c:pt idx="35">
                  <c:v>122.54832855555556</c:v>
                </c:pt>
                <c:pt idx="36">
                  <c:v>120.0839668888889</c:v>
                </c:pt>
                <c:pt idx="37">
                  <c:v>109.32902588888889</c:v>
                </c:pt>
                <c:pt idx="38">
                  <c:v>97.733053999999996</c:v>
                </c:pt>
                <c:pt idx="39">
                  <c:v>94.927192333333338</c:v>
                </c:pt>
                <c:pt idx="40">
                  <c:v>92.777530666666664</c:v>
                </c:pt>
                <c:pt idx="41">
                  <c:v>94.852734888888889</c:v>
                </c:pt>
                <c:pt idx="42">
                  <c:v>95.440651333333335</c:v>
                </c:pt>
                <c:pt idx="43">
                  <c:v>100.27833766666667</c:v>
                </c:pt>
                <c:pt idx="44">
                  <c:v>105.82526666666666</c:v>
                </c:pt>
                <c:pt idx="45">
                  <c:v>104.33766677777778</c:v>
                </c:pt>
                <c:pt idx="46">
                  <c:v>98.95645833333333</c:v>
                </c:pt>
                <c:pt idx="47">
                  <c:v>106.911288</c:v>
                </c:pt>
                <c:pt idx="48">
                  <c:v>102.08544177777777</c:v>
                </c:pt>
                <c:pt idx="49">
                  <c:v>84.638503777777771</c:v>
                </c:pt>
                <c:pt idx="50">
                  <c:v>94.111033000000006</c:v>
                </c:pt>
                <c:pt idx="51">
                  <c:v>100.07274244444444</c:v>
                </c:pt>
                <c:pt idx="52">
                  <c:v>106.12696644444445</c:v>
                </c:pt>
                <c:pt idx="53">
                  <c:v>107.41233433333333</c:v>
                </c:pt>
                <c:pt idx="54">
                  <c:v>107.60120000000001</c:v>
                </c:pt>
                <c:pt idx="55">
                  <c:v>108.24418066666667</c:v>
                </c:pt>
                <c:pt idx="56">
                  <c:v>109.72888266666666</c:v>
                </c:pt>
                <c:pt idx="57">
                  <c:v>110.773816</c:v>
                </c:pt>
                <c:pt idx="58">
                  <c:v>106.38412922222223</c:v>
                </c:pt>
                <c:pt idx="59">
                  <c:v>110.976302</c:v>
                </c:pt>
                <c:pt idx="60">
                  <c:v>115.54724755555556</c:v>
                </c:pt>
                <c:pt idx="61">
                  <c:v>121.16860911111111</c:v>
                </c:pt>
                <c:pt idx="62">
                  <c:v>119.80322144444445</c:v>
                </c:pt>
                <c:pt idx="63">
                  <c:v>122.91204855555556</c:v>
                </c:pt>
                <c:pt idx="64">
                  <c:v>134.12715944444443</c:v>
                </c:pt>
                <c:pt idx="65">
                  <c:v>141.14117155555556</c:v>
                </c:pt>
                <c:pt idx="66">
                  <c:v>145.12690477777778</c:v>
                </c:pt>
                <c:pt idx="67">
                  <c:v>149.59400955555554</c:v>
                </c:pt>
                <c:pt idx="68">
                  <c:v>155.91803822222224</c:v>
                </c:pt>
                <c:pt idx="69">
                  <c:v>162.69771299999999</c:v>
                </c:pt>
                <c:pt idx="70">
                  <c:v>179.571135</c:v>
                </c:pt>
                <c:pt idx="71">
                  <c:v>194.40736000000001</c:v>
                </c:pt>
                <c:pt idx="72">
                  <c:v>202.394542</c:v>
                </c:pt>
                <c:pt idx="73">
                  <c:v>204.28867466666668</c:v>
                </c:pt>
                <c:pt idx="74">
                  <c:v>205.3847341111111</c:v>
                </c:pt>
                <c:pt idx="75">
                  <c:v>196.52752611111111</c:v>
                </c:pt>
                <c:pt idx="76">
                  <c:v>171.61545177777776</c:v>
                </c:pt>
                <c:pt idx="77">
                  <c:v>160.88529366666666</c:v>
                </c:pt>
                <c:pt idx="78">
                  <c:v>160.85952377777778</c:v>
                </c:pt>
                <c:pt idx="79">
                  <c:v>159.04805911111112</c:v>
                </c:pt>
                <c:pt idx="80">
                  <c:v>155.29532011111112</c:v>
                </c:pt>
                <c:pt idx="81">
                  <c:v>151.74686033333333</c:v>
                </c:pt>
                <c:pt idx="82">
                  <c:v>146.68191077777777</c:v>
                </c:pt>
                <c:pt idx="83">
                  <c:v>139.88172544444444</c:v>
                </c:pt>
                <c:pt idx="84">
                  <c:v>134.63240744444445</c:v>
                </c:pt>
                <c:pt idx="85">
                  <c:v>128.3373861111111</c:v>
                </c:pt>
                <c:pt idx="86">
                  <c:v>122.74436444444444</c:v>
                </c:pt>
                <c:pt idx="87">
                  <c:v>115.42557911111111</c:v>
                </c:pt>
                <c:pt idx="88">
                  <c:v>108.2397158888889</c:v>
                </c:pt>
                <c:pt idx="89">
                  <c:v>101.497024</c:v>
                </c:pt>
                <c:pt idx="90">
                  <c:v>96.419131111111113</c:v>
                </c:pt>
                <c:pt idx="91">
                  <c:v>93.611790333333332</c:v>
                </c:pt>
                <c:pt idx="92">
                  <c:v>89.886578999999998</c:v>
                </c:pt>
                <c:pt idx="93">
                  <c:v>86.96500011111111</c:v>
                </c:pt>
                <c:pt idx="94">
                  <c:v>84.257649111111107</c:v>
                </c:pt>
                <c:pt idx="95">
                  <c:v>81.751084111111112</c:v>
                </c:pt>
                <c:pt idx="96">
                  <c:v>80.53068833333333</c:v>
                </c:pt>
                <c:pt idx="97">
                  <c:v>77.335339222222217</c:v>
                </c:pt>
                <c:pt idx="98">
                  <c:v>77.042182999999994</c:v>
                </c:pt>
                <c:pt idx="99">
                  <c:v>76.177485333333337</c:v>
                </c:pt>
                <c:pt idx="100">
                  <c:v>74.562841777777777</c:v>
                </c:pt>
                <c:pt idx="101">
                  <c:v>74.632080777777773</c:v>
                </c:pt>
                <c:pt idx="102">
                  <c:v>74.980911555555551</c:v>
                </c:pt>
                <c:pt idx="103">
                  <c:v>72.166981777777778</c:v>
                </c:pt>
                <c:pt idx="104">
                  <c:v>71.605269666666672</c:v>
                </c:pt>
                <c:pt idx="105">
                  <c:v>72.845319888888895</c:v>
                </c:pt>
                <c:pt idx="106">
                  <c:v>73.606576333333336</c:v>
                </c:pt>
                <c:pt idx="107">
                  <c:v>73.474733555555559</c:v>
                </c:pt>
                <c:pt idx="108">
                  <c:v>73.911891777777782</c:v>
                </c:pt>
                <c:pt idx="109">
                  <c:v>73.622327999999996</c:v>
                </c:pt>
                <c:pt idx="110">
                  <c:v>75.019282222222216</c:v>
                </c:pt>
                <c:pt idx="111">
                  <c:v>76.674625111111112</c:v>
                </c:pt>
                <c:pt idx="112">
                  <c:v>80.103529555555554</c:v>
                </c:pt>
                <c:pt idx="113">
                  <c:v>84.127472777777783</c:v>
                </c:pt>
                <c:pt idx="114">
                  <c:v>92.191902333333331</c:v>
                </c:pt>
                <c:pt idx="115">
                  <c:v>105.075087</c:v>
                </c:pt>
                <c:pt idx="116">
                  <c:v>122.63162533333333</c:v>
                </c:pt>
                <c:pt idx="117">
                  <c:v>139.51171233333332</c:v>
                </c:pt>
                <c:pt idx="118">
                  <c:v>154.25005488888888</c:v>
                </c:pt>
                <c:pt idx="119">
                  <c:v>165.10114566666667</c:v>
                </c:pt>
                <c:pt idx="120">
                  <c:v>170.69723433333334</c:v>
                </c:pt>
                <c:pt idx="121">
                  <c:v>176.21916677777779</c:v>
                </c:pt>
                <c:pt idx="122">
                  <c:v>172.74587566666668</c:v>
                </c:pt>
                <c:pt idx="123">
                  <c:v>136.88827211111112</c:v>
                </c:pt>
                <c:pt idx="124">
                  <c:v>135.79725922222221</c:v>
                </c:pt>
                <c:pt idx="125">
                  <c:v>152.561836</c:v>
                </c:pt>
                <c:pt idx="126">
                  <c:v>157.29229644444445</c:v>
                </c:pt>
                <c:pt idx="127">
                  <c:v>154.71756788888888</c:v>
                </c:pt>
                <c:pt idx="128">
                  <c:v>147.42692055555557</c:v>
                </c:pt>
                <c:pt idx="129">
                  <c:v>142.82123511111112</c:v>
                </c:pt>
                <c:pt idx="130">
                  <c:v>141.45725544444446</c:v>
                </c:pt>
                <c:pt idx="131">
                  <c:v>138.25767466666667</c:v>
                </c:pt>
                <c:pt idx="132">
                  <c:v>134.99202766666667</c:v>
                </c:pt>
                <c:pt idx="133">
                  <c:v>131.01617777777778</c:v>
                </c:pt>
                <c:pt idx="134">
                  <c:v>129.13468766666668</c:v>
                </c:pt>
                <c:pt idx="135">
                  <c:v>125.87598333333334</c:v>
                </c:pt>
                <c:pt idx="136">
                  <c:v>119.63504922222222</c:v>
                </c:pt>
                <c:pt idx="137">
                  <c:v>103.69210444444444</c:v>
                </c:pt>
                <c:pt idx="138">
                  <c:v>103.30811966666667</c:v>
                </c:pt>
                <c:pt idx="139">
                  <c:v>102.909171</c:v>
                </c:pt>
                <c:pt idx="140">
                  <c:v>111.21534655555556</c:v>
                </c:pt>
                <c:pt idx="141">
                  <c:v>108.51375566666667</c:v>
                </c:pt>
                <c:pt idx="142">
                  <c:v>103.54896044444445</c:v>
                </c:pt>
                <c:pt idx="143">
                  <c:v>101.29161411111112</c:v>
                </c:pt>
                <c:pt idx="144">
                  <c:v>101.72758333333333</c:v>
                </c:pt>
                <c:pt idx="145">
                  <c:v>104.02264622222222</c:v>
                </c:pt>
                <c:pt idx="146">
                  <c:v>104.45727222222222</c:v>
                </c:pt>
                <c:pt idx="147">
                  <c:v>107.31074599999999</c:v>
                </c:pt>
                <c:pt idx="148">
                  <c:v>108.17108411111111</c:v>
                </c:pt>
                <c:pt idx="149">
                  <c:v>106.35800277777778</c:v>
                </c:pt>
                <c:pt idx="150">
                  <c:v>104.83017911111111</c:v>
                </c:pt>
                <c:pt idx="151">
                  <c:v>105.38726566666666</c:v>
                </c:pt>
                <c:pt idx="152">
                  <c:v>106.280085</c:v>
                </c:pt>
                <c:pt idx="153">
                  <c:v>113.74428166666667</c:v>
                </c:pt>
                <c:pt idx="154">
                  <c:v>113.26767222222222</c:v>
                </c:pt>
                <c:pt idx="155">
                  <c:v>114.65010599999999</c:v>
                </c:pt>
                <c:pt idx="156">
                  <c:v>112.90034177777778</c:v>
                </c:pt>
                <c:pt idx="157">
                  <c:v>112.37521277777778</c:v>
                </c:pt>
                <c:pt idx="158">
                  <c:v>116.56231066666666</c:v>
                </c:pt>
                <c:pt idx="159">
                  <c:v>118.76092611111112</c:v>
                </c:pt>
                <c:pt idx="160">
                  <c:v>126.85770022222222</c:v>
                </c:pt>
                <c:pt idx="161">
                  <c:v>146.340226</c:v>
                </c:pt>
                <c:pt idx="162">
                  <c:v>150.72170144444445</c:v>
                </c:pt>
                <c:pt idx="163">
                  <c:v>158.91249177777777</c:v>
                </c:pt>
                <c:pt idx="164">
                  <c:v>165.03777233333332</c:v>
                </c:pt>
                <c:pt idx="165">
                  <c:v>171.71907844444445</c:v>
                </c:pt>
                <c:pt idx="166">
                  <c:v>175.36864633333334</c:v>
                </c:pt>
                <c:pt idx="167">
                  <c:v>195.76030511111111</c:v>
                </c:pt>
                <c:pt idx="168">
                  <c:v>210.49971766666667</c:v>
                </c:pt>
                <c:pt idx="169">
                  <c:v>215.09105333333332</c:v>
                </c:pt>
                <c:pt idx="170">
                  <c:v>199.74956633333332</c:v>
                </c:pt>
                <c:pt idx="171">
                  <c:v>183.14264588888889</c:v>
                </c:pt>
                <c:pt idx="172">
                  <c:v>173.12571888888888</c:v>
                </c:pt>
                <c:pt idx="173">
                  <c:v>163.59281133333334</c:v>
                </c:pt>
                <c:pt idx="174">
                  <c:v>163.54470733333332</c:v>
                </c:pt>
                <c:pt idx="175">
                  <c:v>164.15962133333332</c:v>
                </c:pt>
                <c:pt idx="176">
                  <c:v>160.09244066666668</c:v>
                </c:pt>
                <c:pt idx="177">
                  <c:v>160.24235144444444</c:v>
                </c:pt>
                <c:pt idx="178">
                  <c:v>152.93287522222224</c:v>
                </c:pt>
                <c:pt idx="179">
                  <c:v>144.64549222222223</c:v>
                </c:pt>
                <c:pt idx="180">
                  <c:v>139.26294488888888</c:v>
                </c:pt>
                <c:pt idx="181">
                  <c:v>133.58362144444445</c:v>
                </c:pt>
                <c:pt idx="182">
                  <c:v>126.1803678888889</c:v>
                </c:pt>
                <c:pt idx="183">
                  <c:v>120.22479266666667</c:v>
                </c:pt>
                <c:pt idx="184">
                  <c:v>114.13284477777778</c:v>
                </c:pt>
                <c:pt idx="185">
                  <c:v>108.25639655555555</c:v>
                </c:pt>
                <c:pt idx="186">
                  <c:v>102.20668666666667</c:v>
                </c:pt>
                <c:pt idx="187">
                  <c:v>97.866916333333336</c:v>
                </c:pt>
                <c:pt idx="188">
                  <c:v>95.662399777777779</c:v>
                </c:pt>
                <c:pt idx="189">
                  <c:v>92.640832666666668</c:v>
                </c:pt>
                <c:pt idx="190">
                  <c:v>89.784709555555551</c:v>
                </c:pt>
                <c:pt idx="191">
                  <c:v>87.883050222222224</c:v>
                </c:pt>
                <c:pt idx="192">
                  <c:v>84.905703444444441</c:v>
                </c:pt>
                <c:pt idx="193">
                  <c:v>81.767430444444443</c:v>
                </c:pt>
                <c:pt idx="194">
                  <c:v>81.535920333333337</c:v>
                </c:pt>
                <c:pt idx="195">
                  <c:v>79.140655888888887</c:v>
                </c:pt>
                <c:pt idx="196">
                  <c:v>80.266372000000004</c:v>
                </c:pt>
                <c:pt idx="197">
                  <c:v>79.661327888888891</c:v>
                </c:pt>
                <c:pt idx="198">
                  <c:v>76.500493666666671</c:v>
                </c:pt>
                <c:pt idx="199">
                  <c:v>74.550205111111111</c:v>
                </c:pt>
                <c:pt idx="200">
                  <c:v>75.889304999999993</c:v>
                </c:pt>
                <c:pt idx="201">
                  <c:v>75.351920777777778</c:v>
                </c:pt>
                <c:pt idx="202">
                  <c:v>75.56346933333333</c:v>
                </c:pt>
                <c:pt idx="203">
                  <c:v>74.517926777777774</c:v>
                </c:pt>
                <c:pt idx="204">
                  <c:v>75.386665888888885</c:v>
                </c:pt>
                <c:pt idx="205">
                  <c:v>75.301804888888896</c:v>
                </c:pt>
                <c:pt idx="206">
                  <c:v>75.81419533333333</c:v>
                </c:pt>
                <c:pt idx="207">
                  <c:v>77.398780000000002</c:v>
                </c:pt>
                <c:pt idx="208">
                  <c:v>80.18940111111111</c:v>
                </c:pt>
                <c:pt idx="209">
                  <c:v>84.212128777777778</c:v>
                </c:pt>
                <c:pt idx="210">
                  <c:v>90.757819111111118</c:v>
                </c:pt>
                <c:pt idx="211">
                  <c:v>101.5538088888889</c:v>
                </c:pt>
                <c:pt idx="212">
                  <c:v>117.09079888888888</c:v>
                </c:pt>
                <c:pt idx="213">
                  <c:v>134.69557333333333</c:v>
                </c:pt>
                <c:pt idx="214">
                  <c:v>148.32601722222222</c:v>
                </c:pt>
                <c:pt idx="215">
                  <c:v>157.69187111111111</c:v>
                </c:pt>
                <c:pt idx="216">
                  <c:v>162.11560622222223</c:v>
                </c:pt>
                <c:pt idx="217">
                  <c:v>160.05350855555557</c:v>
                </c:pt>
                <c:pt idx="218">
                  <c:v>149.35144844444446</c:v>
                </c:pt>
                <c:pt idx="219">
                  <c:v>142.68404666666666</c:v>
                </c:pt>
                <c:pt idx="220">
                  <c:v>141.79184033333334</c:v>
                </c:pt>
                <c:pt idx="221">
                  <c:v>153.85571711111112</c:v>
                </c:pt>
                <c:pt idx="222">
                  <c:v>153.93173444444446</c:v>
                </c:pt>
                <c:pt idx="223">
                  <c:v>153.29747944444443</c:v>
                </c:pt>
                <c:pt idx="224">
                  <c:v>147.53457555555556</c:v>
                </c:pt>
                <c:pt idx="225">
                  <c:v>142.06317433333334</c:v>
                </c:pt>
                <c:pt idx="226">
                  <c:v>141.95540933333334</c:v>
                </c:pt>
                <c:pt idx="227">
                  <c:v>140.79338611111112</c:v>
                </c:pt>
                <c:pt idx="228">
                  <c:v>137.47404833333334</c:v>
                </c:pt>
                <c:pt idx="229">
                  <c:v>138.09210277777777</c:v>
                </c:pt>
                <c:pt idx="230">
                  <c:v>138.75806822222222</c:v>
                </c:pt>
                <c:pt idx="231">
                  <c:v>116.786546</c:v>
                </c:pt>
                <c:pt idx="232">
                  <c:v>101.16003544444445</c:v>
                </c:pt>
                <c:pt idx="233">
                  <c:v>97.957091888888883</c:v>
                </c:pt>
                <c:pt idx="234">
                  <c:v>96.849209666666667</c:v>
                </c:pt>
                <c:pt idx="235">
                  <c:v>95.589522333333335</c:v>
                </c:pt>
                <c:pt idx="236">
                  <c:v>91.873078666666672</c:v>
                </c:pt>
                <c:pt idx="237">
                  <c:v>99.363364444444443</c:v>
                </c:pt>
                <c:pt idx="238">
                  <c:v>92.091301888888893</c:v>
                </c:pt>
                <c:pt idx="239">
                  <c:v>94.403331666666674</c:v>
                </c:pt>
                <c:pt idx="240">
                  <c:v>95.996289666666669</c:v>
                </c:pt>
                <c:pt idx="241">
                  <c:v>96.140363777777779</c:v>
                </c:pt>
                <c:pt idx="242">
                  <c:v>91.430684333333332</c:v>
                </c:pt>
                <c:pt idx="243">
                  <c:v>93.275489777777778</c:v>
                </c:pt>
                <c:pt idx="244">
                  <c:v>85.899295111111115</c:v>
                </c:pt>
                <c:pt idx="245">
                  <c:v>90.847442666666666</c:v>
                </c:pt>
                <c:pt idx="246">
                  <c:v>96.13154322222222</c:v>
                </c:pt>
                <c:pt idx="247">
                  <c:v>95.43439033333334</c:v>
                </c:pt>
                <c:pt idx="248">
                  <c:v>95.168035222222215</c:v>
                </c:pt>
                <c:pt idx="249">
                  <c:v>101.16458288888889</c:v>
                </c:pt>
                <c:pt idx="250">
                  <c:v>113.14387233333333</c:v>
                </c:pt>
                <c:pt idx="251">
                  <c:v>106.66482966666666</c:v>
                </c:pt>
                <c:pt idx="252">
                  <c:v>100.433353</c:v>
                </c:pt>
                <c:pt idx="253">
                  <c:v>103.24397233333333</c:v>
                </c:pt>
                <c:pt idx="254">
                  <c:v>107.95581911111111</c:v>
                </c:pt>
                <c:pt idx="255">
                  <c:v>111.14495455555556</c:v>
                </c:pt>
                <c:pt idx="256">
                  <c:v>130.05684644444443</c:v>
                </c:pt>
                <c:pt idx="257">
                  <c:v>149.98600833333333</c:v>
                </c:pt>
                <c:pt idx="258">
                  <c:v>153.72360422222224</c:v>
                </c:pt>
                <c:pt idx="259">
                  <c:v>162.77443022222224</c:v>
                </c:pt>
                <c:pt idx="260">
                  <c:v>169.3768838888889</c:v>
                </c:pt>
                <c:pt idx="261">
                  <c:v>172.789376</c:v>
                </c:pt>
                <c:pt idx="262">
                  <c:v>151.74820399999999</c:v>
                </c:pt>
                <c:pt idx="263">
                  <c:v>166.40989933333333</c:v>
                </c:pt>
                <c:pt idx="264">
                  <c:v>171.7847481111111</c:v>
                </c:pt>
                <c:pt idx="265">
                  <c:v>175.82688099999999</c:v>
                </c:pt>
                <c:pt idx="266">
                  <c:v>174.91703911111111</c:v>
                </c:pt>
                <c:pt idx="267">
                  <c:v>173.17611911111112</c:v>
                </c:pt>
                <c:pt idx="268">
                  <c:v>171.02308533333334</c:v>
                </c:pt>
                <c:pt idx="269">
                  <c:v>174.13166933333332</c:v>
                </c:pt>
                <c:pt idx="270">
                  <c:v>167.21904411111112</c:v>
                </c:pt>
                <c:pt idx="271">
                  <c:v>166.4698898888889</c:v>
                </c:pt>
                <c:pt idx="272">
                  <c:v>161.32741277777777</c:v>
                </c:pt>
                <c:pt idx="273">
                  <c:v>162.47884855555554</c:v>
                </c:pt>
                <c:pt idx="274">
                  <c:v>158.33181099999999</c:v>
                </c:pt>
                <c:pt idx="275">
                  <c:v>150.72250311111111</c:v>
                </c:pt>
                <c:pt idx="276">
                  <c:v>144.78106377777777</c:v>
                </c:pt>
                <c:pt idx="277">
                  <c:v>137.04534877777778</c:v>
                </c:pt>
                <c:pt idx="278">
                  <c:v>129.91618022222221</c:v>
                </c:pt>
                <c:pt idx="279">
                  <c:v>122.70673388888889</c:v>
                </c:pt>
                <c:pt idx="280">
                  <c:v>115.01403544444445</c:v>
                </c:pt>
                <c:pt idx="281">
                  <c:v>110.18375122222223</c:v>
                </c:pt>
                <c:pt idx="282">
                  <c:v>106.0473371111111</c:v>
                </c:pt>
                <c:pt idx="283">
                  <c:v>101.32893811111111</c:v>
                </c:pt>
                <c:pt idx="284">
                  <c:v>97.729073555555559</c:v>
                </c:pt>
                <c:pt idx="285">
                  <c:v>94.527897777777781</c:v>
                </c:pt>
                <c:pt idx="286">
                  <c:v>90.728354999999993</c:v>
                </c:pt>
                <c:pt idx="287">
                  <c:v>89.126444555555551</c:v>
                </c:pt>
                <c:pt idx="288">
                  <c:v>86.556699333333327</c:v>
                </c:pt>
                <c:pt idx="289">
                  <c:v>85.859988000000001</c:v>
                </c:pt>
                <c:pt idx="290">
                  <c:v>85.334930888888891</c:v>
                </c:pt>
                <c:pt idx="291">
                  <c:v>81.995250999999996</c:v>
                </c:pt>
                <c:pt idx="292">
                  <c:v>80.655772333333331</c:v>
                </c:pt>
                <c:pt idx="293">
                  <c:v>80.853755333333339</c:v>
                </c:pt>
                <c:pt idx="294">
                  <c:v>79.605608444444442</c:v>
                </c:pt>
                <c:pt idx="295">
                  <c:v>79.318563555555556</c:v>
                </c:pt>
                <c:pt idx="296">
                  <c:v>79.670402888888887</c:v>
                </c:pt>
                <c:pt idx="297">
                  <c:v>78.050618777777771</c:v>
                </c:pt>
                <c:pt idx="298">
                  <c:v>78.258844333333329</c:v>
                </c:pt>
                <c:pt idx="299">
                  <c:v>78.708822888888889</c:v>
                </c:pt>
                <c:pt idx="300">
                  <c:v>77.564409888888889</c:v>
                </c:pt>
                <c:pt idx="301">
                  <c:v>78.833541222222223</c:v>
                </c:pt>
                <c:pt idx="302">
                  <c:v>80.417092666666662</c:v>
                </c:pt>
                <c:pt idx="303">
                  <c:v>81.754322333333334</c:v>
                </c:pt>
                <c:pt idx="304">
                  <c:v>86.270118888888888</c:v>
                </c:pt>
                <c:pt idx="305">
                  <c:v>91.712673111111116</c:v>
                </c:pt>
                <c:pt idx="306">
                  <c:v>100.04432288888889</c:v>
                </c:pt>
                <c:pt idx="307">
                  <c:v>113.50200566666666</c:v>
                </c:pt>
                <c:pt idx="308">
                  <c:v>131.943196</c:v>
                </c:pt>
                <c:pt idx="309">
                  <c:v>147.98324566666668</c:v>
                </c:pt>
                <c:pt idx="310">
                  <c:v>162.17919122222222</c:v>
                </c:pt>
                <c:pt idx="311">
                  <c:v>168.56789988888889</c:v>
                </c:pt>
                <c:pt idx="312">
                  <c:v>171.80756544444444</c:v>
                </c:pt>
                <c:pt idx="313">
                  <c:v>172.22710322222221</c:v>
                </c:pt>
                <c:pt idx="314">
                  <c:v>178.37414177777777</c:v>
                </c:pt>
                <c:pt idx="315">
                  <c:v>170.34339855555555</c:v>
                </c:pt>
                <c:pt idx="316">
                  <c:v>174.69618722222222</c:v>
                </c:pt>
                <c:pt idx="317">
                  <c:v>174.50651455555555</c:v>
                </c:pt>
                <c:pt idx="318">
                  <c:v>169.40504899999999</c:v>
                </c:pt>
                <c:pt idx="319">
                  <c:v>163.05180177777777</c:v>
                </c:pt>
                <c:pt idx="320">
                  <c:v>155.38627388888889</c:v>
                </c:pt>
                <c:pt idx="321">
                  <c:v>149.40377822222223</c:v>
                </c:pt>
                <c:pt idx="322">
                  <c:v>143.55612533333334</c:v>
                </c:pt>
                <c:pt idx="323">
                  <c:v>136.82443066666667</c:v>
                </c:pt>
                <c:pt idx="324">
                  <c:v>137.69674366666666</c:v>
                </c:pt>
                <c:pt idx="325">
                  <c:v>135.61975699999999</c:v>
                </c:pt>
                <c:pt idx="326">
                  <c:v>135.29291033333334</c:v>
                </c:pt>
                <c:pt idx="327">
                  <c:v>133.51866555555554</c:v>
                </c:pt>
                <c:pt idx="328">
                  <c:v>129.94333155555555</c:v>
                </c:pt>
                <c:pt idx="329">
                  <c:v>131.713854</c:v>
                </c:pt>
                <c:pt idx="330">
                  <c:v>129.33671333333334</c:v>
                </c:pt>
                <c:pt idx="331">
                  <c:v>125.98352066666666</c:v>
                </c:pt>
                <c:pt idx="332">
                  <c:v>122.13432466666667</c:v>
                </c:pt>
                <c:pt idx="333">
                  <c:v>110.67647311111111</c:v>
                </c:pt>
                <c:pt idx="334">
                  <c:v>108.35295044444445</c:v>
                </c:pt>
                <c:pt idx="335">
                  <c:v>107.67414911111111</c:v>
                </c:pt>
                <c:pt idx="336">
                  <c:v>109.30324111111111</c:v>
                </c:pt>
                <c:pt idx="337">
                  <c:v>104.73391633333334</c:v>
                </c:pt>
                <c:pt idx="338">
                  <c:v>106.90422733333334</c:v>
                </c:pt>
                <c:pt idx="339">
                  <c:v>103.48950433333333</c:v>
                </c:pt>
                <c:pt idx="340">
                  <c:v>106.61809777777778</c:v>
                </c:pt>
                <c:pt idx="341">
                  <c:v>114.88118788888889</c:v>
                </c:pt>
                <c:pt idx="342">
                  <c:v>115.61470655555556</c:v>
                </c:pt>
                <c:pt idx="343">
                  <c:v>116.02765222222222</c:v>
                </c:pt>
                <c:pt idx="344">
                  <c:v>117.39280188888888</c:v>
                </c:pt>
                <c:pt idx="345">
                  <c:v>119.01966533333334</c:v>
                </c:pt>
                <c:pt idx="346">
                  <c:v>119.69575777777777</c:v>
                </c:pt>
                <c:pt idx="347">
                  <c:v>122.41796044444445</c:v>
                </c:pt>
                <c:pt idx="348">
                  <c:v>123.86644811111111</c:v>
                </c:pt>
                <c:pt idx="349">
                  <c:v>121.53369288888889</c:v>
                </c:pt>
                <c:pt idx="350">
                  <c:v>120.28348866666667</c:v>
                </c:pt>
                <c:pt idx="351">
                  <c:v>124.85575922222222</c:v>
                </c:pt>
                <c:pt idx="352">
                  <c:v>123.545815</c:v>
                </c:pt>
                <c:pt idx="353">
                  <c:v>117.69661922222222</c:v>
                </c:pt>
                <c:pt idx="354">
                  <c:v>115.01412955555556</c:v>
                </c:pt>
                <c:pt idx="355">
                  <c:v>113.38683255555556</c:v>
                </c:pt>
                <c:pt idx="356">
                  <c:v>129.101833</c:v>
                </c:pt>
                <c:pt idx="357">
                  <c:v>140.49343444444443</c:v>
                </c:pt>
                <c:pt idx="358">
                  <c:v>161.32310677777778</c:v>
                </c:pt>
                <c:pt idx="359">
                  <c:v>168.53897499999999</c:v>
                </c:pt>
                <c:pt idx="360">
                  <c:v>190.29216466666668</c:v>
                </c:pt>
                <c:pt idx="361">
                  <c:v>194.66890188888888</c:v>
                </c:pt>
                <c:pt idx="362">
                  <c:v>189.29531322222223</c:v>
                </c:pt>
                <c:pt idx="363">
                  <c:v>177.63941777777777</c:v>
                </c:pt>
                <c:pt idx="364">
                  <c:v>172.973524</c:v>
                </c:pt>
                <c:pt idx="365">
                  <c:v>163.92358188888889</c:v>
                </c:pt>
                <c:pt idx="366">
                  <c:v>155.40714433333332</c:v>
                </c:pt>
                <c:pt idx="367">
                  <c:v>144.97080977777779</c:v>
                </c:pt>
                <c:pt idx="368">
                  <c:v>141.1606888888889</c:v>
                </c:pt>
                <c:pt idx="369">
                  <c:v>138.57314333333332</c:v>
                </c:pt>
                <c:pt idx="370">
                  <c:v>139.22485711111111</c:v>
                </c:pt>
                <c:pt idx="371">
                  <c:v>135.21970844444445</c:v>
                </c:pt>
                <c:pt idx="372">
                  <c:v>129.42644766666666</c:v>
                </c:pt>
                <c:pt idx="373">
                  <c:v>123.78966922222222</c:v>
                </c:pt>
                <c:pt idx="374">
                  <c:v>118.37598577777777</c:v>
                </c:pt>
                <c:pt idx="375">
                  <c:v>112.71191866666666</c:v>
                </c:pt>
                <c:pt idx="376">
                  <c:v>107.19592388888888</c:v>
                </c:pt>
                <c:pt idx="377">
                  <c:v>103.25868933333334</c:v>
                </c:pt>
                <c:pt idx="378">
                  <c:v>97.928846555555552</c:v>
                </c:pt>
                <c:pt idx="379">
                  <c:v>95.425712777777775</c:v>
                </c:pt>
                <c:pt idx="380">
                  <c:v>91.023160000000004</c:v>
                </c:pt>
                <c:pt idx="381">
                  <c:v>89.07784622222222</c:v>
                </c:pt>
                <c:pt idx="382">
                  <c:v>86.381030999999993</c:v>
                </c:pt>
                <c:pt idx="383">
                  <c:v>82.193995222222227</c:v>
                </c:pt>
                <c:pt idx="384">
                  <c:v>80.612741444444438</c:v>
                </c:pt>
                <c:pt idx="385">
                  <c:v>80.15958055555555</c:v>
                </c:pt>
                <c:pt idx="386">
                  <c:v>79.164178555555551</c:v>
                </c:pt>
                <c:pt idx="387">
                  <c:v>77.603445111111114</c:v>
                </c:pt>
                <c:pt idx="388">
                  <c:v>76.664041666666662</c:v>
                </c:pt>
                <c:pt idx="389">
                  <c:v>76.060610777777782</c:v>
                </c:pt>
                <c:pt idx="390">
                  <c:v>76.243509444444442</c:v>
                </c:pt>
                <c:pt idx="391">
                  <c:v>76.809113777777782</c:v>
                </c:pt>
                <c:pt idx="392">
                  <c:v>76.444808222222221</c:v>
                </c:pt>
                <c:pt idx="393">
                  <c:v>75.747521000000006</c:v>
                </c:pt>
                <c:pt idx="394">
                  <c:v>76.305909111111106</c:v>
                </c:pt>
                <c:pt idx="395">
                  <c:v>76.505159555555551</c:v>
                </c:pt>
                <c:pt idx="396">
                  <c:v>76.221697444444445</c:v>
                </c:pt>
                <c:pt idx="397">
                  <c:v>75.301193555555557</c:v>
                </c:pt>
                <c:pt idx="398">
                  <c:v>75.543330666666662</c:v>
                </c:pt>
                <c:pt idx="399">
                  <c:v>77.304578777777778</c:v>
                </c:pt>
                <c:pt idx="400">
                  <c:v>83.086836111111111</c:v>
                </c:pt>
                <c:pt idx="401">
                  <c:v>86.660573666666664</c:v>
                </c:pt>
                <c:pt idx="402">
                  <c:v>93.754854888888886</c:v>
                </c:pt>
                <c:pt idx="403">
                  <c:v>104.63811322222222</c:v>
                </c:pt>
                <c:pt idx="404">
                  <c:v>119.45071622222223</c:v>
                </c:pt>
                <c:pt idx="405">
                  <c:v>136.16855877777778</c:v>
                </c:pt>
                <c:pt idx="406">
                  <c:v>143.76742866666666</c:v>
                </c:pt>
                <c:pt idx="407">
                  <c:v>151.33822555555557</c:v>
                </c:pt>
                <c:pt idx="408">
                  <c:v>152.15353922222224</c:v>
                </c:pt>
                <c:pt idx="409">
                  <c:v>146.59749044444445</c:v>
                </c:pt>
                <c:pt idx="410">
                  <c:v>148.44744077777779</c:v>
                </c:pt>
                <c:pt idx="411">
                  <c:v>150.528446</c:v>
                </c:pt>
                <c:pt idx="412">
                  <c:v>154.13964566666667</c:v>
                </c:pt>
                <c:pt idx="413">
                  <c:v>153.45830566666666</c:v>
                </c:pt>
                <c:pt idx="414">
                  <c:v>143.48307988888888</c:v>
                </c:pt>
                <c:pt idx="415">
                  <c:v>141.29525288888888</c:v>
                </c:pt>
                <c:pt idx="416">
                  <c:v>144.18437855555555</c:v>
                </c:pt>
                <c:pt idx="417">
                  <c:v>144.71810777777779</c:v>
                </c:pt>
                <c:pt idx="418">
                  <c:v>141.82512211111111</c:v>
                </c:pt>
                <c:pt idx="419">
                  <c:v>143.06900433333334</c:v>
                </c:pt>
                <c:pt idx="420">
                  <c:v>140.94973455555555</c:v>
                </c:pt>
                <c:pt idx="421">
                  <c:v>138.88497277777779</c:v>
                </c:pt>
                <c:pt idx="422">
                  <c:v>133.28715888888888</c:v>
                </c:pt>
                <c:pt idx="423">
                  <c:v>131.09439577777778</c:v>
                </c:pt>
                <c:pt idx="424">
                  <c:v>128.74939744444444</c:v>
                </c:pt>
                <c:pt idx="425">
                  <c:v>128.51042033333334</c:v>
                </c:pt>
                <c:pt idx="426">
                  <c:v>121.72944255555555</c:v>
                </c:pt>
                <c:pt idx="427">
                  <c:v>123.06258133333333</c:v>
                </c:pt>
                <c:pt idx="428">
                  <c:v>123.98980133333333</c:v>
                </c:pt>
                <c:pt idx="429">
                  <c:v>123.49458633333333</c:v>
                </c:pt>
                <c:pt idx="430">
                  <c:v>110.51722933333333</c:v>
                </c:pt>
                <c:pt idx="431">
                  <c:v>101.01156466666667</c:v>
                </c:pt>
                <c:pt idx="432">
                  <c:v>100.82112455555556</c:v>
                </c:pt>
                <c:pt idx="433">
                  <c:v>104.56827566666666</c:v>
                </c:pt>
                <c:pt idx="434">
                  <c:v>99.576408999999998</c:v>
                </c:pt>
                <c:pt idx="435">
                  <c:v>99.361685666666673</c:v>
                </c:pt>
                <c:pt idx="436">
                  <c:v>99.736253444444444</c:v>
                </c:pt>
                <c:pt idx="437">
                  <c:v>94.241057222222224</c:v>
                </c:pt>
                <c:pt idx="438">
                  <c:v>92.755483777777783</c:v>
                </c:pt>
                <c:pt idx="439">
                  <c:v>102.587001</c:v>
                </c:pt>
                <c:pt idx="440">
                  <c:v>106.88214355555556</c:v>
                </c:pt>
                <c:pt idx="441">
                  <c:v>104.94844999999999</c:v>
                </c:pt>
                <c:pt idx="442">
                  <c:v>106.84985977777778</c:v>
                </c:pt>
                <c:pt idx="443">
                  <c:v>109.00977522222222</c:v>
                </c:pt>
                <c:pt idx="444">
                  <c:v>101.52568433333333</c:v>
                </c:pt>
                <c:pt idx="445">
                  <c:v>101.462091</c:v>
                </c:pt>
                <c:pt idx="446">
                  <c:v>104.77654322222222</c:v>
                </c:pt>
                <c:pt idx="447">
                  <c:v>116.49479811111111</c:v>
                </c:pt>
                <c:pt idx="448">
                  <c:v>126.63284988888888</c:v>
                </c:pt>
                <c:pt idx="449">
                  <c:v>136.42151477777779</c:v>
                </c:pt>
                <c:pt idx="450">
                  <c:v>145.37065022222222</c:v>
                </c:pt>
                <c:pt idx="451">
                  <c:v>152.74922755555556</c:v>
                </c:pt>
                <c:pt idx="452">
                  <c:v>153.24876866666668</c:v>
                </c:pt>
                <c:pt idx="453">
                  <c:v>159.11112988888888</c:v>
                </c:pt>
                <c:pt idx="454">
                  <c:v>171.58667500000001</c:v>
                </c:pt>
                <c:pt idx="455">
                  <c:v>194.21140444444444</c:v>
                </c:pt>
                <c:pt idx="456">
                  <c:v>210.98513633333334</c:v>
                </c:pt>
                <c:pt idx="457">
                  <c:v>213.05246666666667</c:v>
                </c:pt>
                <c:pt idx="458">
                  <c:v>207.41480588888888</c:v>
                </c:pt>
                <c:pt idx="459">
                  <c:v>198.8573241111111</c:v>
                </c:pt>
                <c:pt idx="460">
                  <c:v>188.50361988888889</c:v>
                </c:pt>
                <c:pt idx="461">
                  <c:v>177.39951588888889</c:v>
                </c:pt>
                <c:pt idx="462">
                  <c:v>170.0121038888889</c:v>
                </c:pt>
                <c:pt idx="463">
                  <c:v>162.99917244444444</c:v>
                </c:pt>
                <c:pt idx="464">
                  <c:v>158.50779011111112</c:v>
                </c:pt>
                <c:pt idx="465">
                  <c:v>150.58039966666666</c:v>
                </c:pt>
                <c:pt idx="466">
                  <c:v>145.41212355555555</c:v>
                </c:pt>
                <c:pt idx="467">
                  <c:v>140.44866366666668</c:v>
                </c:pt>
                <c:pt idx="468">
                  <c:v>134.07924522222223</c:v>
                </c:pt>
                <c:pt idx="469">
                  <c:v>128.47989877777778</c:v>
                </c:pt>
                <c:pt idx="470">
                  <c:v>123.15776144444445</c:v>
                </c:pt>
                <c:pt idx="471">
                  <c:v>117.25789666666667</c:v>
                </c:pt>
                <c:pt idx="472">
                  <c:v>111.07226522222223</c:v>
                </c:pt>
                <c:pt idx="473">
                  <c:v>105.12400488888889</c:v>
                </c:pt>
                <c:pt idx="474">
                  <c:v>101.37192433333334</c:v>
                </c:pt>
                <c:pt idx="475">
                  <c:v>93.76194533333333</c:v>
                </c:pt>
                <c:pt idx="476">
                  <c:v>83.998738888888894</c:v>
                </c:pt>
                <c:pt idx="477">
                  <c:v>82.510146888888883</c:v>
                </c:pt>
                <c:pt idx="478">
                  <c:v>80.775943222222224</c:v>
                </c:pt>
                <c:pt idx="479">
                  <c:v>78.474676666666667</c:v>
                </c:pt>
                <c:pt idx="480">
                  <c:v>73.303846111111113</c:v>
                </c:pt>
                <c:pt idx="481">
                  <c:v>73.218062111111109</c:v>
                </c:pt>
                <c:pt idx="482">
                  <c:v>71.332740000000001</c:v>
                </c:pt>
                <c:pt idx="483">
                  <c:v>70.608604777777771</c:v>
                </c:pt>
                <c:pt idx="484">
                  <c:v>67.81012644444445</c:v>
                </c:pt>
                <c:pt idx="485">
                  <c:v>68.852133888888886</c:v>
                </c:pt>
                <c:pt idx="486">
                  <c:v>68.730725333333339</c:v>
                </c:pt>
                <c:pt idx="487">
                  <c:v>69.720428999999996</c:v>
                </c:pt>
                <c:pt idx="488">
                  <c:v>69.08498188888889</c:v>
                </c:pt>
                <c:pt idx="489">
                  <c:v>68.278372444444443</c:v>
                </c:pt>
                <c:pt idx="490">
                  <c:v>67.772873222222216</c:v>
                </c:pt>
                <c:pt idx="491">
                  <c:v>67.125625666666664</c:v>
                </c:pt>
                <c:pt idx="492">
                  <c:v>65.793951555555552</c:v>
                </c:pt>
                <c:pt idx="493">
                  <c:v>68.612522222222225</c:v>
                </c:pt>
                <c:pt idx="494">
                  <c:v>69.121521222222228</c:v>
                </c:pt>
                <c:pt idx="495">
                  <c:v>70.155568333333335</c:v>
                </c:pt>
                <c:pt idx="496">
                  <c:v>73.43452655555555</c:v>
                </c:pt>
                <c:pt idx="497">
                  <c:v>77.569575999999998</c:v>
                </c:pt>
                <c:pt idx="498">
                  <c:v>84.059180999999995</c:v>
                </c:pt>
                <c:pt idx="499">
                  <c:v>94.384031111111113</c:v>
                </c:pt>
                <c:pt idx="500">
                  <c:v>108.187798</c:v>
                </c:pt>
                <c:pt idx="501">
                  <c:v>118.53110244444444</c:v>
                </c:pt>
                <c:pt idx="502">
                  <c:v>130.09679644444444</c:v>
                </c:pt>
                <c:pt idx="503">
                  <c:v>135.92978211111111</c:v>
                </c:pt>
                <c:pt idx="504">
                  <c:v>143.31621977777777</c:v>
                </c:pt>
                <c:pt idx="505">
                  <c:v>147.03984988888888</c:v>
                </c:pt>
                <c:pt idx="506">
                  <c:v>151.377275</c:v>
                </c:pt>
                <c:pt idx="507">
                  <c:v>152.62342055555555</c:v>
                </c:pt>
                <c:pt idx="508">
                  <c:v>154.02963155555557</c:v>
                </c:pt>
                <c:pt idx="509">
                  <c:v>152.35619533333335</c:v>
                </c:pt>
                <c:pt idx="510">
                  <c:v>155.52736555555555</c:v>
                </c:pt>
                <c:pt idx="511">
                  <c:v>154.73700177777778</c:v>
                </c:pt>
                <c:pt idx="512">
                  <c:v>149.76664222222223</c:v>
                </c:pt>
                <c:pt idx="513">
                  <c:v>145.02314411111112</c:v>
                </c:pt>
                <c:pt idx="514">
                  <c:v>141.72147322222222</c:v>
                </c:pt>
                <c:pt idx="515">
                  <c:v>143.60312033333332</c:v>
                </c:pt>
                <c:pt idx="516">
                  <c:v>140.91407155555555</c:v>
                </c:pt>
                <c:pt idx="517">
                  <c:v>138.461984</c:v>
                </c:pt>
                <c:pt idx="518">
                  <c:v>132.08149155555554</c:v>
                </c:pt>
                <c:pt idx="519">
                  <c:v>131.44930855555555</c:v>
                </c:pt>
                <c:pt idx="520">
                  <c:v>128.55138988888888</c:v>
                </c:pt>
                <c:pt idx="521">
                  <c:v>115.40655711111111</c:v>
                </c:pt>
                <c:pt idx="522">
                  <c:v>104.45867055555556</c:v>
                </c:pt>
                <c:pt idx="523">
                  <c:v>101.64962922222222</c:v>
                </c:pt>
                <c:pt idx="524">
                  <c:v>95.629546000000005</c:v>
                </c:pt>
                <c:pt idx="525">
                  <c:v>96.166871444444439</c:v>
                </c:pt>
                <c:pt idx="526">
                  <c:v>94.551013111111118</c:v>
                </c:pt>
                <c:pt idx="527">
                  <c:v>97.98838388888889</c:v>
                </c:pt>
                <c:pt idx="528">
                  <c:v>101.19317411111111</c:v>
                </c:pt>
                <c:pt idx="529">
                  <c:v>104.81278488888888</c:v>
                </c:pt>
                <c:pt idx="530">
                  <c:v>106.24156377777778</c:v>
                </c:pt>
                <c:pt idx="531">
                  <c:v>106.85504400000001</c:v>
                </c:pt>
                <c:pt idx="532">
                  <c:v>106.28831033333333</c:v>
                </c:pt>
                <c:pt idx="533">
                  <c:v>102.01838155555555</c:v>
                </c:pt>
                <c:pt idx="534">
                  <c:v>105.2106948888889</c:v>
                </c:pt>
                <c:pt idx="535">
                  <c:v>106.99379822222222</c:v>
                </c:pt>
                <c:pt idx="536">
                  <c:v>104.47099777777778</c:v>
                </c:pt>
                <c:pt idx="537">
                  <c:v>105.60501233333333</c:v>
                </c:pt>
                <c:pt idx="538">
                  <c:v>112.00801577777777</c:v>
                </c:pt>
                <c:pt idx="539">
                  <c:v>113.5625231111111</c:v>
                </c:pt>
                <c:pt idx="540">
                  <c:v>117.18464066666667</c:v>
                </c:pt>
                <c:pt idx="541">
                  <c:v>121.57080133333334</c:v>
                </c:pt>
                <c:pt idx="542">
                  <c:v>116.75609855555555</c:v>
                </c:pt>
                <c:pt idx="543">
                  <c:v>122.28560111111111</c:v>
                </c:pt>
                <c:pt idx="544">
                  <c:v>130.6055608888889</c:v>
                </c:pt>
                <c:pt idx="545">
                  <c:v>139.862955</c:v>
                </c:pt>
                <c:pt idx="546">
                  <c:v>142.60289299999999</c:v>
                </c:pt>
                <c:pt idx="547">
                  <c:v>149.501733</c:v>
                </c:pt>
                <c:pt idx="548">
                  <c:v>158.22449655555556</c:v>
                </c:pt>
                <c:pt idx="549">
                  <c:v>163.44454522222222</c:v>
                </c:pt>
                <c:pt idx="550">
                  <c:v>175.52303933333334</c:v>
                </c:pt>
                <c:pt idx="551">
                  <c:v>194.76059644444445</c:v>
                </c:pt>
                <c:pt idx="552">
                  <c:v>208.92464588888888</c:v>
                </c:pt>
                <c:pt idx="553">
                  <c:v>211.24528155555555</c:v>
                </c:pt>
                <c:pt idx="554">
                  <c:v>207.25284755555555</c:v>
                </c:pt>
                <c:pt idx="555">
                  <c:v>198.20236777777777</c:v>
                </c:pt>
                <c:pt idx="556">
                  <c:v>190.02574388888888</c:v>
                </c:pt>
                <c:pt idx="557">
                  <c:v>181.48538744444446</c:v>
                </c:pt>
                <c:pt idx="558">
                  <c:v>174.22501133333333</c:v>
                </c:pt>
                <c:pt idx="559">
                  <c:v>159.88707666666667</c:v>
                </c:pt>
                <c:pt idx="560">
                  <c:v>159.209037</c:v>
                </c:pt>
                <c:pt idx="561">
                  <c:v>151.85804455555555</c:v>
                </c:pt>
                <c:pt idx="562">
                  <c:v>147.54972655555557</c:v>
                </c:pt>
                <c:pt idx="563">
                  <c:v>140.85552366666667</c:v>
                </c:pt>
                <c:pt idx="564">
                  <c:v>134.11292044444446</c:v>
                </c:pt>
                <c:pt idx="565">
                  <c:v>129.17604477777778</c:v>
                </c:pt>
                <c:pt idx="566">
                  <c:v>123.64778933333334</c:v>
                </c:pt>
                <c:pt idx="567">
                  <c:v>118.58827244444444</c:v>
                </c:pt>
                <c:pt idx="568">
                  <c:v>112.20190111111111</c:v>
                </c:pt>
                <c:pt idx="569">
                  <c:v>106.19850277777778</c:v>
                </c:pt>
                <c:pt idx="570">
                  <c:v>102.31966711111112</c:v>
                </c:pt>
                <c:pt idx="571">
                  <c:v>95.848571444444445</c:v>
                </c:pt>
                <c:pt idx="572">
                  <c:v>93.087214333333336</c:v>
                </c:pt>
                <c:pt idx="573">
                  <c:v>90.086065444444444</c:v>
                </c:pt>
                <c:pt idx="574">
                  <c:v>88.562724888888894</c:v>
                </c:pt>
                <c:pt idx="575">
                  <c:v>85.630770444444451</c:v>
                </c:pt>
                <c:pt idx="576">
                  <c:v>84.243935555555552</c:v>
                </c:pt>
                <c:pt idx="577">
                  <c:v>82.105701333333329</c:v>
                </c:pt>
                <c:pt idx="578">
                  <c:v>80.771133333333339</c:v>
                </c:pt>
                <c:pt idx="579">
                  <c:v>78.388567444444448</c:v>
                </c:pt>
                <c:pt idx="580">
                  <c:v>79.391930555555561</c:v>
                </c:pt>
                <c:pt idx="581">
                  <c:v>77.003416777777772</c:v>
                </c:pt>
                <c:pt idx="582">
                  <c:v>75.927762333333334</c:v>
                </c:pt>
                <c:pt idx="583">
                  <c:v>76.054833888888894</c:v>
                </c:pt>
                <c:pt idx="584">
                  <c:v>76.12576277777778</c:v>
                </c:pt>
                <c:pt idx="585">
                  <c:v>73.66906933333334</c:v>
                </c:pt>
                <c:pt idx="586">
                  <c:v>73.354780333333338</c:v>
                </c:pt>
                <c:pt idx="587">
                  <c:v>73.102089777777778</c:v>
                </c:pt>
                <c:pt idx="588">
                  <c:v>74.355256666666662</c:v>
                </c:pt>
                <c:pt idx="589">
                  <c:v>74.723495111111106</c:v>
                </c:pt>
                <c:pt idx="590">
                  <c:v>76.094640444444451</c:v>
                </c:pt>
                <c:pt idx="591">
                  <c:v>78.177493444444451</c:v>
                </c:pt>
                <c:pt idx="592">
                  <c:v>79.477510222222222</c:v>
                </c:pt>
                <c:pt idx="593">
                  <c:v>83.623764555555553</c:v>
                </c:pt>
                <c:pt idx="594">
                  <c:v>88.606414999999998</c:v>
                </c:pt>
                <c:pt idx="595">
                  <c:v>98.123690444444449</c:v>
                </c:pt>
                <c:pt idx="596">
                  <c:v>110.52973366666667</c:v>
                </c:pt>
                <c:pt idx="597">
                  <c:v>124.35583966666667</c:v>
                </c:pt>
                <c:pt idx="598">
                  <c:v>136.223298</c:v>
                </c:pt>
                <c:pt idx="599">
                  <c:v>142.407196</c:v>
                </c:pt>
                <c:pt idx="600">
                  <c:v>149.17917988888888</c:v>
                </c:pt>
                <c:pt idx="601">
                  <c:v>155.07616277777777</c:v>
                </c:pt>
                <c:pt idx="602">
                  <c:v>156.85501777777779</c:v>
                </c:pt>
                <c:pt idx="603">
                  <c:v>157.28633911111112</c:v>
                </c:pt>
                <c:pt idx="604">
                  <c:v>156.3733598888889</c:v>
                </c:pt>
                <c:pt idx="605">
                  <c:v>157.88111266666667</c:v>
                </c:pt>
                <c:pt idx="606">
                  <c:v>157.16946366666667</c:v>
                </c:pt>
                <c:pt idx="607">
                  <c:v>159.38803222222222</c:v>
                </c:pt>
                <c:pt idx="608">
                  <c:v>156.99051333333333</c:v>
                </c:pt>
                <c:pt idx="609">
                  <c:v>155.64274422222223</c:v>
                </c:pt>
                <c:pt idx="610">
                  <c:v>149.71948977777777</c:v>
                </c:pt>
                <c:pt idx="611">
                  <c:v>146.50954944444445</c:v>
                </c:pt>
                <c:pt idx="612">
                  <c:v>144.31777977777779</c:v>
                </c:pt>
                <c:pt idx="613">
                  <c:v>142.1235498888889</c:v>
                </c:pt>
                <c:pt idx="614">
                  <c:v>138.9233638888889</c:v>
                </c:pt>
                <c:pt idx="615">
                  <c:v>134.60846599999999</c:v>
                </c:pt>
                <c:pt idx="616">
                  <c:v>131.26888266666666</c:v>
                </c:pt>
                <c:pt idx="617">
                  <c:v>125.87072788888889</c:v>
                </c:pt>
                <c:pt idx="618">
                  <c:v>120.03494455555555</c:v>
                </c:pt>
                <c:pt idx="619">
                  <c:v>120.58321055555555</c:v>
                </c:pt>
                <c:pt idx="620">
                  <c:v>101.09233822222222</c:v>
                </c:pt>
                <c:pt idx="621">
                  <c:v>98.425289888888884</c:v>
                </c:pt>
                <c:pt idx="622">
                  <c:v>96.536136222222225</c:v>
                </c:pt>
                <c:pt idx="623">
                  <c:v>94.152489444444441</c:v>
                </c:pt>
                <c:pt idx="624">
                  <c:v>94.553842777777774</c:v>
                </c:pt>
                <c:pt idx="625">
                  <c:v>95.230507000000003</c:v>
                </c:pt>
                <c:pt idx="626">
                  <c:v>101.98570633333334</c:v>
                </c:pt>
                <c:pt idx="627">
                  <c:v>102.94292966666667</c:v>
                </c:pt>
                <c:pt idx="628">
                  <c:v>94.583841333333339</c:v>
                </c:pt>
                <c:pt idx="629">
                  <c:v>94.247705666666661</c:v>
                </c:pt>
                <c:pt idx="630">
                  <c:v>95.301120111111118</c:v>
                </c:pt>
                <c:pt idx="631">
                  <c:v>95.863123777777773</c:v>
                </c:pt>
                <c:pt idx="632">
                  <c:v>98.306182000000007</c:v>
                </c:pt>
                <c:pt idx="633">
                  <c:v>102.31514111111112</c:v>
                </c:pt>
                <c:pt idx="634">
                  <c:v>101.01126633333334</c:v>
                </c:pt>
                <c:pt idx="635">
                  <c:v>96.968846444444438</c:v>
                </c:pt>
                <c:pt idx="636">
                  <c:v>101.14733766666667</c:v>
                </c:pt>
                <c:pt idx="637">
                  <c:v>109.67727822222223</c:v>
                </c:pt>
                <c:pt idx="638">
                  <c:v>119.54120822222222</c:v>
                </c:pt>
                <c:pt idx="639">
                  <c:v>108.87906444444444</c:v>
                </c:pt>
                <c:pt idx="640">
                  <c:v>121.83482944444444</c:v>
                </c:pt>
                <c:pt idx="641">
                  <c:v>133.39182355555556</c:v>
                </c:pt>
                <c:pt idx="642">
                  <c:v>136.04644722222221</c:v>
                </c:pt>
                <c:pt idx="643">
                  <c:v>140.01386911111112</c:v>
                </c:pt>
                <c:pt idx="644">
                  <c:v>143.23358999999999</c:v>
                </c:pt>
                <c:pt idx="645">
                  <c:v>153.48602944444445</c:v>
                </c:pt>
                <c:pt idx="646">
                  <c:v>169.17893977777777</c:v>
                </c:pt>
                <c:pt idx="647">
                  <c:v>183.42776866666668</c:v>
                </c:pt>
                <c:pt idx="648">
                  <c:v>198.20146433333332</c:v>
                </c:pt>
                <c:pt idx="649">
                  <c:v>206.33166322222223</c:v>
                </c:pt>
                <c:pt idx="650">
                  <c:v>202.19553888888888</c:v>
                </c:pt>
                <c:pt idx="651">
                  <c:v>194.64035944444444</c:v>
                </c:pt>
                <c:pt idx="652">
                  <c:v>182.75312688888889</c:v>
                </c:pt>
                <c:pt idx="653">
                  <c:v>174.01470333333333</c:v>
                </c:pt>
                <c:pt idx="654">
                  <c:v>168.87914599999999</c:v>
                </c:pt>
                <c:pt idx="655">
                  <c:v>164.57638466666666</c:v>
                </c:pt>
                <c:pt idx="656">
                  <c:v>159.18621788888888</c:v>
                </c:pt>
                <c:pt idx="657">
                  <c:v>155.6492571111111</c:v>
                </c:pt>
                <c:pt idx="658">
                  <c:v>148.60466888888888</c:v>
                </c:pt>
                <c:pt idx="659">
                  <c:v>144.16856122222222</c:v>
                </c:pt>
                <c:pt idx="660">
                  <c:v>136.33626822222223</c:v>
                </c:pt>
                <c:pt idx="661">
                  <c:v>130.22691433333333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6-41BE-9694-48FB499DC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910352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[0]!PERMA</c:f>
              <c:numCache>
                <c:formatCode>0.0%</c:formatCode>
                <c:ptCount val="662"/>
                <c:pt idx="0">
                  <c:v>-5.2268858085586321E-3</c:v>
                </c:pt>
                <c:pt idx="1">
                  <c:v>1.8187753171929784E-2</c:v>
                </c:pt>
                <c:pt idx="2">
                  <c:v>3.7504947575213951E-3</c:v>
                </c:pt>
                <c:pt idx="3">
                  <c:v>7.6469775644050848E-4</c:v>
                </c:pt>
                <c:pt idx="4">
                  <c:v>-1.0008311520022461E-3</c:v>
                </c:pt>
                <c:pt idx="5">
                  <c:v>2.315297306517547E-3</c:v>
                </c:pt>
                <c:pt idx="6">
                  <c:v>3.3771478715893158E-2</c:v>
                </c:pt>
                <c:pt idx="7">
                  <c:v>3.7080529889526641E-2</c:v>
                </c:pt>
                <c:pt idx="8">
                  <c:v>2.7406693873360307E-2</c:v>
                </c:pt>
                <c:pt idx="9">
                  <c:v>2.3400992193836047E-2</c:v>
                </c:pt>
                <c:pt idx="10">
                  <c:v>2.3628889537048423E-2</c:v>
                </c:pt>
                <c:pt idx="11">
                  <c:v>1.9629897945758042E-2</c:v>
                </c:pt>
                <c:pt idx="12">
                  <c:v>1.1067695195706913E-2</c:v>
                </c:pt>
                <c:pt idx="13">
                  <c:v>9.0493054618237222E-3</c:v>
                </c:pt>
                <c:pt idx="14">
                  <c:v>5.3464769504953845E-5</c:v>
                </c:pt>
                <c:pt idx="15">
                  <c:v>4.8230494159831692E-3</c:v>
                </c:pt>
                <c:pt idx="16">
                  <c:v>1.243752301552652E-2</c:v>
                </c:pt>
                <c:pt idx="17">
                  <c:v>9.5551567101433334E-3</c:v>
                </c:pt>
                <c:pt idx="18">
                  <c:v>-4.1696235874247095E-3</c:v>
                </c:pt>
                <c:pt idx="19">
                  <c:v>-2.1925792193175309E-2</c:v>
                </c:pt>
                <c:pt idx="20">
                  <c:v>-4.4441612233789195E-2</c:v>
                </c:pt>
                <c:pt idx="21">
                  <c:v>-6.4557099708976662E-2</c:v>
                </c:pt>
                <c:pt idx="22">
                  <c:v>-7.3377615304947838E-2</c:v>
                </c:pt>
                <c:pt idx="23">
                  <c:v>-8.666342803612069E-2</c:v>
                </c:pt>
                <c:pt idx="24">
                  <c:v>-0.10021887544483873</c:v>
                </c:pt>
                <c:pt idx="25">
                  <c:v>-0.10227558655163584</c:v>
                </c:pt>
                <c:pt idx="26">
                  <c:v>-0.10297327009900156</c:v>
                </c:pt>
                <c:pt idx="27">
                  <c:v>-9.8869784322762777E-2</c:v>
                </c:pt>
                <c:pt idx="28">
                  <c:v>-9.3146420438649721E-2</c:v>
                </c:pt>
                <c:pt idx="29">
                  <c:v>-8.6334497465881302E-2</c:v>
                </c:pt>
                <c:pt idx="30">
                  <c:v>-8.4656298528026613E-2</c:v>
                </c:pt>
                <c:pt idx="31">
                  <c:v>-7.2966246186568967E-2</c:v>
                </c:pt>
                <c:pt idx="32">
                  <c:v>-7.1306000872750852E-2</c:v>
                </c:pt>
                <c:pt idx="33">
                  <c:v>-6.3963248331707051E-2</c:v>
                </c:pt>
                <c:pt idx="34">
                  <c:v>-5.6982965085666713E-2</c:v>
                </c:pt>
                <c:pt idx="35">
                  <c:v>-7.2854066650259772E-2</c:v>
                </c:pt>
                <c:pt idx="36">
                  <c:v>-5.6558584528184339E-2</c:v>
                </c:pt>
                <c:pt idx="37">
                  <c:v>-5.0116568418012916E-2</c:v>
                </c:pt>
                <c:pt idx="38">
                  <c:v>-3.686089099005363E-2</c:v>
                </c:pt>
                <c:pt idx="39">
                  <c:v>-3.0558061584378918E-2</c:v>
                </c:pt>
                <c:pt idx="40">
                  <c:v>-9.8364696105552769E-3</c:v>
                </c:pt>
                <c:pt idx="41">
                  <c:v>-1.7956040725696353E-2</c:v>
                </c:pt>
                <c:pt idx="42">
                  <c:v>-1.3340127979856441E-2</c:v>
                </c:pt>
                <c:pt idx="43">
                  <c:v>4.7168055450897459E-2</c:v>
                </c:pt>
                <c:pt idx="44">
                  <c:v>0.14931520933249914</c:v>
                </c:pt>
                <c:pt idx="45">
                  <c:v>0.15305712158521903</c:v>
                </c:pt>
                <c:pt idx="46">
                  <c:v>0.1771276848754155</c:v>
                </c:pt>
                <c:pt idx="47">
                  <c:v>0.13470635074682744</c:v>
                </c:pt>
                <c:pt idx="48">
                  <c:v>0.14610401068965437</c:v>
                </c:pt>
                <c:pt idx="49">
                  <c:v>-1.9013625592493481E-2</c:v>
                </c:pt>
                <c:pt idx="50">
                  <c:v>-4.316032610593057E-3</c:v>
                </c:pt>
                <c:pt idx="51">
                  <c:v>-1.3280402185189792E-2</c:v>
                </c:pt>
                <c:pt idx="52">
                  <c:v>-6.0744006517779109E-3</c:v>
                </c:pt>
                <c:pt idx="53">
                  <c:v>9.9945748790817335E-5</c:v>
                </c:pt>
                <c:pt idx="54">
                  <c:v>-7.2670488031535601E-5</c:v>
                </c:pt>
                <c:pt idx="55">
                  <c:v>2.2096338130643354E-3</c:v>
                </c:pt>
                <c:pt idx="56">
                  <c:v>-2.4779065954667078E-3</c:v>
                </c:pt>
                <c:pt idx="57">
                  <c:v>-6.7973449037473386E-4</c:v>
                </c:pt>
                <c:pt idx="58">
                  <c:v>1.5438164957201704E-4</c:v>
                </c:pt>
                <c:pt idx="59">
                  <c:v>-5.8271150814690857E-3</c:v>
                </c:pt>
                <c:pt idx="60">
                  <c:v>-1.6948906853144897E-3</c:v>
                </c:pt>
                <c:pt idx="61">
                  <c:v>-1.5100460341446141E-3</c:v>
                </c:pt>
                <c:pt idx="62">
                  <c:v>-5.7205760507164022E-3</c:v>
                </c:pt>
                <c:pt idx="63">
                  <c:v>-2.8717354425548511E-3</c:v>
                </c:pt>
                <c:pt idx="64">
                  <c:v>-7.3446831150037319E-4</c:v>
                </c:pt>
                <c:pt idx="65">
                  <c:v>-4.6084149345331305E-3</c:v>
                </c:pt>
                <c:pt idx="66">
                  <c:v>-6.3562732759295448E-3</c:v>
                </c:pt>
                <c:pt idx="67">
                  <c:v>-5.4243935262214601E-3</c:v>
                </c:pt>
                <c:pt idx="68">
                  <c:v>-1.9993661782711095E-3</c:v>
                </c:pt>
                <c:pt idx="69">
                  <c:v>-6.6439116746392097E-3</c:v>
                </c:pt>
                <c:pt idx="70">
                  <c:v>-3.7768971880289362E-3</c:v>
                </c:pt>
                <c:pt idx="71">
                  <c:v>-3.3625602260993585E-3</c:v>
                </c:pt>
                <c:pt idx="72">
                  <c:v>-5.01796148324589E-3</c:v>
                </c:pt>
                <c:pt idx="73">
                  <c:v>-3.1678735786612147E-3</c:v>
                </c:pt>
                <c:pt idx="74">
                  <c:v>6.009611311738139E-4</c:v>
                </c:pt>
                <c:pt idx="75">
                  <c:v>-3.7202106610472242E-3</c:v>
                </c:pt>
                <c:pt idx="76">
                  <c:v>9.1980551066724123E-4</c:v>
                </c:pt>
                <c:pt idx="77">
                  <c:v>7.7776834565874498E-3</c:v>
                </c:pt>
                <c:pt idx="78">
                  <c:v>-1.539246319335784E-2</c:v>
                </c:pt>
                <c:pt idx="79">
                  <c:v>-1.1753331471986751E-2</c:v>
                </c:pt>
                <c:pt idx="80">
                  <c:v>-1.1109780239995339E-2</c:v>
                </c:pt>
                <c:pt idx="81">
                  <c:v>-1.2517307605541927E-2</c:v>
                </c:pt>
                <c:pt idx="82">
                  <c:v>-3.7322822956013129E-3</c:v>
                </c:pt>
                <c:pt idx="83">
                  <c:v>-7.8358337497483489E-3</c:v>
                </c:pt>
                <c:pt idx="84">
                  <c:v>5.6648134851515486E-3</c:v>
                </c:pt>
                <c:pt idx="85">
                  <c:v>-6.3118668546063824E-3</c:v>
                </c:pt>
                <c:pt idx="86">
                  <c:v>5.9766068060383365E-3</c:v>
                </c:pt>
                <c:pt idx="87">
                  <c:v>-1.3247378180661771E-4</c:v>
                </c:pt>
                <c:pt idx="88">
                  <c:v>-8.1200224759924756E-3</c:v>
                </c:pt>
                <c:pt idx="89">
                  <c:v>-9.2993887812935806E-3</c:v>
                </c:pt>
                <c:pt idx="90">
                  <c:v>-4.0333695097272363E-3</c:v>
                </c:pt>
                <c:pt idx="91">
                  <c:v>-8.9025094928688181E-3</c:v>
                </c:pt>
                <c:pt idx="92">
                  <c:v>-1.7082238694451881E-2</c:v>
                </c:pt>
                <c:pt idx="93">
                  <c:v>-2.4671169440058073E-2</c:v>
                </c:pt>
                <c:pt idx="94">
                  <c:v>-2.9978963436127409E-2</c:v>
                </c:pt>
                <c:pt idx="95">
                  <c:v>-2.5121828806757368E-2</c:v>
                </c:pt>
                <c:pt idx="96">
                  <c:v>-3.5590001505423234E-2</c:v>
                </c:pt>
                <c:pt idx="97">
                  <c:v>-3.9719428912999025E-2</c:v>
                </c:pt>
                <c:pt idx="98">
                  <c:v>-4.0694816611547287E-2</c:v>
                </c:pt>
                <c:pt idx="99">
                  <c:v>-4.9268045354215112E-2</c:v>
                </c:pt>
                <c:pt idx="100">
                  <c:v>-5.041969979814314E-2</c:v>
                </c:pt>
                <c:pt idx="101">
                  <c:v>-4.035093170958616E-2</c:v>
                </c:pt>
                <c:pt idx="102">
                  <c:v>-2.9275046929597971E-2</c:v>
                </c:pt>
                <c:pt idx="103">
                  <c:v>-3.9403669844716667E-2</c:v>
                </c:pt>
                <c:pt idx="104">
                  <c:v>-3.9021477166164387E-2</c:v>
                </c:pt>
                <c:pt idx="105">
                  <c:v>-2.8972006405105655E-2</c:v>
                </c:pt>
                <c:pt idx="106">
                  <c:v>-3.0033280415131109E-2</c:v>
                </c:pt>
                <c:pt idx="107">
                  <c:v>-3.5431381651713431E-2</c:v>
                </c:pt>
                <c:pt idx="108">
                  <c:v>-2.4727560404279751E-2</c:v>
                </c:pt>
                <c:pt idx="109">
                  <c:v>-3.6202806260373192E-2</c:v>
                </c:pt>
                <c:pt idx="110">
                  <c:v>-3.493176222757504E-2</c:v>
                </c:pt>
                <c:pt idx="111">
                  <c:v>-3.8560524511389339E-2</c:v>
                </c:pt>
                <c:pt idx="112">
                  <c:v>-4.578512490592225E-2</c:v>
                </c:pt>
                <c:pt idx="113">
                  <c:v>-5.0154084722322467E-2</c:v>
                </c:pt>
                <c:pt idx="114">
                  <c:v>-4.6478134492013101E-2</c:v>
                </c:pt>
                <c:pt idx="115">
                  <c:v>-3.4553829632130204E-2</c:v>
                </c:pt>
                <c:pt idx="116">
                  <c:v>-2.7563839723921773E-2</c:v>
                </c:pt>
                <c:pt idx="117">
                  <c:v>-3.0132171992214529E-2</c:v>
                </c:pt>
                <c:pt idx="118">
                  <c:v>-2.7779350698218137E-2</c:v>
                </c:pt>
                <c:pt idx="119">
                  <c:v>-2.4565364073242377E-2</c:v>
                </c:pt>
                <c:pt idx="120">
                  <c:v>-2.3344413032535458E-2</c:v>
                </c:pt>
                <c:pt idx="121">
                  <c:v>-1.6397785967046989E-2</c:v>
                </c:pt>
                <c:pt idx="122">
                  <c:v>-5.6099348802770054E-3</c:v>
                </c:pt>
                <c:pt idx="123">
                  <c:v>-4.6968944877913057E-3</c:v>
                </c:pt>
                <c:pt idx="124">
                  <c:v>3.8581696175336968E-3</c:v>
                </c:pt>
                <c:pt idx="125">
                  <c:v>-3.2153887892770166E-3</c:v>
                </c:pt>
                <c:pt idx="126">
                  <c:v>-4.237128235948219E-3</c:v>
                </c:pt>
                <c:pt idx="127">
                  <c:v>-6.0502382119195152E-3</c:v>
                </c:pt>
                <c:pt idx="128">
                  <c:v>-1.0032828359146115E-3</c:v>
                </c:pt>
                <c:pt idx="129">
                  <c:v>-7.1790089071780382E-3</c:v>
                </c:pt>
                <c:pt idx="130">
                  <c:v>-3.8833708555965269E-3</c:v>
                </c:pt>
                <c:pt idx="131">
                  <c:v>-3.0338202152125847E-3</c:v>
                </c:pt>
                <c:pt idx="132">
                  <c:v>-6.6253636836674217E-3</c:v>
                </c:pt>
                <c:pt idx="133">
                  <c:v>-6.7702478560501145E-3</c:v>
                </c:pt>
                <c:pt idx="134">
                  <c:v>5.9224243047419902E-3</c:v>
                </c:pt>
                <c:pt idx="135">
                  <c:v>1.2187079607424126E-3</c:v>
                </c:pt>
                <c:pt idx="136">
                  <c:v>2.3874400031729808E-3</c:v>
                </c:pt>
                <c:pt idx="137">
                  <c:v>2.0229498744779952E-3</c:v>
                </c:pt>
                <c:pt idx="138">
                  <c:v>8.5584048587072957E-4</c:v>
                </c:pt>
                <c:pt idx="139">
                  <c:v>2.7645674967817033E-3</c:v>
                </c:pt>
                <c:pt idx="140">
                  <c:v>2.5325467623709061E-3</c:v>
                </c:pt>
                <c:pt idx="141">
                  <c:v>9.9835929646193301E-4</c:v>
                </c:pt>
                <c:pt idx="142">
                  <c:v>-2.5037508889947974E-3</c:v>
                </c:pt>
                <c:pt idx="143">
                  <c:v>3.6180058611549366E-4</c:v>
                </c:pt>
                <c:pt idx="144">
                  <c:v>7.3996639500998143E-4</c:v>
                </c:pt>
                <c:pt idx="145">
                  <c:v>-2.4924682083869059E-4</c:v>
                </c:pt>
                <c:pt idx="146">
                  <c:v>-2.6889317747878336E-3</c:v>
                </c:pt>
                <c:pt idx="147">
                  <c:v>-4.1529068547658038E-3</c:v>
                </c:pt>
                <c:pt idx="148">
                  <c:v>-2.0475108903589305E-3</c:v>
                </c:pt>
                <c:pt idx="149">
                  <c:v>3.4710293698141893E-3</c:v>
                </c:pt>
                <c:pt idx="150">
                  <c:v>-7.8612019678905281E-3</c:v>
                </c:pt>
                <c:pt idx="151">
                  <c:v>-2.2536486552383796E-3</c:v>
                </c:pt>
                <c:pt idx="152">
                  <c:v>-4.4423772683014904E-3</c:v>
                </c:pt>
                <c:pt idx="153">
                  <c:v>6.1668944228723669E-4</c:v>
                </c:pt>
                <c:pt idx="154">
                  <c:v>-2.9790280094604536E-3</c:v>
                </c:pt>
                <c:pt idx="155">
                  <c:v>2.3187856520046849E-3</c:v>
                </c:pt>
                <c:pt idx="156">
                  <c:v>-4.828657419218921E-3</c:v>
                </c:pt>
                <c:pt idx="157">
                  <c:v>-4.0047417546924475E-3</c:v>
                </c:pt>
                <c:pt idx="158">
                  <c:v>-6.9347663072799441E-4</c:v>
                </c:pt>
                <c:pt idx="159">
                  <c:v>-3.1920928610215883E-3</c:v>
                </c:pt>
                <c:pt idx="160">
                  <c:v>-2.7480486947144239E-3</c:v>
                </c:pt>
                <c:pt idx="161">
                  <c:v>1.9929042524338644E-3</c:v>
                </c:pt>
                <c:pt idx="162">
                  <c:v>-2.1727294949376798E-3</c:v>
                </c:pt>
                <c:pt idx="163">
                  <c:v>-8.0357135047400365E-4</c:v>
                </c:pt>
                <c:pt idx="164">
                  <c:v>-4.7448192943812988E-3</c:v>
                </c:pt>
                <c:pt idx="165">
                  <c:v>-2.6757006865471946E-3</c:v>
                </c:pt>
                <c:pt idx="166">
                  <c:v>-3.7304957686348744E-3</c:v>
                </c:pt>
                <c:pt idx="167">
                  <c:v>1.0547934234970847E-3</c:v>
                </c:pt>
                <c:pt idx="168">
                  <c:v>-2.4459694314788584E-3</c:v>
                </c:pt>
                <c:pt idx="169">
                  <c:v>-2.4050258739252788E-3</c:v>
                </c:pt>
                <c:pt idx="170">
                  <c:v>-2.3712908575156453E-4</c:v>
                </c:pt>
                <c:pt idx="171">
                  <c:v>1.3549310319996958E-3</c:v>
                </c:pt>
                <c:pt idx="172">
                  <c:v>1.2555998362610279E-2</c:v>
                </c:pt>
                <c:pt idx="173">
                  <c:v>1.5109358846709131E-2</c:v>
                </c:pt>
                <c:pt idx="174">
                  <c:v>-9.7583685401712739E-3</c:v>
                </c:pt>
                <c:pt idx="175">
                  <c:v>-1.6299855254665776E-3</c:v>
                </c:pt>
                <c:pt idx="176">
                  <c:v>-1.6784045225532944E-2</c:v>
                </c:pt>
                <c:pt idx="177">
                  <c:v>-3.2108883271714993E-4</c:v>
                </c:pt>
                <c:pt idx="178">
                  <c:v>-9.8104115309641357E-4</c:v>
                </c:pt>
                <c:pt idx="179">
                  <c:v>-2.3898406655385087E-3</c:v>
                </c:pt>
                <c:pt idx="180">
                  <c:v>2.9653678822284283E-3</c:v>
                </c:pt>
                <c:pt idx="181">
                  <c:v>-2.7868846840485282E-3</c:v>
                </c:pt>
                <c:pt idx="182">
                  <c:v>4.7557335001951317E-3</c:v>
                </c:pt>
                <c:pt idx="183">
                  <c:v>-7.1397921419428135E-4</c:v>
                </c:pt>
                <c:pt idx="184">
                  <c:v>2.3009296056962273E-3</c:v>
                </c:pt>
                <c:pt idx="185">
                  <c:v>-3.8270605762547524E-3</c:v>
                </c:pt>
                <c:pt idx="186">
                  <c:v>-4.8590985654446547E-3</c:v>
                </c:pt>
                <c:pt idx="187">
                  <c:v>-4.8938726767669199E-3</c:v>
                </c:pt>
                <c:pt idx="188">
                  <c:v>-1.45905053749537E-3</c:v>
                </c:pt>
                <c:pt idx="189">
                  <c:v>-8.2933860286208329E-3</c:v>
                </c:pt>
                <c:pt idx="190">
                  <c:v>-5.4557102794380056E-3</c:v>
                </c:pt>
                <c:pt idx="191">
                  <c:v>-9.4985853923669032E-3</c:v>
                </c:pt>
                <c:pt idx="192">
                  <c:v>-2.1574487607460589E-2</c:v>
                </c:pt>
                <c:pt idx="193">
                  <c:v>-3.5043086739802741E-2</c:v>
                </c:pt>
                <c:pt idx="194">
                  <c:v>-1.8652453899231453E-2</c:v>
                </c:pt>
                <c:pt idx="195">
                  <c:v>-8.4232967413295137E-3</c:v>
                </c:pt>
                <c:pt idx="196">
                  <c:v>-1.9590558016576786E-2</c:v>
                </c:pt>
                <c:pt idx="197">
                  <c:v>-2.1819329125995827E-2</c:v>
                </c:pt>
                <c:pt idx="198">
                  <c:v>-1.7682049863387127E-2</c:v>
                </c:pt>
                <c:pt idx="199">
                  <c:v>-1.5129249416792815E-2</c:v>
                </c:pt>
                <c:pt idx="200">
                  <c:v>-2.3966014414311114E-2</c:v>
                </c:pt>
                <c:pt idx="201">
                  <c:v>-2.263510602902969E-2</c:v>
                </c:pt>
                <c:pt idx="202">
                  <c:v>-2.44226394754221E-2</c:v>
                </c:pt>
                <c:pt idx="203">
                  <c:v>-2.5688100410553711E-2</c:v>
                </c:pt>
                <c:pt idx="204">
                  <c:v>-3.3295177786547739E-2</c:v>
                </c:pt>
                <c:pt idx="205">
                  <c:v>-2.8763932081130476E-2</c:v>
                </c:pt>
                <c:pt idx="206">
                  <c:v>-3.4114752113958403E-2</c:v>
                </c:pt>
                <c:pt idx="207">
                  <c:v>-2.9242924975800902E-2</c:v>
                </c:pt>
                <c:pt idx="208">
                  <c:v>-2.9295131647990573E-2</c:v>
                </c:pt>
                <c:pt idx="209">
                  <c:v>-1.3191833027961583E-2</c:v>
                </c:pt>
                <c:pt idx="210">
                  <c:v>-1.7760146771642067E-2</c:v>
                </c:pt>
                <c:pt idx="211">
                  <c:v>-2.8120860204818198E-2</c:v>
                </c:pt>
                <c:pt idx="212">
                  <c:v>-1.7495633604772364E-2</c:v>
                </c:pt>
                <c:pt idx="213">
                  <c:v>-9.432444725077805E-3</c:v>
                </c:pt>
                <c:pt idx="214">
                  <c:v>-1.5421848321917094E-2</c:v>
                </c:pt>
                <c:pt idx="215">
                  <c:v>-8.3025198796785517E-3</c:v>
                </c:pt>
                <c:pt idx="216">
                  <c:v>-1.2117535421760983E-2</c:v>
                </c:pt>
                <c:pt idx="217">
                  <c:v>1.3065970472955974E-3</c:v>
                </c:pt>
                <c:pt idx="218">
                  <c:v>7.789612936121358E-4</c:v>
                </c:pt>
                <c:pt idx="219">
                  <c:v>-8.1727730525748103E-3</c:v>
                </c:pt>
                <c:pt idx="220">
                  <c:v>-1.2813634323029994E-2</c:v>
                </c:pt>
                <c:pt idx="221">
                  <c:v>-1.5051318809689551E-2</c:v>
                </c:pt>
                <c:pt idx="222">
                  <c:v>-1.2902858805514929E-2</c:v>
                </c:pt>
                <c:pt idx="223">
                  <c:v>-2.7707657694619515E-2</c:v>
                </c:pt>
                <c:pt idx="224">
                  <c:v>-2.3810248283972393E-2</c:v>
                </c:pt>
                <c:pt idx="225">
                  <c:v>-2.2928746471223321E-2</c:v>
                </c:pt>
                <c:pt idx="226">
                  <c:v>-2.9584059733252035E-2</c:v>
                </c:pt>
                <c:pt idx="227">
                  <c:v>-2.4687712148276943E-2</c:v>
                </c:pt>
                <c:pt idx="228">
                  <c:v>-2.2418029151711528E-2</c:v>
                </c:pt>
                <c:pt idx="229">
                  <c:v>-1.2901756036134505E-2</c:v>
                </c:pt>
                <c:pt idx="230">
                  <c:v>-1.357008740318944E-3</c:v>
                </c:pt>
                <c:pt idx="231">
                  <c:v>3.7814881311329726E-4</c:v>
                </c:pt>
                <c:pt idx="232">
                  <c:v>6.205643260442267E-3</c:v>
                </c:pt>
                <c:pt idx="233">
                  <c:v>5.0517135685115627E-3</c:v>
                </c:pt>
                <c:pt idx="234">
                  <c:v>-1.565038525711689E-3</c:v>
                </c:pt>
                <c:pt idx="235">
                  <c:v>2.2826050545586706E-4</c:v>
                </c:pt>
                <c:pt idx="236">
                  <c:v>-4.7046044766126623E-2</c:v>
                </c:pt>
                <c:pt idx="237">
                  <c:v>-4.5477439198776453E-3</c:v>
                </c:pt>
                <c:pt idx="238">
                  <c:v>-3.6012463486933188E-3</c:v>
                </c:pt>
                <c:pt idx="239">
                  <c:v>5.6227632518472386E-3</c:v>
                </c:pt>
                <c:pt idx="240">
                  <c:v>3.7054648256714833E-3</c:v>
                </c:pt>
                <c:pt idx="241">
                  <c:v>-1.8710043297312773E-3</c:v>
                </c:pt>
                <c:pt idx="242">
                  <c:v>-8.1393949161887318E-4</c:v>
                </c:pt>
                <c:pt idx="243">
                  <c:v>-1.1510686660698227E-3</c:v>
                </c:pt>
                <c:pt idx="244">
                  <c:v>3.9570386908245794E-3</c:v>
                </c:pt>
                <c:pt idx="245">
                  <c:v>-9.8184017939744123E-4</c:v>
                </c:pt>
                <c:pt idx="246">
                  <c:v>-1.9625793135567373E-3</c:v>
                </c:pt>
                <c:pt idx="247">
                  <c:v>-1.1907153101423677E-2</c:v>
                </c:pt>
                <c:pt idx="248">
                  <c:v>3.9438626107870575E-3</c:v>
                </c:pt>
                <c:pt idx="249">
                  <c:v>-5.7858080752629382E-3</c:v>
                </c:pt>
                <c:pt idx="250">
                  <c:v>-5.3575203867185098E-3</c:v>
                </c:pt>
                <c:pt idx="251">
                  <c:v>9.0384568206403875E-3</c:v>
                </c:pt>
                <c:pt idx="252">
                  <c:v>-3.8357342176863294E-3</c:v>
                </c:pt>
                <c:pt idx="253">
                  <c:v>2.7779136476837078E-3</c:v>
                </c:pt>
                <c:pt idx="254">
                  <c:v>8.6338574890302037E-4</c:v>
                </c:pt>
                <c:pt idx="255">
                  <c:v>1.1301970001534482E-2</c:v>
                </c:pt>
                <c:pt idx="256">
                  <c:v>-3.8116316349207282E-3</c:v>
                </c:pt>
                <c:pt idx="257">
                  <c:v>-2.6465027307868887E-3</c:v>
                </c:pt>
                <c:pt idx="258">
                  <c:v>-2.8853622007151891E-3</c:v>
                </c:pt>
                <c:pt idx="259">
                  <c:v>-5.0798881183144167E-3</c:v>
                </c:pt>
                <c:pt idx="260">
                  <c:v>9.1806220358021766E-4</c:v>
                </c:pt>
                <c:pt idx="261">
                  <c:v>-4.6811662969205841E-3</c:v>
                </c:pt>
                <c:pt idx="262">
                  <c:v>-1.3048542515683615E-3</c:v>
                </c:pt>
                <c:pt idx="263">
                  <c:v>4.7752725269331397E-4</c:v>
                </c:pt>
                <c:pt idx="264">
                  <c:v>-3.8864165528238541E-3</c:v>
                </c:pt>
                <c:pt idx="265">
                  <c:v>-1.219706024030697E-3</c:v>
                </c:pt>
                <c:pt idx="266">
                  <c:v>-2.9957423623113723E-3</c:v>
                </c:pt>
                <c:pt idx="267">
                  <c:v>-1.2182255291302737E-3</c:v>
                </c:pt>
                <c:pt idx="268">
                  <c:v>1.3010081900128891E-3</c:v>
                </c:pt>
                <c:pt idx="269">
                  <c:v>-1.2187083649146224E-3</c:v>
                </c:pt>
                <c:pt idx="270">
                  <c:v>-3.1001240932754981E-3</c:v>
                </c:pt>
                <c:pt idx="271">
                  <c:v>-8.5860142481545935E-4</c:v>
                </c:pt>
                <c:pt idx="272">
                  <c:v>-3.3786408813522607E-3</c:v>
                </c:pt>
                <c:pt idx="273">
                  <c:v>3.496454926974962E-3</c:v>
                </c:pt>
                <c:pt idx="274">
                  <c:v>3.1538035949171307E-4</c:v>
                </c:pt>
                <c:pt idx="275">
                  <c:v>-8.7271136891728367E-3</c:v>
                </c:pt>
                <c:pt idx="276">
                  <c:v>1.8296007193645725E-3</c:v>
                </c:pt>
                <c:pt idx="277">
                  <c:v>-8.042757002965268E-3</c:v>
                </c:pt>
                <c:pt idx="278">
                  <c:v>3.0025199806740207E-3</c:v>
                </c:pt>
                <c:pt idx="279">
                  <c:v>-7.7058459974046409E-3</c:v>
                </c:pt>
                <c:pt idx="280">
                  <c:v>-1.1804480942395397E-3</c:v>
                </c:pt>
                <c:pt idx="281">
                  <c:v>-4.5189648290921451E-3</c:v>
                </c:pt>
                <c:pt idx="282">
                  <c:v>-6.7511852157727567E-4</c:v>
                </c:pt>
                <c:pt idx="283">
                  <c:v>-3.6949107114163746E-3</c:v>
                </c:pt>
                <c:pt idx="284">
                  <c:v>-3.6134362390405944E-3</c:v>
                </c:pt>
                <c:pt idx="285">
                  <c:v>-7.5057273875652423E-3</c:v>
                </c:pt>
                <c:pt idx="286">
                  <c:v>-3.0631996210231036E-3</c:v>
                </c:pt>
                <c:pt idx="287">
                  <c:v>-9.3475554200004064E-3</c:v>
                </c:pt>
                <c:pt idx="288">
                  <c:v>-1.0500126512047686E-2</c:v>
                </c:pt>
                <c:pt idx="289">
                  <c:v>-7.6167333456774204E-3</c:v>
                </c:pt>
                <c:pt idx="290">
                  <c:v>-9.9503821687564661E-3</c:v>
                </c:pt>
                <c:pt idx="291">
                  <c:v>-5.1964872569694124E-3</c:v>
                </c:pt>
                <c:pt idx="292">
                  <c:v>-1.5760994848919931E-2</c:v>
                </c:pt>
                <c:pt idx="293">
                  <c:v>-2.1221980547307999E-2</c:v>
                </c:pt>
                <c:pt idx="294">
                  <c:v>-2.8200080819192612E-2</c:v>
                </c:pt>
                <c:pt idx="295">
                  <c:v>-2.7681478527116783E-2</c:v>
                </c:pt>
                <c:pt idx="296">
                  <c:v>-1.8865531923063922E-2</c:v>
                </c:pt>
                <c:pt idx="297">
                  <c:v>-1.5582669567059939E-2</c:v>
                </c:pt>
                <c:pt idx="298">
                  <c:v>-2.2812723484215675E-2</c:v>
                </c:pt>
                <c:pt idx="299">
                  <c:v>-2.056319331077967E-2</c:v>
                </c:pt>
                <c:pt idx="300">
                  <c:v>-2.1359520703265696E-2</c:v>
                </c:pt>
                <c:pt idx="301">
                  <c:v>-3.142688477210219E-2</c:v>
                </c:pt>
                <c:pt idx="302">
                  <c:v>-2.6360591411717069E-2</c:v>
                </c:pt>
                <c:pt idx="303">
                  <c:v>-3.4040408303493974E-2</c:v>
                </c:pt>
                <c:pt idx="304">
                  <c:v>-2.4629690053940025E-2</c:v>
                </c:pt>
                <c:pt idx="305">
                  <c:v>-1.6492618374965039E-2</c:v>
                </c:pt>
                <c:pt idx="306">
                  <c:v>-2.4072080450202076E-2</c:v>
                </c:pt>
                <c:pt idx="307">
                  <c:v>-2.2152399872443846E-2</c:v>
                </c:pt>
                <c:pt idx="308">
                  <c:v>-1.9360188230716457E-2</c:v>
                </c:pt>
                <c:pt idx="309">
                  <c:v>-1.8299993547466219E-2</c:v>
                </c:pt>
                <c:pt idx="310">
                  <c:v>-1.520586549285634E-2</c:v>
                </c:pt>
                <c:pt idx="311">
                  <c:v>-1.6014811570128306E-2</c:v>
                </c:pt>
                <c:pt idx="312">
                  <c:v>-8.4890980821928849E-3</c:v>
                </c:pt>
                <c:pt idx="313">
                  <c:v>-6.5632690873063506E-3</c:v>
                </c:pt>
                <c:pt idx="314">
                  <c:v>-4.6505973499099918E-3</c:v>
                </c:pt>
                <c:pt idx="315">
                  <c:v>-5.4321802176664373E-2</c:v>
                </c:pt>
                <c:pt idx="316">
                  <c:v>-1.1549723663430957E-2</c:v>
                </c:pt>
                <c:pt idx="317">
                  <c:v>-1.8118723029302889E-3</c:v>
                </c:pt>
                <c:pt idx="318">
                  <c:v>1.7096024213638494E-3</c:v>
                </c:pt>
                <c:pt idx="319">
                  <c:v>1.1692261098227934E-3</c:v>
                </c:pt>
                <c:pt idx="320">
                  <c:v>7.8940462306159695E-4</c:v>
                </c:pt>
                <c:pt idx="321">
                  <c:v>-1.1484882502451076E-3</c:v>
                </c:pt>
                <c:pt idx="322">
                  <c:v>1.6404106901648956E-3</c:v>
                </c:pt>
                <c:pt idx="323">
                  <c:v>-5.7625344660733489E-3</c:v>
                </c:pt>
                <c:pt idx="324">
                  <c:v>2.3029467782359129E-3</c:v>
                </c:pt>
                <c:pt idx="325">
                  <c:v>-1.5122897256358778E-3</c:v>
                </c:pt>
                <c:pt idx="326">
                  <c:v>-2.2276814873785816E-4</c:v>
                </c:pt>
                <c:pt idx="327">
                  <c:v>3.4092021746627266E-3</c:v>
                </c:pt>
                <c:pt idx="328">
                  <c:v>8.1603276002295522E-4</c:v>
                </c:pt>
                <c:pt idx="329">
                  <c:v>-1.4934694529709303E-4</c:v>
                </c:pt>
                <c:pt idx="330">
                  <c:v>2.9238710456335902E-4</c:v>
                </c:pt>
                <c:pt idx="331">
                  <c:v>-2.0638698451784661E-3</c:v>
                </c:pt>
                <c:pt idx="332">
                  <c:v>1.1893563024418499E-3</c:v>
                </c:pt>
                <c:pt idx="333">
                  <c:v>6.5943042037211411E-3</c:v>
                </c:pt>
                <c:pt idx="334">
                  <c:v>-2.8184411035195628E-3</c:v>
                </c:pt>
                <c:pt idx="335">
                  <c:v>7.4864221581126544E-4</c:v>
                </c:pt>
                <c:pt idx="336">
                  <c:v>-1.3336241876110944E-4</c:v>
                </c:pt>
                <c:pt idx="337">
                  <c:v>-4.7011535803516594E-2</c:v>
                </c:pt>
                <c:pt idx="338">
                  <c:v>-9.8604727684106384E-4</c:v>
                </c:pt>
                <c:pt idx="339">
                  <c:v>-2.6908267263974438E-3</c:v>
                </c:pt>
                <c:pt idx="340">
                  <c:v>-2.6404608147285562E-3</c:v>
                </c:pt>
                <c:pt idx="341">
                  <c:v>3.6753974032930226E-4</c:v>
                </c:pt>
                <c:pt idx="342">
                  <c:v>5.9808902767014829E-4</c:v>
                </c:pt>
                <c:pt idx="343">
                  <c:v>-1.9067277181364698E-3</c:v>
                </c:pt>
                <c:pt idx="344">
                  <c:v>-4.9470396877485251E-3</c:v>
                </c:pt>
                <c:pt idx="345">
                  <c:v>-2.7856949655354303E-3</c:v>
                </c:pt>
                <c:pt idx="346">
                  <c:v>-4.5913352685658469E-3</c:v>
                </c:pt>
                <c:pt idx="347">
                  <c:v>1.4434969194724844E-4</c:v>
                </c:pt>
                <c:pt idx="348">
                  <c:v>-7.957392464072626E-4</c:v>
                </c:pt>
                <c:pt idx="349">
                  <c:v>-2.0160020028963037E-3</c:v>
                </c:pt>
                <c:pt idx="350">
                  <c:v>-2.4836949073023056E-3</c:v>
                </c:pt>
                <c:pt idx="351">
                  <c:v>4.951516020145947E-3</c:v>
                </c:pt>
                <c:pt idx="352">
                  <c:v>2.4258553785510791E-3</c:v>
                </c:pt>
                <c:pt idx="353">
                  <c:v>-1.9805004772975193E-3</c:v>
                </c:pt>
                <c:pt idx="354">
                  <c:v>-1.2328188926241346E-2</c:v>
                </c:pt>
                <c:pt idx="355">
                  <c:v>-1.1187260084291934E-2</c:v>
                </c:pt>
                <c:pt idx="356">
                  <c:v>-2.7534491603907803E-2</c:v>
                </c:pt>
                <c:pt idx="357">
                  <c:v>-2.7036124585886296E-2</c:v>
                </c:pt>
                <c:pt idx="358">
                  <c:v>-9.6310556421324092E-3</c:v>
                </c:pt>
                <c:pt idx="359">
                  <c:v>-3.2908292776326141E-2</c:v>
                </c:pt>
                <c:pt idx="360">
                  <c:v>-1.3583434182121832E-2</c:v>
                </c:pt>
                <c:pt idx="361">
                  <c:v>-1.6583873634023475E-2</c:v>
                </c:pt>
                <c:pt idx="362">
                  <c:v>-7.3943494190211552E-3</c:v>
                </c:pt>
                <c:pt idx="363">
                  <c:v>-1.0690588023280635E-3</c:v>
                </c:pt>
                <c:pt idx="364">
                  <c:v>-5.6632295211786008E-3</c:v>
                </c:pt>
                <c:pt idx="365">
                  <c:v>-1.8293191683986477E-3</c:v>
                </c:pt>
                <c:pt idx="366">
                  <c:v>-2.4405041956853031E-3</c:v>
                </c:pt>
                <c:pt idx="367">
                  <c:v>-4.2290088618010226E-4</c:v>
                </c:pt>
                <c:pt idx="368">
                  <c:v>-1.2003022529680236E-3</c:v>
                </c:pt>
                <c:pt idx="369">
                  <c:v>-3.5495229231528405E-3</c:v>
                </c:pt>
                <c:pt idx="370">
                  <c:v>-2.8223318355197168E-3</c:v>
                </c:pt>
                <c:pt idx="371">
                  <c:v>-8.9110504732563336E-3</c:v>
                </c:pt>
                <c:pt idx="372">
                  <c:v>-6.5172989969084355E-3</c:v>
                </c:pt>
                <c:pt idx="373">
                  <c:v>-1.2338617803478849E-2</c:v>
                </c:pt>
                <c:pt idx="374">
                  <c:v>-6.6098203165118738E-3</c:v>
                </c:pt>
                <c:pt idx="375">
                  <c:v>-9.6537681047105979E-3</c:v>
                </c:pt>
                <c:pt idx="376">
                  <c:v>-9.2731502954207373E-3</c:v>
                </c:pt>
                <c:pt idx="377">
                  <c:v>-1.0344709446770361E-2</c:v>
                </c:pt>
                <c:pt idx="378">
                  <c:v>-1.5101552889704295E-2</c:v>
                </c:pt>
                <c:pt idx="379">
                  <c:v>-7.3838566362623807E-3</c:v>
                </c:pt>
                <c:pt idx="380">
                  <c:v>-1.7372705172084585E-2</c:v>
                </c:pt>
                <c:pt idx="381">
                  <c:v>-1.3047125344691549E-2</c:v>
                </c:pt>
                <c:pt idx="382">
                  <c:v>-1.9897510959702543E-2</c:v>
                </c:pt>
                <c:pt idx="383">
                  <c:v>-2.192347086527659E-2</c:v>
                </c:pt>
                <c:pt idx="384">
                  <c:v>-2.4060521680876995E-2</c:v>
                </c:pt>
                <c:pt idx="385">
                  <c:v>-3.9150546196440809E-2</c:v>
                </c:pt>
                <c:pt idx="386">
                  <c:v>-3.6715664917357692E-2</c:v>
                </c:pt>
                <c:pt idx="387">
                  <c:v>-3.1657684137576012E-2</c:v>
                </c:pt>
                <c:pt idx="388">
                  <c:v>-4.2886300154475122E-2</c:v>
                </c:pt>
                <c:pt idx="389">
                  <c:v>-5.1931419595807091E-2</c:v>
                </c:pt>
                <c:pt idx="390">
                  <c:v>-3.5735614057077522E-2</c:v>
                </c:pt>
                <c:pt idx="391">
                  <c:v>-2.9207358723738912E-2</c:v>
                </c:pt>
                <c:pt idx="392">
                  <c:v>-3.7513507552296134E-2</c:v>
                </c:pt>
                <c:pt idx="393">
                  <c:v>-2.6008156339614879E-2</c:v>
                </c:pt>
                <c:pt idx="394">
                  <c:v>-2.2568476891348686E-2</c:v>
                </c:pt>
                <c:pt idx="395">
                  <c:v>-3.5283694781779694E-2</c:v>
                </c:pt>
                <c:pt idx="396">
                  <c:v>-4.2486456743078729E-2</c:v>
                </c:pt>
                <c:pt idx="397">
                  <c:v>-3.4808860889019612E-2</c:v>
                </c:pt>
                <c:pt idx="398">
                  <c:v>-2.9555768014465311E-2</c:v>
                </c:pt>
                <c:pt idx="399">
                  <c:v>-3.585943017332071E-2</c:v>
                </c:pt>
                <c:pt idx="400">
                  <c:v>-3.0719825772678278E-2</c:v>
                </c:pt>
                <c:pt idx="401">
                  <c:v>-2.9693536267044716E-2</c:v>
                </c:pt>
                <c:pt idx="402">
                  <c:v>-3.70146159037784E-2</c:v>
                </c:pt>
                <c:pt idx="403">
                  <c:v>-3.6851679937849546E-2</c:v>
                </c:pt>
                <c:pt idx="404">
                  <c:v>-3.2299343572987832E-2</c:v>
                </c:pt>
                <c:pt idx="405">
                  <c:v>-2.1685582829544664E-2</c:v>
                </c:pt>
                <c:pt idx="406">
                  <c:v>-1.7683404277943585E-2</c:v>
                </c:pt>
                <c:pt idx="407">
                  <c:v>-2.0119996916743866E-2</c:v>
                </c:pt>
                <c:pt idx="408">
                  <c:v>-1.7570485387650138E-2</c:v>
                </c:pt>
                <c:pt idx="409">
                  <c:v>-1.7165238507478461E-2</c:v>
                </c:pt>
                <c:pt idx="410">
                  <c:v>-1.7616938239805938E-2</c:v>
                </c:pt>
                <c:pt idx="411">
                  <c:v>-7.8108430935750709E-3</c:v>
                </c:pt>
                <c:pt idx="412">
                  <c:v>-4.7035281315657212E-3</c:v>
                </c:pt>
                <c:pt idx="413">
                  <c:v>1.0682811168195184E-3</c:v>
                </c:pt>
                <c:pt idx="414">
                  <c:v>-3.4870544795234373E-3</c:v>
                </c:pt>
                <c:pt idx="415">
                  <c:v>-6.4062098021279322E-3</c:v>
                </c:pt>
                <c:pt idx="416">
                  <c:v>-8.9642873993577964E-3</c:v>
                </c:pt>
                <c:pt idx="417">
                  <c:v>-2.6368012018391462E-2</c:v>
                </c:pt>
                <c:pt idx="418">
                  <c:v>-1.6817442839994819E-2</c:v>
                </c:pt>
                <c:pt idx="419">
                  <c:v>-2.119672635517654E-2</c:v>
                </c:pt>
                <c:pt idx="420">
                  <c:v>-1.8306719338860904E-2</c:v>
                </c:pt>
                <c:pt idx="421">
                  <c:v>-5.9754085505370324E-3</c:v>
                </c:pt>
                <c:pt idx="422">
                  <c:v>-7.0700822111284169E-3</c:v>
                </c:pt>
                <c:pt idx="423">
                  <c:v>1.9253975710409256E-3</c:v>
                </c:pt>
                <c:pt idx="424">
                  <c:v>-2.6185553600464573E-3</c:v>
                </c:pt>
                <c:pt idx="425">
                  <c:v>-2.8158481558234355E-3</c:v>
                </c:pt>
                <c:pt idx="426">
                  <c:v>-1.2078887727642151E-3</c:v>
                </c:pt>
                <c:pt idx="427">
                  <c:v>-8.1578575532155104E-4</c:v>
                </c:pt>
                <c:pt idx="428">
                  <c:v>-4.8914464497566788E-3</c:v>
                </c:pt>
                <c:pt idx="429">
                  <c:v>1.4665221204647788E-3</c:v>
                </c:pt>
                <c:pt idx="430">
                  <c:v>-2.8952408740898509E-4</c:v>
                </c:pt>
                <c:pt idx="431">
                  <c:v>-1.9251285821186223E-3</c:v>
                </c:pt>
                <c:pt idx="432">
                  <c:v>-4.2218797314536732E-4</c:v>
                </c:pt>
                <c:pt idx="433">
                  <c:v>4.9575716966954439E-2</c:v>
                </c:pt>
                <c:pt idx="434">
                  <c:v>-3.8881872884186444E-3</c:v>
                </c:pt>
                <c:pt idx="435">
                  <c:v>-4.1524448097069715E-3</c:v>
                </c:pt>
                <c:pt idx="436">
                  <c:v>-2.1555865314032748E-3</c:v>
                </c:pt>
                <c:pt idx="437">
                  <c:v>5.4333463231171298E-3</c:v>
                </c:pt>
                <c:pt idx="438">
                  <c:v>-1.0182387813951737E-2</c:v>
                </c:pt>
                <c:pt idx="439">
                  <c:v>-2.6135855774595717E-4</c:v>
                </c:pt>
                <c:pt idx="440">
                  <c:v>-2.177096536649643E-3</c:v>
                </c:pt>
                <c:pt idx="441">
                  <c:v>-2.6917552264760689E-3</c:v>
                </c:pt>
                <c:pt idx="442">
                  <c:v>-2.0123065654676993E-3</c:v>
                </c:pt>
                <c:pt idx="443">
                  <c:v>-3.864956905559189E-3</c:v>
                </c:pt>
                <c:pt idx="444">
                  <c:v>1.3414811454693955E-3</c:v>
                </c:pt>
                <c:pt idx="445">
                  <c:v>-2.868130438895725E-4</c:v>
                </c:pt>
                <c:pt idx="446">
                  <c:v>-1.1034500515149124E-2</c:v>
                </c:pt>
                <c:pt idx="447">
                  <c:v>4.9687074500265284E-4</c:v>
                </c:pt>
                <c:pt idx="448">
                  <c:v>-5.9432791040832829E-3</c:v>
                </c:pt>
                <c:pt idx="449">
                  <c:v>-2.6840034324353322E-3</c:v>
                </c:pt>
                <c:pt idx="450">
                  <c:v>-9.2245555721173289E-4</c:v>
                </c:pt>
                <c:pt idx="451">
                  <c:v>-2.4025041204704311E-3</c:v>
                </c:pt>
                <c:pt idx="452">
                  <c:v>-2.2488569119827125E-3</c:v>
                </c:pt>
                <c:pt idx="453">
                  <c:v>2.7877559349341395E-3</c:v>
                </c:pt>
                <c:pt idx="454">
                  <c:v>-6.491340459590181E-3</c:v>
                </c:pt>
                <c:pt idx="455">
                  <c:v>-2.3123395782425164E-3</c:v>
                </c:pt>
                <c:pt idx="456">
                  <c:v>-3.0318833711725831E-3</c:v>
                </c:pt>
                <c:pt idx="457">
                  <c:v>-1.8346976313932527E-3</c:v>
                </c:pt>
                <c:pt idx="458">
                  <c:v>1.3474156222686841E-3</c:v>
                </c:pt>
                <c:pt idx="459">
                  <c:v>-1.7013168668005524E-3</c:v>
                </c:pt>
                <c:pt idx="460">
                  <c:v>1.7967791044536973E-3</c:v>
                </c:pt>
                <c:pt idx="461">
                  <c:v>5.3460440653829483E-4</c:v>
                </c:pt>
                <c:pt idx="462">
                  <c:v>8.3176813158219448E-5</c:v>
                </c:pt>
                <c:pt idx="463">
                  <c:v>9.3009871802695948E-4</c:v>
                </c:pt>
                <c:pt idx="464">
                  <c:v>5.9977756617111211E-3</c:v>
                </c:pt>
                <c:pt idx="465">
                  <c:v>-3.2099251625219119E-3</c:v>
                </c:pt>
                <c:pt idx="466">
                  <c:v>-1.0129217235388375E-3</c:v>
                </c:pt>
                <c:pt idx="467">
                  <c:v>1.2407352567889809E-3</c:v>
                </c:pt>
                <c:pt idx="468">
                  <c:v>-2.7317260882920904E-5</c:v>
                </c:pt>
                <c:pt idx="469">
                  <c:v>-6.5130453432058304E-3</c:v>
                </c:pt>
                <c:pt idx="470">
                  <c:v>6.6610542256528274E-4</c:v>
                </c:pt>
                <c:pt idx="471">
                  <c:v>-5.6835231234821761E-3</c:v>
                </c:pt>
                <c:pt idx="472">
                  <c:v>-7.0660446628422607E-3</c:v>
                </c:pt>
                <c:pt idx="473">
                  <c:v>-9.7696659685373149E-3</c:v>
                </c:pt>
                <c:pt idx="474">
                  <c:v>-1.2620449025111108E-2</c:v>
                </c:pt>
                <c:pt idx="475">
                  <c:v>-2.3774539354903534E-2</c:v>
                </c:pt>
                <c:pt idx="476">
                  <c:v>-2.1748272848647811E-2</c:v>
                </c:pt>
                <c:pt idx="477">
                  <c:v>-1.4784970738187938E-2</c:v>
                </c:pt>
                <c:pt idx="478">
                  <c:v>-1.4721286023549874E-2</c:v>
                </c:pt>
                <c:pt idx="479">
                  <c:v>-1.1072397049072372E-2</c:v>
                </c:pt>
                <c:pt idx="480">
                  <c:v>-1.8161503943473777E-2</c:v>
                </c:pt>
                <c:pt idx="481">
                  <c:v>-2.4589649229968837E-2</c:v>
                </c:pt>
                <c:pt idx="482">
                  <c:v>-2.6383462372264955E-2</c:v>
                </c:pt>
                <c:pt idx="483">
                  <c:v>-2.4300027800221991E-2</c:v>
                </c:pt>
                <c:pt idx="484">
                  <c:v>-3.1758733453622234E-2</c:v>
                </c:pt>
                <c:pt idx="485">
                  <c:v>-3.3662670038676318E-2</c:v>
                </c:pt>
                <c:pt idx="486">
                  <c:v>-3.7053297433019182E-2</c:v>
                </c:pt>
                <c:pt idx="487">
                  <c:v>-2.0420303420555626E-2</c:v>
                </c:pt>
                <c:pt idx="488">
                  <c:v>-2.0456160451309626E-2</c:v>
                </c:pt>
                <c:pt idx="489">
                  <c:v>-2.7524719599916873E-2</c:v>
                </c:pt>
                <c:pt idx="490">
                  <c:v>-2.9909175433105329E-2</c:v>
                </c:pt>
                <c:pt idx="491">
                  <c:v>-3.091758196279535E-2</c:v>
                </c:pt>
                <c:pt idx="492">
                  <c:v>-3.4078273930700488E-2</c:v>
                </c:pt>
                <c:pt idx="493">
                  <c:v>-3.2593911893254245E-2</c:v>
                </c:pt>
                <c:pt idx="494">
                  <c:v>-3.8214636962648742E-2</c:v>
                </c:pt>
                <c:pt idx="495">
                  <c:v>-3.6567162962965305E-2</c:v>
                </c:pt>
                <c:pt idx="496">
                  <c:v>-3.2508216051490534E-2</c:v>
                </c:pt>
                <c:pt idx="497">
                  <c:v>-2.6997803815293285E-2</c:v>
                </c:pt>
                <c:pt idx="498">
                  <c:v>-3.1128163698197056E-2</c:v>
                </c:pt>
                <c:pt idx="499">
                  <c:v>-2.3687899912328968E-2</c:v>
                </c:pt>
                <c:pt idx="500">
                  <c:v>-1.9198125612209117E-2</c:v>
                </c:pt>
                <c:pt idx="501">
                  <c:v>-1.9004320375986695E-2</c:v>
                </c:pt>
                <c:pt idx="502">
                  <c:v>-1.4146621085490337E-2</c:v>
                </c:pt>
                <c:pt idx="503">
                  <c:v>-1.2854035706439726E-2</c:v>
                </c:pt>
                <c:pt idx="504">
                  <c:v>-7.4974026952835957E-3</c:v>
                </c:pt>
                <c:pt idx="505">
                  <c:v>-1.316980805992992E-2</c:v>
                </c:pt>
                <c:pt idx="506">
                  <c:v>-9.1242655683793535E-3</c:v>
                </c:pt>
                <c:pt idx="507">
                  <c:v>-7.9249784256433999E-3</c:v>
                </c:pt>
                <c:pt idx="508">
                  <c:v>-6.5336127862418185E-3</c:v>
                </c:pt>
                <c:pt idx="509">
                  <c:v>-7.4322268058796565E-3</c:v>
                </c:pt>
                <c:pt idx="510">
                  <c:v>-7.7849368295701254E-3</c:v>
                </c:pt>
                <c:pt idx="511">
                  <c:v>-5.1556631876457223E-3</c:v>
                </c:pt>
                <c:pt idx="512">
                  <c:v>6.3719791345291188E-4</c:v>
                </c:pt>
                <c:pt idx="513">
                  <c:v>-5.2200456648349592E-3</c:v>
                </c:pt>
                <c:pt idx="514">
                  <c:v>-2.451940727297167E-3</c:v>
                </c:pt>
                <c:pt idx="515">
                  <c:v>-3.7483477682621206E-3</c:v>
                </c:pt>
                <c:pt idx="516">
                  <c:v>2.8728985101212197E-4</c:v>
                </c:pt>
                <c:pt idx="517">
                  <c:v>3.0178771647410918E-3</c:v>
                </c:pt>
                <c:pt idx="518">
                  <c:v>-7.7405910743551234E-3</c:v>
                </c:pt>
                <c:pt idx="519">
                  <c:v>-1.5952946297868357E-3</c:v>
                </c:pt>
                <c:pt idx="520">
                  <c:v>-2.4116917331710552E-4</c:v>
                </c:pt>
                <c:pt idx="521">
                  <c:v>6.2816726437171626E-4</c:v>
                </c:pt>
                <c:pt idx="522">
                  <c:v>7.1521969642826096E-5</c:v>
                </c:pt>
                <c:pt idx="523">
                  <c:v>-5.9355669608526212E-3</c:v>
                </c:pt>
                <c:pt idx="524">
                  <c:v>-2.8526911030471338E-3</c:v>
                </c:pt>
                <c:pt idx="525">
                  <c:v>-5.257829036717518E-5</c:v>
                </c:pt>
                <c:pt idx="526">
                  <c:v>-4.8039078304502785E-3</c:v>
                </c:pt>
                <c:pt idx="527">
                  <c:v>-5.3387575369860498E-3</c:v>
                </c:pt>
                <c:pt idx="528">
                  <c:v>-4.6110188944656355E-4</c:v>
                </c:pt>
                <c:pt idx="529">
                  <c:v>-1.1368031607259239E-3</c:v>
                </c:pt>
                <c:pt idx="530">
                  <c:v>-1.7947156991047E-3</c:v>
                </c:pt>
                <c:pt idx="531">
                  <c:v>-1.5243765124766128E-3</c:v>
                </c:pt>
                <c:pt idx="532">
                  <c:v>2.4062880301612883E-3</c:v>
                </c:pt>
                <c:pt idx="533">
                  <c:v>-2.2139399359433109E-2</c:v>
                </c:pt>
                <c:pt idx="534">
                  <c:v>-2.3096375656104936E-3</c:v>
                </c:pt>
                <c:pt idx="535">
                  <c:v>-2.9733038714849988E-3</c:v>
                </c:pt>
                <c:pt idx="536">
                  <c:v>-3.8554936441707031E-3</c:v>
                </c:pt>
                <c:pt idx="537">
                  <c:v>-2.9272860571085604E-3</c:v>
                </c:pt>
                <c:pt idx="538">
                  <c:v>-6.0188371350471418E-3</c:v>
                </c:pt>
                <c:pt idx="539">
                  <c:v>-6.962032137346412E-3</c:v>
                </c:pt>
                <c:pt idx="540">
                  <c:v>3.0208637082208929E-3</c:v>
                </c:pt>
                <c:pt idx="541">
                  <c:v>-5.2992862377355694E-3</c:v>
                </c:pt>
                <c:pt idx="542">
                  <c:v>-5.7544644823159657E-3</c:v>
                </c:pt>
                <c:pt idx="543">
                  <c:v>-3.6206104791537864E-4</c:v>
                </c:pt>
                <c:pt idx="544">
                  <c:v>-1.0043923271401407E-3</c:v>
                </c:pt>
                <c:pt idx="545">
                  <c:v>-7.7642263214597286E-3</c:v>
                </c:pt>
                <c:pt idx="546">
                  <c:v>-3.1348953981166767E-3</c:v>
                </c:pt>
                <c:pt idx="547">
                  <c:v>-4.5380486849426653E-3</c:v>
                </c:pt>
                <c:pt idx="548">
                  <c:v>-7.2243039800925176E-5</c:v>
                </c:pt>
                <c:pt idx="549">
                  <c:v>-3.7120980280154828E-3</c:v>
                </c:pt>
                <c:pt idx="550">
                  <c:v>-2.8715159402853325E-3</c:v>
                </c:pt>
                <c:pt idx="551">
                  <c:v>-4.7769311900890035E-3</c:v>
                </c:pt>
                <c:pt idx="552">
                  <c:v>-1.0217262094164108E-3</c:v>
                </c:pt>
                <c:pt idx="553">
                  <c:v>-4.09706620311123E-3</c:v>
                </c:pt>
                <c:pt idx="554">
                  <c:v>-1.6316484057341458E-3</c:v>
                </c:pt>
                <c:pt idx="555">
                  <c:v>4.0619326297249285E-4</c:v>
                </c:pt>
                <c:pt idx="556">
                  <c:v>-9.3527187414601284E-4</c:v>
                </c:pt>
                <c:pt idx="557">
                  <c:v>5.5976009488102987E-4</c:v>
                </c:pt>
                <c:pt idx="558">
                  <c:v>1.6230594691114336E-3</c:v>
                </c:pt>
                <c:pt idx="559">
                  <c:v>1.5230686798603718E-3</c:v>
                </c:pt>
                <c:pt idx="560">
                  <c:v>-2.9032005923167057E-4</c:v>
                </c:pt>
                <c:pt idx="561">
                  <c:v>-5.7841731453965612E-3</c:v>
                </c:pt>
                <c:pt idx="562">
                  <c:v>-1.3837405103830245E-3</c:v>
                </c:pt>
                <c:pt idx="563">
                  <c:v>-4.1937763719820682E-3</c:v>
                </c:pt>
                <c:pt idx="564">
                  <c:v>-3.563788996061616E-3</c:v>
                </c:pt>
                <c:pt idx="565">
                  <c:v>-2.263453135380092E-3</c:v>
                </c:pt>
                <c:pt idx="566">
                  <c:v>5.114661823775507E-4</c:v>
                </c:pt>
                <c:pt idx="567">
                  <c:v>-6.3449599032396997E-4</c:v>
                </c:pt>
                <c:pt idx="568">
                  <c:v>-7.0721378565418065E-4</c:v>
                </c:pt>
                <c:pt idx="569">
                  <c:v>-2.5973522119792933E-3</c:v>
                </c:pt>
                <c:pt idx="570">
                  <c:v>-3.584079302742689E-3</c:v>
                </c:pt>
                <c:pt idx="571">
                  <c:v>-1.3203650906004311E-2</c:v>
                </c:pt>
                <c:pt idx="572">
                  <c:v>-9.0572647981128889E-3</c:v>
                </c:pt>
                <c:pt idx="573">
                  <c:v>-1.4392905108395897E-2</c:v>
                </c:pt>
                <c:pt idx="574">
                  <c:v>-2.3334777602560742E-2</c:v>
                </c:pt>
                <c:pt idx="575">
                  <c:v>-1.5552289344634696E-2</c:v>
                </c:pt>
                <c:pt idx="576">
                  <c:v>-2.7847997015508635E-2</c:v>
                </c:pt>
                <c:pt idx="577">
                  <c:v>-2.3798666935275818E-2</c:v>
                </c:pt>
                <c:pt idx="578">
                  <c:v>-1.9224182931425981E-2</c:v>
                </c:pt>
                <c:pt idx="579">
                  <c:v>-1.9946896323709083E-2</c:v>
                </c:pt>
                <c:pt idx="580">
                  <c:v>-2.0835596836257821E-2</c:v>
                </c:pt>
                <c:pt idx="581">
                  <c:v>-3.5145160382861244E-2</c:v>
                </c:pt>
                <c:pt idx="582">
                  <c:v>-3.3319930378989789E-2</c:v>
                </c:pt>
                <c:pt idx="583">
                  <c:v>-3.7852756817668573E-2</c:v>
                </c:pt>
                <c:pt idx="584">
                  <c:v>-2.1107969715360796E-2</c:v>
                </c:pt>
                <c:pt idx="585">
                  <c:v>-2.5312643045037726E-2</c:v>
                </c:pt>
                <c:pt idx="586">
                  <c:v>-2.7370743896166772E-2</c:v>
                </c:pt>
                <c:pt idx="587">
                  <c:v>-2.7092298941291348E-2</c:v>
                </c:pt>
                <c:pt idx="588">
                  <c:v>-3.7625089970623325E-2</c:v>
                </c:pt>
                <c:pt idx="589">
                  <c:v>-4.0607432573070361E-2</c:v>
                </c:pt>
                <c:pt idx="590">
                  <c:v>-3.3793350632768379E-2</c:v>
                </c:pt>
                <c:pt idx="591">
                  <c:v>-3.1120718143206268E-2</c:v>
                </c:pt>
                <c:pt idx="592">
                  <c:v>-3.2008654437429042E-2</c:v>
                </c:pt>
                <c:pt idx="593">
                  <c:v>-4.4959477411058608E-2</c:v>
                </c:pt>
                <c:pt idx="594">
                  <c:v>-3.9198773646631595E-2</c:v>
                </c:pt>
                <c:pt idx="595">
                  <c:v>-2.9030669004329109E-2</c:v>
                </c:pt>
                <c:pt idx="596">
                  <c:v>-2.9358514232725497E-2</c:v>
                </c:pt>
                <c:pt idx="597">
                  <c:v>-3.7404632320337881E-2</c:v>
                </c:pt>
                <c:pt idx="598">
                  <c:v>-3.6319872368885203E-2</c:v>
                </c:pt>
                <c:pt idx="599">
                  <c:v>-3.2655387636156323E-2</c:v>
                </c:pt>
                <c:pt idx="600">
                  <c:v>-3.0294702009647078E-2</c:v>
                </c:pt>
                <c:pt idx="601">
                  <c:v>-1.4039547009404209E-2</c:v>
                </c:pt>
                <c:pt idx="602">
                  <c:v>-6.0608654674033377E-3</c:v>
                </c:pt>
                <c:pt idx="603">
                  <c:v>-5.7232385966076499E-3</c:v>
                </c:pt>
                <c:pt idx="604">
                  <c:v>-5.1001763201185442E-3</c:v>
                </c:pt>
                <c:pt idx="605">
                  <c:v>-4.1810937867932212E-3</c:v>
                </c:pt>
                <c:pt idx="606">
                  <c:v>-2.509039667065986E-3</c:v>
                </c:pt>
                <c:pt idx="607">
                  <c:v>-1.9048378047331921E-3</c:v>
                </c:pt>
                <c:pt idx="608">
                  <c:v>7.2115771778785004E-4</c:v>
                </c:pt>
                <c:pt idx="609">
                  <c:v>-7.5839186222437347E-4</c:v>
                </c:pt>
                <c:pt idx="610">
                  <c:v>-5.1731321079980493E-3</c:v>
                </c:pt>
                <c:pt idx="611">
                  <c:v>-6.3577467341518349E-3</c:v>
                </c:pt>
                <c:pt idx="612">
                  <c:v>-1.0859847309161603E-2</c:v>
                </c:pt>
                <c:pt idx="613">
                  <c:v>-3.1184674124051649E-3</c:v>
                </c:pt>
                <c:pt idx="614">
                  <c:v>-8.1601633128491682E-3</c:v>
                </c:pt>
                <c:pt idx="615">
                  <c:v>-3.1505127616407282E-3</c:v>
                </c:pt>
                <c:pt idx="616">
                  <c:v>-5.2077128616965064E-3</c:v>
                </c:pt>
                <c:pt idx="617">
                  <c:v>-3.4028375492448529E-3</c:v>
                </c:pt>
                <c:pt idx="618">
                  <c:v>-5.475842057447701E-3</c:v>
                </c:pt>
                <c:pt idx="619">
                  <c:v>-4.6064037554021109E-3</c:v>
                </c:pt>
                <c:pt idx="620">
                  <c:v>-9.2996181231498498E-2</c:v>
                </c:pt>
                <c:pt idx="621">
                  <c:v>-0.12015380364468022</c:v>
                </c:pt>
                <c:pt idx="622">
                  <c:v>-0.11432254263732178</c:v>
                </c:pt>
                <c:pt idx="623">
                  <c:v>-0.12220495683819745</c:v>
                </c:pt>
                <c:pt idx="624">
                  <c:v>-0.11659663154581582</c:v>
                </c:pt>
                <c:pt idx="625">
                  <c:v>-0.1033829877435941</c:v>
                </c:pt>
                <c:pt idx="626">
                  <c:v>-3.2346929575256721E-2</c:v>
                </c:pt>
                <c:pt idx="627">
                  <c:v>-5.6960603848216652E-4</c:v>
                </c:pt>
                <c:pt idx="628">
                  <c:v>1.9721814043606838E-3</c:v>
                </c:pt>
                <c:pt idx="629">
                  <c:v>-5.7953922609075923E-3</c:v>
                </c:pt>
                <c:pt idx="630">
                  <c:v>-1.8902059547481666E-3</c:v>
                </c:pt>
                <c:pt idx="631">
                  <c:v>1.3080690953355281E-3</c:v>
                </c:pt>
                <c:pt idx="632">
                  <c:v>-7.2984924488338366E-3</c:v>
                </c:pt>
                <c:pt idx="633">
                  <c:v>3.1940087555880358E-4</c:v>
                </c:pt>
                <c:pt idx="634">
                  <c:v>2.8686621831589734E-3</c:v>
                </c:pt>
                <c:pt idx="635">
                  <c:v>-3.8628183265324691E-3</c:v>
                </c:pt>
                <c:pt idx="636">
                  <c:v>-5.7222200552544652E-3</c:v>
                </c:pt>
                <c:pt idx="637">
                  <c:v>2.284525066114694E-2</c:v>
                </c:pt>
                <c:pt idx="638">
                  <c:v>0.10542189647406183</c:v>
                </c:pt>
                <c:pt idx="639">
                  <c:v>-5.6461986769169303E-3</c:v>
                </c:pt>
                <c:pt idx="640">
                  <c:v>-5.9121571851071522E-3</c:v>
                </c:pt>
                <c:pt idx="641">
                  <c:v>-2.5312466476895561E-3</c:v>
                </c:pt>
                <c:pt idx="642">
                  <c:v>-2.0450269220716913E-3</c:v>
                </c:pt>
                <c:pt idx="643">
                  <c:v>-3.9864119137779487E-3</c:v>
                </c:pt>
                <c:pt idx="644">
                  <c:v>-2.2463835594499124E-3</c:v>
                </c:pt>
                <c:pt idx="645">
                  <c:v>-3.4617148742205985E-3</c:v>
                </c:pt>
                <c:pt idx="646">
                  <c:v>-3.9093079012885446E-3</c:v>
                </c:pt>
                <c:pt idx="647">
                  <c:v>-6.0987220740216022E-3</c:v>
                </c:pt>
                <c:pt idx="648">
                  <c:v>-6.1578828320081325E-3</c:v>
                </c:pt>
                <c:pt idx="649">
                  <c:v>1.326740319209096E-4</c:v>
                </c:pt>
                <c:pt idx="650">
                  <c:v>-1.0475157495158211E-3</c:v>
                </c:pt>
                <c:pt idx="651">
                  <c:v>-2.5905364974608902E-3</c:v>
                </c:pt>
                <c:pt idx="652">
                  <c:v>-2.4528233318354373E-4</c:v>
                </c:pt>
                <c:pt idx="653">
                  <c:v>1.9405564886505881E-3</c:v>
                </c:pt>
                <c:pt idx="654">
                  <c:v>-1.018613611258889E-3</c:v>
                </c:pt>
                <c:pt idx="655">
                  <c:v>-3.1535113918672256E-3</c:v>
                </c:pt>
                <c:pt idx="656">
                  <c:v>-4.3348590623499324E-3</c:v>
                </c:pt>
                <c:pt idx="657">
                  <c:v>-4.8871360100087259E-3</c:v>
                </c:pt>
                <c:pt idx="658">
                  <c:v>-3.8755605310461312E-3</c:v>
                </c:pt>
                <c:pt idx="659">
                  <c:v>-3.5900612198507477E-3</c:v>
                </c:pt>
                <c:pt idx="660">
                  <c:v>-5.1690288293895457E-3</c:v>
                </c:pt>
                <c:pt idx="661">
                  <c:v>-2.322236903900566E-3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6-41BE-9694-48FB499DC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64910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3651498335"/>
              <c:y val="0.9347473860849361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8.8790233074361822E-3"/>
              <c:y val="0.415987091777462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49103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000005826130773"/>
          <c:y val="3.9151671614818639E-2"/>
          <c:w val="0.2477777680675598"/>
          <c:h val="4.24143539434619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Master!$B$83</c:f>
          <c:strCache>
            <c:ptCount val="1"/>
            <c:pt idx="0">
              <c:v>State Drawl of Meghalaya w.e.f 7-April-2025 to 13-April-2025 - SEM Data vs SCADA Data with % Error</c:v>
            </c:pt>
          </c:strCache>
        </c:strRef>
      </c:tx>
      <c:layout>
        <c:manualLayout>
          <c:xMode val="edge"/>
          <c:yMode val="edge"/>
          <c:x val="0.13096564596092156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[0]!SEMME</c:f>
              <c:numCache>
                <c:formatCode>General</c:formatCode>
                <c:ptCount val="662"/>
                <c:pt idx="0">
                  <c:v>117.534256</c:v>
                </c:pt>
                <c:pt idx="1">
                  <c:v>106.048292</c:v>
                </c:pt>
                <c:pt idx="2">
                  <c:v>102.07622000000001</c:v>
                </c:pt>
                <c:pt idx="3">
                  <c:v>104.634472</c:v>
                </c:pt>
                <c:pt idx="4">
                  <c:v>126.05003600000001</c:v>
                </c:pt>
                <c:pt idx="5">
                  <c:v>131.79985600000001</c:v>
                </c:pt>
                <c:pt idx="6">
                  <c:v>130.30807200000001</c:v>
                </c:pt>
                <c:pt idx="7">
                  <c:v>132.42705599999999</c:v>
                </c:pt>
                <c:pt idx="8">
                  <c:v>148.957672</c:v>
                </c:pt>
                <c:pt idx="9">
                  <c:v>145.065888</c:v>
                </c:pt>
                <c:pt idx="10">
                  <c:v>145.76843600000001</c:v>
                </c:pt>
                <c:pt idx="11">
                  <c:v>141.97556399999999</c:v>
                </c:pt>
                <c:pt idx="12">
                  <c:v>140.392436</c:v>
                </c:pt>
                <c:pt idx="13">
                  <c:v>144.552144</c:v>
                </c:pt>
                <c:pt idx="14">
                  <c:v>153.825164</c:v>
                </c:pt>
                <c:pt idx="15">
                  <c:v>160.53294399999999</c:v>
                </c:pt>
                <c:pt idx="16">
                  <c:v>166.09658400000001</c:v>
                </c:pt>
                <c:pt idx="17">
                  <c:v>170.15389200000001</c:v>
                </c:pt>
                <c:pt idx="18">
                  <c:v>171.88538399999999</c:v>
                </c:pt>
                <c:pt idx="19">
                  <c:v>170.34559999999999</c:v>
                </c:pt>
                <c:pt idx="20">
                  <c:v>162.67287200000001</c:v>
                </c:pt>
                <c:pt idx="21">
                  <c:v>164.28276399999999</c:v>
                </c:pt>
                <c:pt idx="22">
                  <c:v>173.80043599999999</c:v>
                </c:pt>
                <c:pt idx="23">
                  <c:v>182.81309200000001</c:v>
                </c:pt>
                <c:pt idx="24">
                  <c:v>152.762764</c:v>
                </c:pt>
                <c:pt idx="25">
                  <c:v>148.68247600000001</c:v>
                </c:pt>
                <c:pt idx="26">
                  <c:v>154.786328</c:v>
                </c:pt>
                <c:pt idx="27">
                  <c:v>160.38167200000001</c:v>
                </c:pt>
                <c:pt idx="28">
                  <c:v>160.01570799999999</c:v>
                </c:pt>
                <c:pt idx="29">
                  <c:v>167.47403600000001</c:v>
                </c:pt>
                <c:pt idx="30">
                  <c:v>159.69541599999999</c:v>
                </c:pt>
                <c:pt idx="31">
                  <c:v>170.33774399999999</c:v>
                </c:pt>
                <c:pt idx="32">
                  <c:v>180.79796400000001</c:v>
                </c:pt>
                <c:pt idx="33">
                  <c:v>217.65440000000001</c:v>
                </c:pt>
                <c:pt idx="34">
                  <c:v>206.519272</c:v>
                </c:pt>
                <c:pt idx="35">
                  <c:v>205.59883600000001</c:v>
                </c:pt>
                <c:pt idx="36">
                  <c:v>202.47708800000001</c:v>
                </c:pt>
                <c:pt idx="37">
                  <c:v>203.99127200000001</c:v>
                </c:pt>
                <c:pt idx="38">
                  <c:v>211.33439999999999</c:v>
                </c:pt>
                <c:pt idx="39">
                  <c:v>215.09672800000001</c:v>
                </c:pt>
                <c:pt idx="40">
                  <c:v>214.96610799999999</c:v>
                </c:pt>
                <c:pt idx="41">
                  <c:v>218.15360000000001</c:v>
                </c:pt>
                <c:pt idx="42">
                  <c:v>217.857744</c:v>
                </c:pt>
                <c:pt idx="43">
                  <c:v>214.31796399999999</c:v>
                </c:pt>
                <c:pt idx="44">
                  <c:v>228.61644000000001</c:v>
                </c:pt>
                <c:pt idx="45">
                  <c:v>230.775564</c:v>
                </c:pt>
                <c:pt idx="46">
                  <c:v>218.43490800000001</c:v>
                </c:pt>
                <c:pt idx="47">
                  <c:v>217.451348</c:v>
                </c:pt>
                <c:pt idx="48">
                  <c:v>220.78138000000001</c:v>
                </c:pt>
                <c:pt idx="49">
                  <c:v>221.361164</c:v>
                </c:pt>
                <c:pt idx="50">
                  <c:v>230.12799999999999</c:v>
                </c:pt>
                <c:pt idx="51">
                  <c:v>226.44072800000001</c:v>
                </c:pt>
                <c:pt idx="52">
                  <c:v>226.285676</c:v>
                </c:pt>
                <c:pt idx="53">
                  <c:v>227.10167200000001</c:v>
                </c:pt>
                <c:pt idx="54">
                  <c:v>221.311712</c:v>
                </c:pt>
                <c:pt idx="55">
                  <c:v>221.576728</c:v>
                </c:pt>
                <c:pt idx="56">
                  <c:v>223.40392800000001</c:v>
                </c:pt>
                <c:pt idx="57">
                  <c:v>223.99389199999999</c:v>
                </c:pt>
                <c:pt idx="58">
                  <c:v>226.85585599999999</c:v>
                </c:pt>
                <c:pt idx="59">
                  <c:v>231.06705199999999</c:v>
                </c:pt>
                <c:pt idx="60">
                  <c:v>237.03360000000001</c:v>
                </c:pt>
                <c:pt idx="61">
                  <c:v>230.38632799999999</c:v>
                </c:pt>
                <c:pt idx="62">
                  <c:v>230.49018000000001</c:v>
                </c:pt>
                <c:pt idx="63">
                  <c:v>229.86879999999999</c:v>
                </c:pt>
                <c:pt idx="64">
                  <c:v>232.86050800000001</c:v>
                </c:pt>
                <c:pt idx="65">
                  <c:v>239.73556400000001</c:v>
                </c:pt>
                <c:pt idx="66">
                  <c:v>246.888148</c:v>
                </c:pt>
                <c:pt idx="67">
                  <c:v>248.81745599999999</c:v>
                </c:pt>
                <c:pt idx="68">
                  <c:v>254.05614399999999</c:v>
                </c:pt>
                <c:pt idx="69">
                  <c:v>253.22764000000001</c:v>
                </c:pt>
                <c:pt idx="70">
                  <c:v>246.65745200000001</c:v>
                </c:pt>
                <c:pt idx="71">
                  <c:v>261.35243600000001</c:v>
                </c:pt>
                <c:pt idx="72">
                  <c:v>197.79694799999999</c:v>
                </c:pt>
                <c:pt idx="73">
                  <c:v>180.631564</c:v>
                </c:pt>
                <c:pt idx="74">
                  <c:v>155.791416</c:v>
                </c:pt>
                <c:pt idx="75">
                  <c:v>137.54938000000001</c:v>
                </c:pt>
                <c:pt idx="76">
                  <c:v>128.68276399999999</c:v>
                </c:pt>
                <c:pt idx="77">
                  <c:v>122.409308</c:v>
                </c:pt>
                <c:pt idx="78">
                  <c:v>121.24276399999999</c:v>
                </c:pt>
                <c:pt idx="79">
                  <c:v>116.516364</c:v>
                </c:pt>
                <c:pt idx="80">
                  <c:v>127.213672</c:v>
                </c:pt>
                <c:pt idx="81">
                  <c:v>124.61003599999999</c:v>
                </c:pt>
                <c:pt idx="82">
                  <c:v>118.41425599999999</c:v>
                </c:pt>
                <c:pt idx="83">
                  <c:v>117.430108</c:v>
                </c:pt>
                <c:pt idx="84">
                  <c:v>112.78458000000001</c:v>
                </c:pt>
                <c:pt idx="85">
                  <c:v>116.536148</c:v>
                </c:pt>
                <c:pt idx="86">
                  <c:v>129.764364</c:v>
                </c:pt>
                <c:pt idx="87">
                  <c:v>119.200292</c:v>
                </c:pt>
                <c:pt idx="88">
                  <c:v>110.681016</c:v>
                </c:pt>
                <c:pt idx="89">
                  <c:v>106.896292</c:v>
                </c:pt>
                <c:pt idx="90">
                  <c:v>85.332656</c:v>
                </c:pt>
                <c:pt idx="91">
                  <c:v>72.090472000000005</c:v>
                </c:pt>
                <c:pt idx="92">
                  <c:v>67.630548000000005</c:v>
                </c:pt>
                <c:pt idx="93">
                  <c:v>65.47578</c:v>
                </c:pt>
                <c:pt idx="94">
                  <c:v>66.482907999999995</c:v>
                </c:pt>
                <c:pt idx="95">
                  <c:v>77.790548000000001</c:v>
                </c:pt>
                <c:pt idx="96">
                  <c:v>99.750399999999999</c:v>
                </c:pt>
                <c:pt idx="97">
                  <c:v>100.651636</c:v>
                </c:pt>
                <c:pt idx="98">
                  <c:v>116.79069200000001</c:v>
                </c:pt>
                <c:pt idx="99">
                  <c:v>116.37439999999999</c:v>
                </c:pt>
                <c:pt idx="100">
                  <c:v>117.056876</c:v>
                </c:pt>
                <c:pt idx="101">
                  <c:v>138.51665600000001</c:v>
                </c:pt>
                <c:pt idx="102">
                  <c:v>138.418328</c:v>
                </c:pt>
                <c:pt idx="103">
                  <c:v>132.833744</c:v>
                </c:pt>
                <c:pt idx="104">
                  <c:v>147.48480000000001</c:v>
                </c:pt>
                <c:pt idx="105">
                  <c:v>160.43432799999999</c:v>
                </c:pt>
                <c:pt idx="106">
                  <c:v>159.938908</c:v>
                </c:pt>
                <c:pt idx="107">
                  <c:v>162.670548</c:v>
                </c:pt>
                <c:pt idx="108">
                  <c:v>162.63447199999999</c:v>
                </c:pt>
                <c:pt idx="109">
                  <c:v>163.049308</c:v>
                </c:pt>
                <c:pt idx="110">
                  <c:v>164.650476</c:v>
                </c:pt>
                <c:pt idx="111">
                  <c:v>159.39112399999999</c:v>
                </c:pt>
                <c:pt idx="112">
                  <c:v>156.746476</c:v>
                </c:pt>
                <c:pt idx="113">
                  <c:v>160.100944</c:v>
                </c:pt>
                <c:pt idx="114">
                  <c:v>164.66560000000001</c:v>
                </c:pt>
                <c:pt idx="115">
                  <c:v>168.75141600000001</c:v>
                </c:pt>
                <c:pt idx="116">
                  <c:v>140.19491199999999</c:v>
                </c:pt>
                <c:pt idx="117">
                  <c:v>149.80741599999999</c:v>
                </c:pt>
                <c:pt idx="118">
                  <c:v>158.44276400000001</c:v>
                </c:pt>
                <c:pt idx="119">
                  <c:v>158.55883600000001</c:v>
                </c:pt>
                <c:pt idx="120">
                  <c:v>147.22792799999999</c:v>
                </c:pt>
                <c:pt idx="121">
                  <c:v>139.26254399999999</c:v>
                </c:pt>
                <c:pt idx="122">
                  <c:v>141.718108</c:v>
                </c:pt>
                <c:pt idx="123">
                  <c:v>147.77628799999999</c:v>
                </c:pt>
                <c:pt idx="124">
                  <c:v>130.73367200000001</c:v>
                </c:pt>
                <c:pt idx="125">
                  <c:v>135.624436</c:v>
                </c:pt>
                <c:pt idx="126">
                  <c:v>138.06778</c:v>
                </c:pt>
                <c:pt idx="127">
                  <c:v>144.59694400000001</c:v>
                </c:pt>
                <c:pt idx="128">
                  <c:v>214.66618</c:v>
                </c:pt>
                <c:pt idx="129">
                  <c:v>252.26851199999999</c:v>
                </c:pt>
                <c:pt idx="130">
                  <c:v>258.94457999999997</c:v>
                </c:pt>
                <c:pt idx="131">
                  <c:v>260.74676399999998</c:v>
                </c:pt>
                <c:pt idx="132">
                  <c:v>251.2672</c:v>
                </c:pt>
                <c:pt idx="133">
                  <c:v>247.42254399999999</c:v>
                </c:pt>
                <c:pt idx="134">
                  <c:v>244.34036399999999</c:v>
                </c:pt>
                <c:pt idx="135">
                  <c:v>247.85541599999999</c:v>
                </c:pt>
                <c:pt idx="136">
                  <c:v>241.43737999999999</c:v>
                </c:pt>
                <c:pt idx="137">
                  <c:v>242.52654799999999</c:v>
                </c:pt>
                <c:pt idx="138">
                  <c:v>238.60276400000001</c:v>
                </c:pt>
                <c:pt idx="139">
                  <c:v>234.09862000000001</c:v>
                </c:pt>
                <c:pt idx="140">
                  <c:v>232.72436400000001</c:v>
                </c:pt>
                <c:pt idx="141">
                  <c:v>228.989384</c:v>
                </c:pt>
                <c:pt idx="142">
                  <c:v>226.69876400000001</c:v>
                </c:pt>
                <c:pt idx="143">
                  <c:v>226.283052</c:v>
                </c:pt>
                <c:pt idx="144">
                  <c:v>225.366692</c:v>
                </c:pt>
                <c:pt idx="145">
                  <c:v>228.29818</c:v>
                </c:pt>
                <c:pt idx="146">
                  <c:v>230.91607200000001</c:v>
                </c:pt>
                <c:pt idx="147">
                  <c:v>224.75025199999999</c:v>
                </c:pt>
                <c:pt idx="148">
                  <c:v>226.75461999999999</c:v>
                </c:pt>
                <c:pt idx="149">
                  <c:v>229.257892</c:v>
                </c:pt>
                <c:pt idx="150">
                  <c:v>230.799128</c:v>
                </c:pt>
                <c:pt idx="151">
                  <c:v>231.47752399999999</c:v>
                </c:pt>
                <c:pt idx="152">
                  <c:v>231.797236</c:v>
                </c:pt>
                <c:pt idx="153">
                  <c:v>236.24814799999999</c:v>
                </c:pt>
                <c:pt idx="154">
                  <c:v>240.75752800000001</c:v>
                </c:pt>
                <c:pt idx="155">
                  <c:v>241.55724000000001</c:v>
                </c:pt>
                <c:pt idx="156">
                  <c:v>239.41905199999999</c:v>
                </c:pt>
                <c:pt idx="157">
                  <c:v>241.29920000000001</c:v>
                </c:pt>
                <c:pt idx="158">
                  <c:v>241.8048</c:v>
                </c:pt>
                <c:pt idx="159">
                  <c:v>241.123784</c:v>
                </c:pt>
                <c:pt idx="160">
                  <c:v>248.36537999999999</c:v>
                </c:pt>
                <c:pt idx="161">
                  <c:v>253.23782</c:v>
                </c:pt>
                <c:pt idx="162">
                  <c:v>251.751272</c:v>
                </c:pt>
                <c:pt idx="163">
                  <c:v>246.576876</c:v>
                </c:pt>
                <c:pt idx="164">
                  <c:v>209.71345600000001</c:v>
                </c:pt>
                <c:pt idx="165">
                  <c:v>208.53062</c:v>
                </c:pt>
                <c:pt idx="166">
                  <c:v>216.35374400000001</c:v>
                </c:pt>
                <c:pt idx="167">
                  <c:v>230.34036399999999</c:v>
                </c:pt>
                <c:pt idx="168">
                  <c:v>174.375564</c:v>
                </c:pt>
                <c:pt idx="169">
                  <c:v>183.42312799999999</c:v>
                </c:pt>
                <c:pt idx="170">
                  <c:v>193.72683599999999</c:v>
                </c:pt>
                <c:pt idx="171">
                  <c:v>164.69672800000001</c:v>
                </c:pt>
                <c:pt idx="172">
                  <c:v>125.001892</c:v>
                </c:pt>
                <c:pt idx="173">
                  <c:v>125.33062</c:v>
                </c:pt>
                <c:pt idx="174">
                  <c:v>123.456</c:v>
                </c:pt>
                <c:pt idx="175">
                  <c:v>126.47942</c:v>
                </c:pt>
                <c:pt idx="176">
                  <c:v>123.10574800000001</c:v>
                </c:pt>
                <c:pt idx="177">
                  <c:v>116.903272</c:v>
                </c:pt>
                <c:pt idx="178">
                  <c:v>115.965384</c:v>
                </c:pt>
                <c:pt idx="179">
                  <c:v>114.889016</c:v>
                </c:pt>
                <c:pt idx="180">
                  <c:v>106.223128</c:v>
                </c:pt>
                <c:pt idx="181">
                  <c:v>101.97672799999999</c:v>
                </c:pt>
                <c:pt idx="182">
                  <c:v>102.552144</c:v>
                </c:pt>
                <c:pt idx="183">
                  <c:v>95.697164000000001</c:v>
                </c:pt>
                <c:pt idx="184">
                  <c:v>87.069676000000001</c:v>
                </c:pt>
                <c:pt idx="185">
                  <c:v>77.395200000000003</c:v>
                </c:pt>
                <c:pt idx="186">
                  <c:v>66.388071999999994</c:v>
                </c:pt>
                <c:pt idx="187">
                  <c:v>58.759276</c:v>
                </c:pt>
                <c:pt idx="188">
                  <c:v>48.907347999999999</c:v>
                </c:pt>
                <c:pt idx="189">
                  <c:v>44.699344000000004</c:v>
                </c:pt>
                <c:pt idx="190">
                  <c:v>38.667056000000002</c:v>
                </c:pt>
                <c:pt idx="191">
                  <c:v>36.975999999999999</c:v>
                </c:pt>
                <c:pt idx="192">
                  <c:v>85.373671999999999</c:v>
                </c:pt>
                <c:pt idx="193">
                  <c:v>104.11839999999999</c:v>
                </c:pt>
                <c:pt idx="194">
                  <c:v>100.007856</c:v>
                </c:pt>
                <c:pt idx="195">
                  <c:v>101.862112</c:v>
                </c:pt>
                <c:pt idx="196">
                  <c:v>134.082908</c:v>
                </c:pt>
                <c:pt idx="197">
                  <c:v>144.67723599999999</c:v>
                </c:pt>
                <c:pt idx="198">
                  <c:v>144.36974799999999</c:v>
                </c:pt>
                <c:pt idx="199">
                  <c:v>150.02851200000001</c:v>
                </c:pt>
                <c:pt idx="200">
                  <c:v>162.59781599999999</c:v>
                </c:pt>
                <c:pt idx="201">
                  <c:v>174.935564</c:v>
                </c:pt>
                <c:pt idx="202">
                  <c:v>176.12596400000001</c:v>
                </c:pt>
                <c:pt idx="203">
                  <c:v>174.92625200000001</c:v>
                </c:pt>
                <c:pt idx="204">
                  <c:v>172.12625600000001</c:v>
                </c:pt>
                <c:pt idx="205">
                  <c:v>171.00218000000001</c:v>
                </c:pt>
                <c:pt idx="206">
                  <c:v>165.73614799999999</c:v>
                </c:pt>
                <c:pt idx="207">
                  <c:v>168.193164</c:v>
                </c:pt>
                <c:pt idx="208">
                  <c:v>170.317092</c:v>
                </c:pt>
                <c:pt idx="209">
                  <c:v>171.657016</c:v>
                </c:pt>
                <c:pt idx="210">
                  <c:v>176.65745200000001</c:v>
                </c:pt>
                <c:pt idx="211">
                  <c:v>175.1936</c:v>
                </c:pt>
                <c:pt idx="212">
                  <c:v>160.53876399999999</c:v>
                </c:pt>
                <c:pt idx="213">
                  <c:v>171.07607200000001</c:v>
                </c:pt>
                <c:pt idx="214">
                  <c:v>183.5712</c:v>
                </c:pt>
                <c:pt idx="215">
                  <c:v>199.17760000000001</c:v>
                </c:pt>
                <c:pt idx="216">
                  <c:v>150.49977999999999</c:v>
                </c:pt>
                <c:pt idx="217">
                  <c:v>143.68930800000001</c:v>
                </c:pt>
                <c:pt idx="218">
                  <c:v>136.182108</c:v>
                </c:pt>
                <c:pt idx="219">
                  <c:v>134.47999999999999</c:v>
                </c:pt>
                <c:pt idx="220">
                  <c:v>128.69497999999999</c:v>
                </c:pt>
                <c:pt idx="221">
                  <c:v>157.099344</c:v>
                </c:pt>
                <c:pt idx="222">
                  <c:v>169.409164</c:v>
                </c:pt>
                <c:pt idx="223">
                  <c:v>165.88916399999999</c:v>
                </c:pt>
                <c:pt idx="224">
                  <c:v>207.55199999999999</c:v>
                </c:pt>
                <c:pt idx="225">
                  <c:v>215.825164</c:v>
                </c:pt>
                <c:pt idx="226">
                  <c:v>213.079272</c:v>
                </c:pt>
                <c:pt idx="227">
                  <c:v>209.76494400000001</c:v>
                </c:pt>
                <c:pt idx="228">
                  <c:v>198.98647600000001</c:v>
                </c:pt>
                <c:pt idx="229">
                  <c:v>197.00538</c:v>
                </c:pt>
                <c:pt idx="230">
                  <c:v>214.89221599999999</c:v>
                </c:pt>
                <c:pt idx="231">
                  <c:v>221.39665199999999</c:v>
                </c:pt>
                <c:pt idx="232">
                  <c:v>213.179348</c:v>
                </c:pt>
                <c:pt idx="233">
                  <c:v>224.08931200000001</c:v>
                </c:pt>
                <c:pt idx="234">
                  <c:v>224.19200000000001</c:v>
                </c:pt>
                <c:pt idx="235">
                  <c:v>222.75868800000001</c:v>
                </c:pt>
                <c:pt idx="236">
                  <c:v>219.98138399999999</c:v>
                </c:pt>
                <c:pt idx="237">
                  <c:v>220.235928</c:v>
                </c:pt>
                <c:pt idx="238">
                  <c:v>221.662544</c:v>
                </c:pt>
                <c:pt idx="239">
                  <c:v>223.3184</c:v>
                </c:pt>
                <c:pt idx="240">
                  <c:v>220.69497999999999</c:v>
                </c:pt>
                <c:pt idx="241">
                  <c:v>222.70254399999999</c:v>
                </c:pt>
                <c:pt idx="242">
                  <c:v>194.95127199999999</c:v>
                </c:pt>
                <c:pt idx="243">
                  <c:v>183.393744</c:v>
                </c:pt>
                <c:pt idx="244">
                  <c:v>184.0256</c:v>
                </c:pt>
                <c:pt idx="245">
                  <c:v>206.23854399999999</c:v>
                </c:pt>
                <c:pt idx="246">
                  <c:v>215.40770800000001</c:v>
                </c:pt>
                <c:pt idx="247">
                  <c:v>215.57265599999999</c:v>
                </c:pt>
                <c:pt idx="248">
                  <c:v>211.497308</c:v>
                </c:pt>
                <c:pt idx="249">
                  <c:v>206.15767199999999</c:v>
                </c:pt>
                <c:pt idx="250">
                  <c:v>213.08712800000001</c:v>
                </c:pt>
                <c:pt idx="251">
                  <c:v>224.565236</c:v>
                </c:pt>
                <c:pt idx="252">
                  <c:v>224.596948</c:v>
                </c:pt>
                <c:pt idx="253">
                  <c:v>223.34981999999999</c:v>
                </c:pt>
                <c:pt idx="254">
                  <c:v>212.22923599999999</c:v>
                </c:pt>
                <c:pt idx="255">
                  <c:v>202.19956400000001</c:v>
                </c:pt>
                <c:pt idx="256">
                  <c:v>202.60857999999999</c:v>
                </c:pt>
                <c:pt idx="257">
                  <c:v>211.84</c:v>
                </c:pt>
                <c:pt idx="258">
                  <c:v>200.11665199999999</c:v>
                </c:pt>
                <c:pt idx="259">
                  <c:v>183.55287200000001</c:v>
                </c:pt>
                <c:pt idx="260">
                  <c:v>196.325816</c:v>
                </c:pt>
                <c:pt idx="261">
                  <c:v>200.84800000000001</c:v>
                </c:pt>
                <c:pt idx="262">
                  <c:v>212.69352799999999</c:v>
                </c:pt>
                <c:pt idx="263">
                  <c:v>205.926692</c:v>
                </c:pt>
                <c:pt idx="264">
                  <c:v>160.43781999999999</c:v>
                </c:pt>
                <c:pt idx="265">
                  <c:v>154.78167199999999</c:v>
                </c:pt>
                <c:pt idx="266">
                  <c:v>154.74851200000001</c:v>
                </c:pt>
                <c:pt idx="267">
                  <c:v>138.81425200000001</c:v>
                </c:pt>
                <c:pt idx="268">
                  <c:v>134.07156000000001</c:v>
                </c:pt>
                <c:pt idx="269">
                  <c:v>126.451488</c:v>
                </c:pt>
                <c:pt idx="270">
                  <c:v>120.85963599999999</c:v>
                </c:pt>
                <c:pt idx="271">
                  <c:v>124.925088</c:v>
                </c:pt>
                <c:pt idx="272">
                  <c:v>125.893528</c:v>
                </c:pt>
                <c:pt idx="273">
                  <c:v>120.255708</c:v>
                </c:pt>
                <c:pt idx="274">
                  <c:v>112.896292</c:v>
                </c:pt>
                <c:pt idx="275">
                  <c:v>109.488</c:v>
                </c:pt>
                <c:pt idx="276">
                  <c:v>96.834035999999998</c:v>
                </c:pt>
                <c:pt idx="277">
                  <c:v>91.818472</c:v>
                </c:pt>
                <c:pt idx="278">
                  <c:v>84.887271999999996</c:v>
                </c:pt>
                <c:pt idx="279">
                  <c:v>76.65222</c:v>
                </c:pt>
                <c:pt idx="280">
                  <c:v>85.213092000000003</c:v>
                </c:pt>
                <c:pt idx="281">
                  <c:v>81.092072000000002</c:v>
                </c:pt>
                <c:pt idx="282">
                  <c:v>72.134979999999999</c:v>
                </c:pt>
                <c:pt idx="283">
                  <c:v>63.630256000000003</c:v>
                </c:pt>
                <c:pt idx="284">
                  <c:v>56.047415999999998</c:v>
                </c:pt>
                <c:pt idx="285">
                  <c:v>43.733528</c:v>
                </c:pt>
                <c:pt idx="286">
                  <c:v>47.346035999999998</c:v>
                </c:pt>
                <c:pt idx="287">
                  <c:v>48.835492000000002</c:v>
                </c:pt>
                <c:pt idx="288">
                  <c:v>58.031419999999997</c:v>
                </c:pt>
                <c:pt idx="289">
                  <c:v>67.387928000000002</c:v>
                </c:pt>
                <c:pt idx="290">
                  <c:v>64.278400000000005</c:v>
                </c:pt>
                <c:pt idx="291">
                  <c:v>77.9328</c:v>
                </c:pt>
                <c:pt idx="292">
                  <c:v>93.455708000000001</c:v>
                </c:pt>
                <c:pt idx="293">
                  <c:v>100.48203599999999</c:v>
                </c:pt>
                <c:pt idx="294">
                  <c:v>117.985164</c:v>
                </c:pt>
                <c:pt idx="295">
                  <c:v>115.72799999999999</c:v>
                </c:pt>
                <c:pt idx="296">
                  <c:v>155.3536</c:v>
                </c:pt>
                <c:pt idx="297">
                  <c:v>163.26050799999999</c:v>
                </c:pt>
                <c:pt idx="298">
                  <c:v>161.677964</c:v>
                </c:pt>
                <c:pt idx="299">
                  <c:v>160.05265600000001</c:v>
                </c:pt>
                <c:pt idx="300">
                  <c:v>96.787199999999999</c:v>
                </c:pt>
                <c:pt idx="301">
                  <c:v>91.821963999999994</c:v>
                </c:pt>
                <c:pt idx="302">
                  <c:v>94.509091999999995</c:v>
                </c:pt>
                <c:pt idx="303">
                  <c:v>93.926984000000004</c:v>
                </c:pt>
                <c:pt idx="304">
                  <c:v>90.881748000000002</c:v>
                </c:pt>
                <c:pt idx="305">
                  <c:v>93.748943999999995</c:v>
                </c:pt>
                <c:pt idx="306">
                  <c:v>87.869963999999996</c:v>
                </c:pt>
                <c:pt idx="307">
                  <c:v>108.472436</c:v>
                </c:pt>
                <c:pt idx="308">
                  <c:v>133.880728</c:v>
                </c:pt>
                <c:pt idx="309">
                  <c:v>154.235928</c:v>
                </c:pt>
                <c:pt idx="310">
                  <c:v>148.63679999999999</c:v>
                </c:pt>
                <c:pt idx="311">
                  <c:v>152.27374399999999</c:v>
                </c:pt>
                <c:pt idx="312">
                  <c:v>150.79825600000001</c:v>
                </c:pt>
                <c:pt idx="313">
                  <c:v>166.6464</c:v>
                </c:pt>
                <c:pt idx="314">
                  <c:v>168.913748</c:v>
                </c:pt>
                <c:pt idx="315">
                  <c:v>170.54370800000001</c:v>
                </c:pt>
                <c:pt idx="316">
                  <c:v>198.72145599999999</c:v>
                </c:pt>
                <c:pt idx="317">
                  <c:v>245.93338399999999</c:v>
                </c:pt>
                <c:pt idx="318">
                  <c:v>239.59156400000001</c:v>
                </c:pt>
                <c:pt idx="319">
                  <c:v>234.255708</c:v>
                </c:pt>
                <c:pt idx="320">
                  <c:v>219.28814399999999</c:v>
                </c:pt>
                <c:pt idx="321">
                  <c:v>216.20014800000001</c:v>
                </c:pt>
                <c:pt idx="322">
                  <c:v>204.13120000000001</c:v>
                </c:pt>
                <c:pt idx="323">
                  <c:v>194.15912800000001</c:v>
                </c:pt>
                <c:pt idx="324">
                  <c:v>196.30108799999999</c:v>
                </c:pt>
                <c:pt idx="325">
                  <c:v>197.21250800000001</c:v>
                </c:pt>
                <c:pt idx="326">
                  <c:v>213.40276399999999</c:v>
                </c:pt>
                <c:pt idx="327">
                  <c:v>218.66327200000001</c:v>
                </c:pt>
                <c:pt idx="328">
                  <c:v>216.26036400000001</c:v>
                </c:pt>
                <c:pt idx="329">
                  <c:v>212.46778</c:v>
                </c:pt>
                <c:pt idx="330">
                  <c:v>205.060652</c:v>
                </c:pt>
                <c:pt idx="331">
                  <c:v>214.76334399999999</c:v>
                </c:pt>
                <c:pt idx="332">
                  <c:v>215.899056</c:v>
                </c:pt>
                <c:pt idx="333">
                  <c:v>211.37658400000001</c:v>
                </c:pt>
                <c:pt idx="334">
                  <c:v>213.33789200000001</c:v>
                </c:pt>
                <c:pt idx="335">
                  <c:v>208.18618000000001</c:v>
                </c:pt>
                <c:pt idx="336">
                  <c:v>199.234036</c:v>
                </c:pt>
                <c:pt idx="337">
                  <c:v>192.615272</c:v>
                </c:pt>
                <c:pt idx="338">
                  <c:v>166.33279999999999</c:v>
                </c:pt>
                <c:pt idx="339">
                  <c:v>143.22763599999999</c:v>
                </c:pt>
                <c:pt idx="340">
                  <c:v>137.48334399999999</c:v>
                </c:pt>
                <c:pt idx="341">
                  <c:v>148.78574800000001</c:v>
                </c:pt>
                <c:pt idx="342">
                  <c:v>145.56363999999999</c:v>
                </c:pt>
                <c:pt idx="343">
                  <c:v>149.99709200000001</c:v>
                </c:pt>
                <c:pt idx="344">
                  <c:v>165.30588800000001</c:v>
                </c:pt>
                <c:pt idx="345">
                  <c:v>165.579928</c:v>
                </c:pt>
                <c:pt idx="346">
                  <c:v>173.27738400000001</c:v>
                </c:pt>
                <c:pt idx="347">
                  <c:v>181.685236</c:v>
                </c:pt>
                <c:pt idx="348">
                  <c:v>190.412508</c:v>
                </c:pt>
                <c:pt idx="349">
                  <c:v>197.931928</c:v>
                </c:pt>
                <c:pt idx="350">
                  <c:v>206.73076399999999</c:v>
                </c:pt>
                <c:pt idx="351">
                  <c:v>212.241164</c:v>
                </c:pt>
                <c:pt idx="352">
                  <c:v>203.52989199999999</c:v>
                </c:pt>
                <c:pt idx="353">
                  <c:v>207.43010799999999</c:v>
                </c:pt>
                <c:pt idx="354">
                  <c:v>211.431276</c:v>
                </c:pt>
                <c:pt idx="355">
                  <c:v>225.30647200000001</c:v>
                </c:pt>
                <c:pt idx="356">
                  <c:v>227.19505599999999</c:v>
                </c:pt>
                <c:pt idx="357">
                  <c:v>223.565088</c:v>
                </c:pt>
                <c:pt idx="358">
                  <c:v>236.13759999999999</c:v>
                </c:pt>
                <c:pt idx="359">
                  <c:v>251.946472</c:v>
                </c:pt>
                <c:pt idx="360">
                  <c:v>204.73396399999999</c:v>
                </c:pt>
                <c:pt idx="361">
                  <c:v>156.495712</c:v>
                </c:pt>
                <c:pt idx="362">
                  <c:v>152.538476</c:v>
                </c:pt>
                <c:pt idx="363">
                  <c:v>149.23316399999999</c:v>
                </c:pt>
                <c:pt idx="364">
                  <c:v>150.72494800000001</c:v>
                </c:pt>
                <c:pt idx="365">
                  <c:v>145.789672</c:v>
                </c:pt>
                <c:pt idx="366">
                  <c:v>183.70036400000001</c:v>
                </c:pt>
                <c:pt idx="367">
                  <c:v>199.44494399999999</c:v>
                </c:pt>
                <c:pt idx="368">
                  <c:v>200.585308</c:v>
                </c:pt>
                <c:pt idx="369">
                  <c:v>197.79112799999999</c:v>
                </c:pt>
                <c:pt idx="370">
                  <c:v>191.095564</c:v>
                </c:pt>
                <c:pt idx="371">
                  <c:v>163.95723599999999</c:v>
                </c:pt>
                <c:pt idx="372">
                  <c:v>132.7328</c:v>
                </c:pt>
                <c:pt idx="373">
                  <c:v>122.9312</c:v>
                </c:pt>
                <c:pt idx="374">
                  <c:v>114.28043599999999</c:v>
                </c:pt>
                <c:pt idx="375">
                  <c:v>105.406256</c:v>
                </c:pt>
                <c:pt idx="376">
                  <c:v>96.580656000000005</c:v>
                </c:pt>
                <c:pt idx="377">
                  <c:v>119.742836</c:v>
                </c:pt>
                <c:pt idx="378">
                  <c:v>109.892364</c:v>
                </c:pt>
                <c:pt idx="379">
                  <c:v>109.186328</c:v>
                </c:pt>
                <c:pt idx="380">
                  <c:v>111.522036</c:v>
                </c:pt>
                <c:pt idx="381">
                  <c:v>111.092652</c:v>
                </c:pt>
                <c:pt idx="382">
                  <c:v>99.430108000000004</c:v>
                </c:pt>
                <c:pt idx="383">
                  <c:v>90.622252000000003</c:v>
                </c:pt>
                <c:pt idx="384">
                  <c:v>101.27592799999999</c:v>
                </c:pt>
                <c:pt idx="385">
                  <c:v>104.829672</c:v>
                </c:pt>
                <c:pt idx="386">
                  <c:v>112.9248</c:v>
                </c:pt>
                <c:pt idx="387">
                  <c:v>94.041308000000001</c:v>
                </c:pt>
                <c:pt idx="388">
                  <c:v>125.371348</c:v>
                </c:pt>
                <c:pt idx="389">
                  <c:v>135.199128</c:v>
                </c:pt>
                <c:pt idx="390">
                  <c:v>134.3424</c:v>
                </c:pt>
                <c:pt idx="391">
                  <c:v>129.545312</c:v>
                </c:pt>
                <c:pt idx="392">
                  <c:v>146.69730799999999</c:v>
                </c:pt>
                <c:pt idx="393">
                  <c:v>149.47839999999999</c:v>
                </c:pt>
                <c:pt idx="394">
                  <c:v>150.928</c:v>
                </c:pt>
                <c:pt idx="395">
                  <c:v>150.551852</c:v>
                </c:pt>
                <c:pt idx="396">
                  <c:v>143.61978400000001</c:v>
                </c:pt>
                <c:pt idx="397">
                  <c:v>145.70240000000001</c:v>
                </c:pt>
                <c:pt idx="398">
                  <c:v>154.84421599999999</c:v>
                </c:pt>
                <c:pt idx="399">
                  <c:v>155.33760000000001</c:v>
                </c:pt>
                <c:pt idx="400">
                  <c:v>153.716072</c:v>
                </c:pt>
                <c:pt idx="401">
                  <c:v>154.78865200000001</c:v>
                </c:pt>
                <c:pt idx="402">
                  <c:v>157.88130799999999</c:v>
                </c:pt>
                <c:pt idx="403">
                  <c:v>168.62051199999999</c:v>
                </c:pt>
                <c:pt idx="404">
                  <c:v>146.222836</c:v>
                </c:pt>
                <c:pt idx="405">
                  <c:v>147.561892</c:v>
                </c:pt>
                <c:pt idx="406">
                  <c:v>157.27418</c:v>
                </c:pt>
                <c:pt idx="407">
                  <c:v>144.806692</c:v>
                </c:pt>
                <c:pt idx="408">
                  <c:v>148.44305199999999</c:v>
                </c:pt>
                <c:pt idx="409">
                  <c:v>159.78909200000001</c:v>
                </c:pt>
                <c:pt idx="410">
                  <c:v>166.342984</c:v>
                </c:pt>
                <c:pt idx="411">
                  <c:v>163.812072</c:v>
                </c:pt>
                <c:pt idx="412">
                  <c:v>224.27490800000001</c:v>
                </c:pt>
                <c:pt idx="413">
                  <c:v>243.05221599999999</c:v>
                </c:pt>
                <c:pt idx="414">
                  <c:v>234.73163600000001</c:v>
                </c:pt>
                <c:pt idx="415">
                  <c:v>216.85003599999999</c:v>
                </c:pt>
                <c:pt idx="416">
                  <c:v>205.27068800000001</c:v>
                </c:pt>
                <c:pt idx="417">
                  <c:v>197.74487199999999</c:v>
                </c:pt>
                <c:pt idx="418">
                  <c:v>194.344144</c:v>
                </c:pt>
                <c:pt idx="419">
                  <c:v>200.89221599999999</c:v>
                </c:pt>
                <c:pt idx="420">
                  <c:v>193.00712799999999</c:v>
                </c:pt>
                <c:pt idx="421">
                  <c:v>193.67709199999999</c:v>
                </c:pt>
                <c:pt idx="422">
                  <c:v>218.443344</c:v>
                </c:pt>
                <c:pt idx="423">
                  <c:v>229.93221600000001</c:v>
                </c:pt>
                <c:pt idx="424">
                  <c:v>232.994912</c:v>
                </c:pt>
                <c:pt idx="425">
                  <c:v>238.36160000000001</c:v>
                </c:pt>
                <c:pt idx="426">
                  <c:v>233.68057999999999</c:v>
                </c:pt>
                <c:pt idx="427">
                  <c:v>238.122184</c:v>
                </c:pt>
                <c:pt idx="428">
                  <c:v>228.15156400000001</c:v>
                </c:pt>
                <c:pt idx="429">
                  <c:v>227.009456</c:v>
                </c:pt>
                <c:pt idx="430">
                  <c:v>232.69702000000001</c:v>
                </c:pt>
                <c:pt idx="431">
                  <c:v>233.280292</c:v>
                </c:pt>
                <c:pt idx="432">
                  <c:v>232.447712</c:v>
                </c:pt>
                <c:pt idx="433">
                  <c:v>228.951852</c:v>
                </c:pt>
                <c:pt idx="434">
                  <c:v>228.56232399999999</c:v>
                </c:pt>
                <c:pt idx="435">
                  <c:v>233.45367200000001</c:v>
                </c:pt>
                <c:pt idx="436">
                  <c:v>232.37469200000001</c:v>
                </c:pt>
                <c:pt idx="437">
                  <c:v>238.39854399999999</c:v>
                </c:pt>
                <c:pt idx="438">
                  <c:v>237.55897999999999</c:v>
                </c:pt>
                <c:pt idx="439">
                  <c:v>217.515636</c:v>
                </c:pt>
                <c:pt idx="440">
                  <c:v>215.00654800000001</c:v>
                </c:pt>
                <c:pt idx="441">
                  <c:v>217.960148</c:v>
                </c:pt>
                <c:pt idx="442">
                  <c:v>225.79316399999999</c:v>
                </c:pt>
                <c:pt idx="443">
                  <c:v>219.84465599999999</c:v>
                </c:pt>
                <c:pt idx="444">
                  <c:v>225.11476400000001</c:v>
                </c:pt>
                <c:pt idx="445">
                  <c:v>230.92160000000001</c:v>
                </c:pt>
                <c:pt idx="446">
                  <c:v>232.57716400000001</c:v>
                </c:pt>
                <c:pt idx="447">
                  <c:v>231.98807199999999</c:v>
                </c:pt>
                <c:pt idx="448">
                  <c:v>253.622692</c:v>
                </c:pt>
                <c:pt idx="449">
                  <c:v>258.52450800000003</c:v>
                </c:pt>
                <c:pt idx="450">
                  <c:v>263.04029200000002</c:v>
                </c:pt>
                <c:pt idx="451">
                  <c:v>269.98312800000002</c:v>
                </c:pt>
                <c:pt idx="452">
                  <c:v>282.12276400000002</c:v>
                </c:pt>
                <c:pt idx="453">
                  <c:v>287.77076399999999</c:v>
                </c:pt>
                <c:pt idx="454">
                  <c:v>270.968144</c:v>
                </c:pt>
                <c:pt idx="455">
                  <c:v>253.410324</c:v>
                </c:pt>
                <c:pt idx="456">
                  <c:v>176.16465600000001</c:v>
                </c:pt>
                <c:pt idx="457">
                  <c:v>167.03738000000001</c:v>
                </c:pt>
                <c:pt idx="458">
                  <c:v>163.30414400000001</c:v>
                </c:pt>
                <c:pt idx="459">
                  <c:v>152.639128</c:v>
                </c:pt>
                <c:pt idx="460">
                  <c:v>148.738328</c:v>
                </c:pt>
                <c:pt idx="461">
                  <c:v>156.93847199999999</c:v>
                </c:pt>
                <c:pt idx="462">
                  <c:v>156.27723599999999</c:v>
                </c:pt>
                <c:pt idx="463">
                  <c:v>154.22167200000001</c:v>
                </c:pt>
                <c:pt idx="464">
                  <c:v>144.60450800000001</c:v>
                </c:pt>
                <c:pt idx="465">
                  <c:v>145.12639999999999</c:v>
                </c:pt>
                <c:pt idx="466">
                  <c:v>133.977892</c:v>
                </c:pt>
                <c:pt idx="467">
                  <c:v>129.296584</c:v>
                </c:pt>
                <c:pt idx="468">
                  <c:v>119.073744</c:v>
                </c:pt>
                <c:pt idx="469">
                  <c:v>109.831564</c:v>
                </c:pt>
                <c:pt idx="470">
                  <c:v>99.530184000000006</c:v>
                </c:pt>
                <c:pt idx="471">
                  <c:v>105.250908</c:v>
                </c:pt>
                <c:pt idx="472">
                  <c:v>115.692508</c:v>
                </c:pt>
                <c:pt idx="473">
                  <c:v>111.45018</c:v>
                </c:pt>
                <c:pt idx="474">
                  <c:v>93.465599999999995</c:v>
                </c:pt>
                <c:pt idx="475">
                  <c:v>82.557091999999997</c:v>
                </c:pt>
                <c:pt idx="476">
                  <c:v>76.795344</c:v>
                </c:pt>
                <c:pt idx="477">
                  <c:v>67.815563999999995</c:v>
                </c:pt>
                <c:pt idx="478">
                  <c:v>63.803344000000003</c:v>
                </c:pt>
                <c:pt idx="479">
                  <c:v>71.108072000000007</c:v>
                </c:pt>
                <c:pt idx="480">
                  <c:v>92.777600000000007</c:v>
                </c:pt>
                <c:pt idx="481">
                  <c:v>105.088292</c:v>
                </c:pt>
                <c:pt idx="482">
                  <c:v>107.85570800000001</c:v>
                </c:pt>
                <c:pt idx="483">
                  <c:v>114.19985200000001</c:v>
                </c:pt>
                <c:pt idx="484">
                  <c:v>137.83564000000001</c:v>
                </c:pt>
                <c:pt idx="485">
                  <c:v>137.07432399999999</c:v>
                </c:pt>
                <c:pt idx="486">
                  <c:v>135.20552799999999</c:v>
                </c:pt>
                <c:pt idx="487">
                  <c:v>135.64421999999999</c:v>
                </c:pt>
                <c:pt idx="488">
                  <c:v>134.769744</c:v>
                </c:pt>
                <c:pt idx="489">
                  <c:v>148.79709199999999</c:v>
                </c:pt>
                <c:pt idx="490">
                  <c:v>159.20058</c:v>
                </c:pt>
                <c:pt idx="491">
                  <c:v>158.768</c:v>
                </c:pt>
                <c:pt idx="492">
                  <c:v>158.34502000000001</c:v>
                </c:pt>
                <c:pt idx="493">
                  <c:v>157.13454400000001</c:v>
                </c:pt>
                <c:pt idx="494">
                  <c:v>154.99578</c:v>
                </c:pt>
                <c:pt idx="495">
                  <c:v>154.65221600000001</c:v>
                </c:pt>
                <c:pt idx="496">
                  <c:v>153.235784</c:v>
                </c:pt>
                <c:pt idx="497">
                  <c:v>153.475784</c:v>
                </c:pt>
                <c:pt idx="498">
                  <c:v>152.23098400000001</c:v>
                </c:pt>
                <c:pt idx="499">
                  <c:v>151.439708</c:v>
                </c:pt>
                <c:pt idx="500">
                  <c:v>145.49701999999999</c:v>
                </c:pt>
                <c:pt idx="501">
                  <c:v>137.4144</c:v>
                </c:pt>
                <c:pt idx="502">
                  <c:v>121.583128</c:v>
                </c:pt>
                <c:pt idx="503">
                  <c:v>125.825456</c:v>
                </c:pt>
                <c:pt idx="504">
                  <c:v>130.40174400000001</c:v>
                </c:pt>
                <c:pt idx="505">
                  <c:v>135.61047199999999</c:v>
                </c:pt>
                <c:pt idx="506">
                  <c:v>146.80436</c:v>
                </c:pt>
                <c:pt idx="507">
                  <c:v>149.22967199999999</c:v>
                </c:pt>
                <c:pt idx="508">
                  <c:v>204.706908</c:v>
                </c:pt>
                <c:pt idx="509">
                  <c:v>230.686544</c:v>
                </c:pt>
                <c:pt idx="510">
                  <c:v>229.605816</c:v>
                </c:pt>
                <c:pt idx="511">
                  <c:v>229.749236</c:v>
                </c:pt>
                <c:pt idx="512">
                  <c:v>213.521164</c:v>
                </c:pt>
                <c:pt idx="513">
                  <c:v>211.64072400000001</c:v>
                </c:pt>
                <c:pt idx="514">
                  <c:v>194.699928</c:v>
                </c:pt>
                <c:pt idx="515">
                  <c:v>190.13207600000001</c:v>
                </c:pt>
                <c:pt idx="516">
                  <c:v>189.37338399999999</c:v>
                </c:pt>
                <c:pt idx="517">
                  <c:v>187.11359999999999</c:v>
                </c:pt>
                <c:pt idx="518">
                  <c:v>180.27898400000001</c:v>
                </c:pt>
                <c:pt idx="519">
                  <c:v>180.27054799999999</c:v>
                </c:pt>
                <c:pt idx="520">
                  <c:v>203.53483600000001</c:v>
                </c:pt>
                <c:pt idx="521">
                  <c:v>213.22239999999999</c:v>
                </c:pt>
                <c:pt idx="522">
                  <c:v>214.89920000000001</c:v>
                </c:pt>
                <c:pt idx="523">
                  <c:v>220.007272</c:v>
                </c:pt>
                <c:pt idx="524">
                  <c:v>222.50647599999999</c:v>
                </c:pt>
                <c:pt idx="525">
                  <c:v>224.54865599999999</c:v>
                </c:pt>
                <c:pt idx="526">
                  <c:v>227.048148</c:v>
                </c:pt>
                <c:pt idx="527">
                  <c:v>225.70472799999999</c:v>
                </c:pt>
                <c:pt idx="528">
                  <c:v>228.06254799999999</c:v>
                </c:pt>
                <c:pt idx="529">
                  <c:v>229.1936</c:v>
                </c:pt>
                <c:pt idx="530">
                  <c:v>229.318108</c:v>
                </c:pt>
                <c:pt idx="531">
                  <c:v>223.73905600000001</c:v>
                </c:pt>
                <c:pt idx="532">
                  <c:v>237.173528</c:v>
                </c:pt>
                <c:pt idx="533">
                  <c:v>240.49600000000001</c:v>
                </c:pt>
                <c:pt idx="534">
                  <c:v>240.320584</c:v>
                </c:pt>
                <c:pt idx="535">
                  <c:v>240.918688</c:v>
                </c:pt>
                <c:pt idx="536">
                  <c:v>246.576292</c:v>
                </c:pt>
                <c:pt idx="537">
                  <c:v>247.28378000000001</c:v>
                </c:pt>
                <c:pt idx="538">
                  <c:v>248.72640000000001</c:v>
                </c:pt>
                <c:pt idx="539">
                  <c:v>248.61003600000001</c:v>
                </c:pt>
                <c:pt idx="540">
                  <c:v>249.83156399999999</c:v>
                </c:pt>
                <c:pt idx="541">
                  <c:v>257.70181600000001</c:v>
                </c:pt>
                <c:pt idx="542">
                  <c:v>263.77629200000001</c:v>
                </c:pt>
                <c:pt idx="543">
                  <c:v>268.096</c:v>
                </c:pt>
                <c:pt idx="544">
                  <c:v>272.66618</c:v>
                </c:pt>
                <c:pt idx="545">
                  <c:v>273.45163600000001</c:v>
                </c:pt>
                <c:pt idx="546">
                  <c:v>276.81716399999999</c:v>
                </c:pt>
                <c:pt idx="547">
                  <c:v>282.31592799999999</c:v>
                </c:pt>
                <c:pt idx="548">
                  <c:v>262.39127200000001</c:v>
                </c:pt>
                <c:pt idx="549">
                  <c:v>267.71985599999999</c:v>
                </c:pt>
                <c:pt idx="550">
                  <c:v>269.3888</c:v>
                </c:pt>
                <c:pt idx="551">
                  <c:v>266.61643600000002</c:v>
                </c:pt>
                <c:pt idx="552">
                  <c:v>213.44524000000001</c:v>
                </c:pt>
                <c:pt idx="553">
                  <c:v>210.112584</c:v>
                </c:pt>
                <c:pt idx="554">
                  <c:v>199.24625599999999</c:v>
                </c:pt>
                <c:pt idx="555">
                  <c:v>170.109092</c:v>
                </c:pt>
                <c:pt idx="556">
                  <c:v>165.44814400000001</c:v>
                </c:pt>
                <c:pt idx="557">
                  <c:v>168.16465600000001</c:v>
                </c:pt>
                <c:pt idx="558">
                  <c:v>153.79578000000001</c:v>
                </c:pt>
                <c:pt idx="559">
                  <c:v>143.37571199999999</c:v>
                </c:pt>
                <c:pt idx="560">
                  <c:v>141.70065600000001</c:v>
                </c:pt>
                <c:pt idx="561">
                  <c:v>135.521748</c:v>
                </c:pt>
                <c:pt idx="562">
                  <c:v>130.69876400000001</c:v>
                </c:pt>
                <c:pt idx="563">
                  <c:v>123.608728</c:v>
                </c:pt>
                <c:pt idx="564">
                  <c:v>111.170328</c:v>
                </c:pt>
                <c:pt idx="565">
                  <c:v>106.09745599999999</c:v>
                </c:pt>
                <c:pt idx="566">
                  <c:v>100.9568</c:v>
                </c:pt>
                <c:pt idx="567">
                  <c:v>91.406543999999997</c:v>
                </c:pt>
                <c:pt idx="568">
                  <c:v>89.050764000000001</c:v>
                </c:pt>
                <c:pt idx="569">
                  <c:v>84.106471999999997</c:v>
                </c:pt>
                <c:pt idx="570">
                  <c:v>77.492943999999994</c:v>
                </c:pt>
                <c:pt idx="571">
                  <c:v>72.339492000000007</c:v>
                </c:pt>
                <c:pt idx="572">
                  <c:v>65.453963999999999</c:v>
                </c:pt>
                <c:pt idx="573">
                  <c:v>59.503708000000003</c:v>
                </c:pt>
                <c:pt idx="574">
                  <c:v>64.858472000000006</c:v>
                </c:pt>
                <c:pt idx="575">
                  <c:v>76.610327999999996</c:v>
                </c:pt>
                <c:pt idx="576">
                  <c:v>112.765384</c:v>
                </c:pt>
                <c:pt idx="577">
                  <c:v>127.81352800000001</c:v>
                </c:pt>
                <c:pt idx="578">
                  <c:v>121.61279999999999</c:v>
                </c:pt>
                <c:pt idx="579">
                  <c:v>119.16654800000001</c:v>
                </c:pt>
                <c:pt idx="580">
                  <c:v>127.410324</c:v>
                </c:pt>
                <c:pt idx="581">
                  <c:v>133.41032799999999</c:v>
                </c:pt>
                <c:pt idx="582">
                  <c:v>123.535128</c:v>
                </c:pt>
                <c:pt idx="583">
                  <c:v>131.6576</c:v>
                </c:pt>
                <c:pt idx="584">
                  <c:v>136.44305199999999</c:v>
                </c:pt>
                <c:pt idx="585">
                  <c:v>151.963348</c:v>
                </c:pt>
                <c:pt idx="586">
                  <c:v>159.49789200000001</c:v>
                </c:pt>
                <c:pt idx="587">
                  <c:v>153.601744</c:v>
                </c:pt>
                <c:pt idx="588">
                  <c:v>134.88843600000001</c:v>
                </c:pt>
                <c:pt idx="589">
                  <c:v>158.29876400000001</c:v>
                </c:pt>
                <c:pt idx="590">
                  <c:v>163.474616</c:v>
                </c:pt>
                <c:pt idx="591">
                  <c:v>141.40101999999999</c:v>
                </c:pt>
                <c:pt idx="592">
                  <c:v>150.20102</c:v>
                </c:pt>
                <c:pt idx="593">
                  <c:v>155.845528</c:v>
                </c:pt>
                <c:pt idx="594">
                  <c:v>158.846836</c:v>
                </c:pt>
                <c:pt idx="595">
                  <c:v>160.66298</c:v>
                </c:pt>
                <c:pt idx="596">
                  <c:v>145.83534399999999</c:v>
                </c:pt>
                <c:pt idx="597">
                  <c:v>121.891492</c:v>
                </c:pt>
                <c:pt idx="598">
                  <c:v>118.726692</c:v>
                </c:pt>
                <c:pt idx="599">
                  <c:v>105.272728</c:v>
                </c:pt>
                <c:pt idx="600">
                  <c:v>107.35738000000001</c:v>
                </c:pt>
                <c:pt idx="601">
                  <c:v>112.728436</c:v>
                </c:pt>
                <c:pt idx="602">
                  <c:v>101.51970799999999</c:v>
                </c:pt>
                <c:pt idx="603">
                  <c:v>106.256872</c:v>
                </c:pt>
                <c:pt idx="604">
                  <c:v>180.34530799999999</c:v>
                </c:pt>
                <c:pt idx="605">
                  <c:v>202.85207199999999</c:v>
                </c:pt>
                <c:pt idx="606">
                  <c:v>205.483924</c:v>
                </c:pt>
                <c:pt idx="607">
                  <c:v>212.93294399999999</c:v>
                </c:pt>
                <c:pt idx="608">
                  <c:v>213.81934799999999</c:v>
                </c:pt>
                <c:pt idx="609">
                  <c:v>205.9008</c:v>
                </c:pt>
                <c:pt idx="610">
                  <c:v>198.59549200000001</c:v>
                </c:pt>
                <c:pt idx="611">
                  <c:v>196.7936</c:v>
                </c:pt>
                <c:pt idx="612">
                  <c:v>199.42428799999999</c:v>
                </c:pt>
                <c:pt idx="613">
                  <c:v>198.72698399999999</c:v>
                </c:pt>
                <c:pt idx="614">
                  <c:v>183.18283600000001</c:v>
                </c:pt>
                <c:pt idx="615">
                  <c:v>193.55578</c:v>
                </c:pt>
                <c:pt idx="616">
                  <c:v>209.83621600000001</c:v>
                </c:pt>
                <c:pt idx="617">
                  <c:v>215.94764000000001</c:v>
                </c:pt>
                <c:pt idx="618">
                  <c:v>213.32159999999999</c:v>
                </c:pt>
                <c:pt idx="619">
                  <c:v>215.05454800000001</c:v>
                </c:pt>
                <c:pt idx="620">
                  <c:v>214.34559999999999</c:v>
                </c:pt>
                <c:pt idx="621">
                  <c:v>212.03432799999999</c:v>
                </c:pt>
                <c:pt idx="622">
                  <c:v>209.29192800000001</c:v>
                </c:pt>
                <c:pt idx="623">
                  <c:v>210.63534799999999</c:v>
                </c:pt>
                <c:pt idx="624">
                  <c:v>207.61949200000001</c:v>
                </c:pt>
                <c:pt idx="625">
                  <c:v>205.792</c:v>
                </c:pt>
                <c:pt idx="626">
                  <c:v>207.81469200000001</c:v>
                </c:pt>
                <c:pt idx="627">
                  <c:v>208.32523599999999</c:v>
                </c:pt>
                <c:pt idx="628">
                  <c:v>205.11534399999999</c:v>
                </c:pt>
                <c:pt idx="629">
                  <c:v>204.12421599999999</c:v>
                </c:pt>
                <c:pt idx="630">
                  <c:v>204.22720000000001</c:v>
                </c:pt>
                <c:pt idx="631">
                  <c:v>203.69163599999999</c:v>
                </c:pt>
                <c:pt idx="632">
                  <c:v>191.439708</c:v>
                </c:pt>
                <c:pt idx="633">
                  <c:v>182.18502000000001</c:v>
                </c:pt>
                <c:pt idx="634">
                  <c:v>183.76727199999999</c:v>
                </c:pt>
                <c:pt idx="635">
                  <c:v>186.793892</c:v>
                </c:pt>
                <c:pt idx="636">
                  <c:v>204.42298400000001</c:v>
                </c:pt>
                <c:pt idx="637">
                  <c:v>200.89949200000001</c:v>
                </c:pt>
                <c:pt idx="638">
                  <c:v>201.374256</c:v>
                </c:pt>
                <c:pt idx="639">
                  <c:v>206.96989199999999</c:v>
                </c:pt>
                <c:pt idx="640">
                  <c:v>210.72494399999999</c:v>
                </c:pt>
                <c:pt idx="641">
                  <c:v>216.417744</c:v>
                </c:pt>
                <c:pt idx="642">
                  <c:v>221.12</c:v>
                </c:pt>
                <c:pt idx="643">
                  <c:v>207.090036</c:v>
                </c:pt>
                <c:pt idx="644">
                  <c:v>195.679416</c:v>
                </c:pt>
                <c:pt idx="645">
                  <c:v>194.70807199999999</c:v>
                </c:pt>
                <c:pt idx="646">
                  <c:v>210.87447599999999</c:v>
                </c:pt>
                <c:pt idx="647">
                  <c:v>241.28145599999999</c:v>
                </c:pt>
                <c:pt idx="648">
                  <c:v>214.416292</c:v>
                </c:pt>
                <c:pt idx="649">
                  <c:v>210.73251200000001</c:v>
                </c:pt>
                <c:pt idx="650">
                  <c:v>216.37847199999999</c:v>
                </c:pt>
                <c:pt idx="651">
                  <c:v>212.055564</c:v>
                </c:pt>
                <c:pt idx="652">
                  <c:v>210.9024</c:v>
                </c:pt>
                <c:pt idx="653">
                  <c:v>210.40930800000001</c:v>
                </c:pt>
                <c:pt idx="654">
                  <c:v>206.519564</c:v>
                </c:pt>
                <c:pt idx="655">
                  <c:v>214.68043599999999</c:v>
                </c:pt>
                <c:pt idx="656">
                  <c:v>213.92697999999999</c:v>
                </c:pt>
                <c:pt idx="657">
                  <c:v>209.81614400000001</c:v>
                </c:pt>
                <c:pt idx="658">
                  <c:v>206.766548</c:v>
                </c:pt>
                <c:pt idx="659">
                  <c:v>201.64392799999999</c:v>
                </c:pt>
                <c:pt idx="660">
                  <c:v>182.631564</c:v>
                </c:pt>
                <c:pt idx="661">
                  <c:v>157.29599999999999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C-4DA2-97C7-055757949A7D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[0]!SCADAME</c:f>
              <c:numCache>
                <c:formatCode>General</c:formatCode>
                <c:ptCount val="662"/>
                <c:pt idx="0">
                  <c:v>121.46183522222222</c:v>
                </c:pt>
                <c:pt idx="1">
                  <c:v>108.37249588888889</c:v>
                </c:pt>
                <c:pt idx="2">
                  <c:v>104.57181044444444</c:v>
                </c:pt>
                <c:pt idx="3">
                  <c:v>105.97099477777778</c:v>
                </c:pt>
                <c:pt idx="4">
                  <c:v>127.49976644444445</c:v>
                </c:pt>
                <c:pt idx="5">
                  <c:v>132.82341722222222</c:v>
                </c:pt>
                <c:pt idx="6">
                  <c:v>132.91798555555556</c:v>
                </c:pt>
                <c:pt idx="7">
                  <c:v>134.38352177777779</c:v>
                </c:pt>
                <c:pt idx="8">
                  <c:v>151.08739633333334</c:v>
                </c:pt>
                <c:pt idx="9">
                  <c:v>148.42190422222222</c:v>
                </c:pt>
                <c:pt idx="10">
                  <c:v>148.36000044444444</c:v>
                </c:pt>
                <c:pt idx="11">
                  <c:v>144.8235621111111</c:v>
                </c:pt>
                <c:pt idx="12">
                  <c:v>143.33543299999999</c:v>
                </c:pt>
                <c:pt idx="13">
                  <c:v>148.81050055555556</c:v>
                </c:pt>
                <c:pt idx="14">
                  <c:v>156.80718977777778</c:v>
                </c:pt>
                <c:pt idx="15">
                  <c:v>164.63981100000001</c:v>
                </c:pt>
                <c:pt idx="16">
                  <c:v>170.48193888888889</c:v>
                </c:pt>
                <c:pt idx="17">
                  <c:v>172.60256544444445</c:v>
                </c:pt>
                <c:pt idx="18">
                  <c:v>173.39616177777779</c:v>
                </c:pt>
                <c:pt idx="19">
                  <c:v>172.39664533333334</c:v>
                </c:pt>
                <c:pt idx="20">
                  <c:v>164.84422222222221</c:v>
                </c:pt>
                <c:pt idx="21">
                  <c:v>165.74392111111112</c:v>
                </c:pt>
                <c:pt idx="22">
                  <c:v>175.42789688888888</c:v>
                </c:pt>
                <c:pt idx="23">
                  <c:v>183.55158255555557</c:v>
                </c:pt>
                <c:pt idx="24">
                  <c:v>155.13399288888888</c:v>
                </c:pt>
                <c:pt idx="25">
                  <c:v>149.05716555555554</c:v>
                </c:pt>
                <c:pt idx="26">
                  <c:v>155.68699055555555</c:v>
                </c:pt>
                <c:pt idx="27">
                  <c:v>160.39229</c:v>
                </c:pt>
                <c:pt idx="28">
                  <c:v>160.25189688888889</c:v>
                </c:pt>
                <c:pt idx="29">
                  <c:v>168.03410888888888</c:v>
                </c:pt>
                <c:pt idx="30">
                  <c:v>159.27528211111112</c:v>
                </c:pt>
                <c:pt idx="31">
                  <c:v>170.98735922222221</c:v>
                </c:pt>
                <c:pt idx="32">
                  <c:v>178.60997988888889</c:v>
                </c:pt>
                <c:pt idx="33">
                  <c:v>216.17106033333334</c:v>
                </c:pt>
                <c:pt idx="34">
                  <c:v>206.84921577777777</c:v>
                </c:pt>
                <c:pt idx="35">
                  <c:v>205.97213122222223</c:v>
                </c:pt>
                <c:pt idx="36">
                  <c:v>202.82498411111112</c:v>
                </c:pt>
                <c:pt idx="37">
                  <c:v>203.29815099999999</c:v>
                </c:pt>
                <c:pt idx="38">
                  <c:v>210.33154322222222</c:v>
                </c:pt>
                <c:pt idx="39">
                  <c:v>215.37577922222223</c:v>
                </c:pt>
                <c:pt idx="40">
                  <c:v>214.84543333333335</c:v>
                </c:pt>
                <c:pt idx="41">
                  <c:v>218.84174999999999</c:v>
                </c:pt>
                <c:pt idx="42">
                  <c:v>218.27148044444445</c:v>
                </c:pt>
                <c:pt idx="43">
                  <c:v>214.57534344444446</c:v>
                </c:pt>
                <c:pt idx="44">
                  <c:v>228.41040988888889</c:v>
                </c:pt>
                <c:pt idx="45">
                  <c:v>231.60633922222223</c:v>
                </c:pt>
                <c:pt idx="46">
                  <c:v>218.89286566666667</c:v>
                </c:pt>
                <c:pt idx="47">
                  <c:v>218.08301499999999</c:v>
                </c:pt>
                <c:pt idx="48">
                  <c:v>219.31486377777779</c:v>
                </c:pt>
                <c:pt idx="49">
                  <c:v>222.04456155555556</c:v>
                </c:pt>
                <c:pt idx="50">
                  <c:v>230.40368322222221</c:v>
                </c:pt>
                <c:pt idx="51">
                  <c:v>226.78699666666665</c:v>
                </c:pt>
                <c:pt idx="52">
                  <c:v>226.66774933333335</c:v>
                </c:pt>
                <c:pt idx="53">
                  <c:v>229.08397033333333</c:v>
                </c:pt>
                <c:pt idx="54">
                  <c:v>224.5381218888889</c:v>
                </c:pt>
                <c:pt idx="55">
                  <c:v>222.09690077777779</c:v>
                </c:pt>
                <c:pt idx="56">
                  <c:v>223.8734091111111</c:v>
                </c:pt>
                <c:pt idx="57">
                  <c:v>221.70250899999999</c:v>
                </c:pt>
                <c:pt idx="58">
                  <c:v>227.70559177777778</c:v>
                </c:pt>
                <c:pt idx="59">
                  <c:v>232.72696133333332</c:v>
                </c:pt>
                <c:pt idx="60">
                  <c:v>240.03175033333332</c:v>
                </c:pt>
                <c:pt idx="61">
                  <c:v>230.49893800000001</c:v>
                </c:pt>
                <c:pt idx="62">
                  <c:v>231.13244888888889</c:v>
                </c:pt>
                <c:pt idx="63">
                  <c:v>230.2537068888889</c:v>
                </c:pt>
                <c:pt idx="64">
                  <c:v>233.42907344444444</c:v>
                </c:pt>
                <c:pt idx="65">
                  <c:v>240.46422288888888</c:v>
                </c:pt>
                <c:pt idx="66">
                  <c:v>247.45955022222222</c:v>
                </c:pt>
                <c:pt idx="67">
                  <c:v>247.93097644444444</c:v>
                </c:pt>
                <c:pt idx="68">
                  <c:v>253.27201044444445</c:v>
                </c:pt>
                <c:pt idx="69">
                  <c:v>254.30224077777777</c:v>
                </c:pt>
                <c:pt idx="70">
                  <c:v>247.38235900000001</c:v>
                </c:pt>
                <c:pt idx="71">
                  <c:v>260.89723111111113</c:v>
                </c:pt>
                <c:pt idx="72">
                  <c:v>199.627487</c:v>
                </c:pt>
                <c:pt idx="73">
                  <c:v>181.590474</c:v>
                </c:pt>
                <c:pt idx="74">
                  <c:v>157.28434533333333</c:v>
                </c:pt>
                <c:pt idx="75">
                  <c:v>138.21091488888888</c:v>
                </c:pt>
                <c:pt idx="76">
                  <c:v>132.04266677777778</c:v>
                </c:pt>
                <c:pt idx="77">
                  <c:v>123.722872</c:v>
                </c:pt>
                <c:pt idx="78">
                  <c:v>122.48821122222222</c:v>
                </c:pt>
                <c:pt idx="79">
                  <c:v>117.69172677777777</c:v>
                </c:pt>
                <c:pt idx="80">
                  <c:v>128.25992011111111</c:v>
                </c:pt>
                <c:pt idx="81">
                  <c:v>125.94095466666667</c:v>
                </c:pt>
                <c:pt idx="82">
                  <c:v>120.21202933333333</c:v>
                </c:pt>
                <c:pt idx="83">
                  <c:v>118.80287377777778</c:v>
                </c:pt>
                <c:pt idx="84">
                  <c:v>115.350634</c:v>
                </c:pt>
                <c:pt idx="85">
                  <c:v>117.62534822222223</c:v>
                </c:pt>
                <c:pt idx="86">
                  <c:v>130.83180022222223</c:v>
                </c:pt>
                <c:pt idx="87">
                  <c:v>121.57094955555556</c:v>
                </c:pt>
                <c:pt idx="88">
                  <c:v>112.39928433333333</c:v>
                </c:pt>
                <c:pt idx="89">
                  <c:v>107.88044677777778</c:v>
                </c:pt>
                <c:pt idx="90">
                  <c:v>88.510438666666673</c:v>
                </c:pt>
                <c:pt idx="91">
                  <c:v>74.465196111111112</c:v>
                </c:pt>
                <c:pt idx="92">
                  <c:v>71.376744444444441</c:v>
                </c:pt>
                <c:pt idx="93">
                  <c:v>66.593584000000007</c:v>
                </c:pt>
                <c:pt idx="94">
                  <c:v>67.67102088888889</c:v>
                </c:pt>
                <c:pt idx="95">
                  <c:v>78.683557444444446</c:v>
                </c:pt>
                <c:pt idx="96">
                  <c:v>100.45726822222223</c:v>
                </c:pt>
                <c:pt idx="97">
                  <c:v>102.55273388888889</c:v>
                </c:pt>
                <c:pt idx="98">
                  <c:v>117.40713866666667</c:v>
                </c:pt>
                <c:pt idx="99">
                  <c:v>118.22948788888888</c:v>
                </c:pt>
                <c:pt idx="100">
                  <c:v>118.61537055555556</c:v>
                </c:pt>
                <c:pt idx="101">
                  <c:v>140.04593411111111</c:v>
                </c:pt>
                <c:pt idx="102">
                  <c:v>139.94263066666667</c:v>
                </c:pt>
                <c:pt idx="103">
                  <c:v>135.59993966666667</c:v>
                </c:pt>
                <c:pt idx="104">
                  <c:v>148.42751866666666</c:v>
                </c:pt>
                <c:pt idx="105">
                  <c:v>162.23277266666668</c:v>
                </c:pt>
                <c:pt idx="106">
                  <c:v>162.14268866666666</c:v>
                </c:pt>
                <c:pt idx="107">
                  <c:v>164.57978311111111</c:v>
                </c:pt>
                <c:pt idx="108">
                  <c:v>165.19988366666666</c:v>
                </c:pt>
                <c:pt idx="109">
                  <c:v>165.29968888888888</c:v>
                </c:pt>
                <c:pt idx="110">
                  <c:v>167.34550966666666</c:v>
                </c:pt>
                <c:pt idx="111">
                  <c:v>161.68022366666668</c:v>
                </c:pt>
                <c:pt idx="112">
                  <c:v>159.41273699999999</c:v>
                </c:pt>
                <c:pt idx="113">
                  <c:v>161.87547444444445</c:v>
                </c:pt>
                <c:pt idx="114">
                  <c:v>167.04961577777777</c:v>
                </c:pt>
                <c:pt idx="115">
                  <c:v>171.01157311111112</c:v>
                </c:pt>
                <c:pt idx="116">
                  <c:v>143.2235431111111</c:v>
                </c:pt>
                <c:pt idx="117">
                  <c:v>150.86083744444446</c:v>
                </c:pt>
                <c:pt idx="118">
                  <c:v>160.15810833333333</c:v>
                </c:pt>
                <c:pt idx="119">
                  <c:v>160.60963766666666</c:v>
                </c:pt>
                <c:pt idx="120">
                  <c:v>148.8347808888889</c:v>
                </c:pt>
                <c:pt idx="121">
                  <c:v>140.24607222222221</c:v>
                </c:pt>
                <c:pt idx="122">
                  <c:v>142.70086211111112</c:v>
                </c:pt>
                <c:pt idx="123">
                  <c:v>148.63454622222221</c:v>
                </c:pt>
                <c:pt idx="124">
                  <c:v>131.51120055555555</c:v>
                </c:pt>
                <c:pt idx="125">
                  <c:v>134.55102444444444</c:v>
                </c:pt>
                <c:pt idx="126">
                  <c:v>138.89476688888888</c:v>
                </c:pt>
                <c:pt idx="127">
                  <c:v>144.70947577777778</c:v>
                </c:pt>
                <c:pt idx="128">
                  <c:v>211.33988133333332</c:v>
                </c:pt>
                <c:pt idx="129">
                  <c:v>251.13062944444445</c:v>
                </c:pt>
                <c:pt idx="130">
                  <c:v>259.62015355555553</c:v>
                </c:pt>
                <c:pt idx="131">
                  <c:v>260.65690944444447</c:v>
                </c:pt>
                <c:pt idx="132">
                  <c:v>251.77425555555556</c:v>
                </c:pt>
                <c:pt idx="133">
                  <c:v>248.38499733333333</c:v>
                </c:pt>
                <c:pt idx="134">
                  <c:v>245.003569</c:v>
                </c:pt>
                <c:pt idx="135">
                  <c:v>254.64670377777779</c:v>
                </c:pt>
                <c:pt idx="136">
                  <c:v>241.68471400000001</c:v>
                </c:pt>
                <c:pt idx="137">
                  <c:v>242.82821766666666</c:v>
                </c:pt>
                <c:pt idx="138">
                  <c:v>238.61512366666668</c:v>
                </c:pt>
                <c:pt idx="139">
                  <c:v>234.54925466666666</c:v>
                </c:pt>
                <c:pt idx="140">
                  <c:v>232.91184377777779</c:v>
                </c:pt>
                <c:pt idx="141">
                  <c:v>229.70020777777779</c:v>
                </c:pt>
                <c:pt idx="142">
                  <c:v>226.80591877777778</c:v>
                </c:pt>
                <c:pt idx="143">
                  <c:v>226.59142011111112</c:v>
                </c:pt>
                <c:pt idx="144">
                  <c:v>225.7542008888889</c:v>
                </c:pt>
                <c:pt idx="145">
                  <c:v>228.52951922222223</c:v>
                </c:pt>
                <c:pt idx="146">
                  <c:v>230.91879688888889</c:v>
                </c:pt>
                <c:pt idx="147">
                  <c:v>225.14161033333335</c:v>
                </c:pt>
                <c:pt idx="148">
                  <c:v>227.50214011111112</c:v>
                </c:pt>
                <c:pt idx="149">
                  <c:v>229.69104611111112</c:v>
                </c:pt>
                <c:pt idx="150">
                  <c:v>231.1529678888889</c:v>
                </c:pt>
                <c:pt idx="151">
                  <c:v>231.78676811111112</c:v>
                </c:pt>
                <c:pt idx="152">
                  <c:v>232.03178622222222</c:v>
                </c:pt>
                <c:pt idx="153">
                  <c:v>236.62621033333335</c:v>
                </c:pt>
                <c:pt idx="154">
                  <c:v>241.42527511111112</c:v>
                </c:pt>
                <c:pt idx="155">
                  <c:v>241.98626300000001</c:v>
                </c:pt>
                <c:pt idx="156">
                  <c:v>240.77948966666668</c:v>
                </c:pt>
                <c:pt idx="157">
                  <c:v>242.25394411111111</c:v>
                </c:pt>
                <c:pt idx="158">
                  <c:v>245.23504555555556</c:v>
                </c:pt>
                <c:pt idx="159">
                  <c:v>243.51070433333334</c:v>
                </c:pt>
                <c:pt idx="160">
                  <c:v>250.51113133333334</c:v>
                </c:pt>
                <c:pt idx="161">
                  <c:v>256.12009188888891</c:v>
                </c:pt>
                <c:pt idx="162">
                  <c:v>253.31673922222222</c:v>
                </c:pt>
                <c:pt idx="163">
                  <c:v>242.63029822222222</c:v>
                </c:pt>
                <c:pt idx="164">
                  <c:v>211.19579444444443</c:v>
                </c:pt>
                <c:pt idx="165">
                  <c:v>210.03579133333332</c:v>
                </c:pt>
                <c:pt idx="166">
                  <c:v>218.24482688888889</c:v>
                </c:pt>
                <c:pt idx="167">
                  <c:v>229.58222288888888</c:v>
                </c:pt>
                <c:pt idx="168">
                  <c:v>179.77373666666668</c:v>
                </c:pt>
                <c:pt idx="169">
                  <c:v>183.59610633333332</c:v>
                </c:pt>
                <c:pt idx="170">
                  <c:v>192.28186122222223</c:v>
                </c:pt>
                <c:pt idx="171">
                  <c:v>171.43840744444444</c:v>
                </c:pt>
                <c:pt idx="172">
                  <c:v>127.03899255555555</c:v>
                </c:pt>
                <c:pt idx="173">
                  <c:v>126.71582077777778</c:v>
                </c:pt>
                <c:pt idx="174">
                  <c:v>124.84976511111111</c:v>
                </c:pt>
                <c:pt idx="175">
                  <c:v>128.06702322222222</c:v>
                </c:pt>
                <c:pt idx="176">
                  <c:v>125.28369944444445</c:v>
                </c:pt>
                <c:pt idx="177">
                  <c:v>118.54474166666667</c:v>
                </c:pt>
                <c:pt idx="178">
                  <c:v>117.62702666666667</c:v>
                </c:pt>
                <c:pt idx="179">
                  <c:v>117.13968022222222</c:v>
                </c:pt>
                <c:pt idx="180">
                  <c:v>109.14498722222223</c:v>
                </c:pt>
                <c:pt idx="181">
                  <c:v>103.90318511111111</c:v>
                </c:pt>
                <c:pt idx="182">
                  <c:v>104.74597133333333</c:v>
                </c:pt>
                <c:pt idx="183">
                  <c:v>97.507406000000003</c:v>
                </c:pt>
                <c:pt idx="184">
                  <c:v>89.217850111111105</c:v>
                </c:pt>
                <c:pt idx="185">
                  <c:v>80.18759144444445</c:v>
                </c:pt>
                <c:pt idx="186">
                  <c:v>69.281347666666662</c:v>
                </c:pt>
                <c:pt idx="187">
                  <c:v>60.819290555555554</c:v>
                </c:pt>
                <c:pt idx="188">
                  <c:v>50.593773222222225</c:v>
                </c:pt>
                <c:pt idx="189">
                  <c:v>45.80739333333333</c:v>
                </c:pt>
                <c:pt idx="190">
                  <c:v>40.304644555555555</c:v>
                </c:pt>
                <c:pt idx="191">
                  <c:v>37.954670999999998</c:v>
                </c:pt>
                <c:pt idx="192">
                  <c:v>86.50112</c:v>
                </c:pt>
                <c:pt idx="193">
                  <c:v>106.18582455555556</c:v>
                </c:pt>
                <c:pt idx="194">
                  <c:v>103.96321433333334</c:v>
                </c:pt>
                <c:pt idx="195">
                  <c:v>103.67531055555555</c:v>
                </c:pt>
                <c:pt idx="196">
                  <c:v>135.23162766666667</c:v>
                </c:pt>
                <c:pt idx="197">
                  <c:v>146.15522544444445</c:v>
                </c:pt>
                <c:pt idx="198">
                  <c:v>146.456751</c:v>
                </c:pt>
                <c:pt idx="199">
                  <c:v>152.52937366666666</c:v>
                </c:pt>
                <c:pt idx="200">
                  <c:v>164.23385155555556</c:v>
                </c:pt>
                <c:pt idx="201">
                  <c:v>177.24742088888888</c:v>
                </c:pt>
                <c:pt idx="202">
                  <c:v>178.29411633333333</c:v>
                </c:pt>
                <c:pt idx="203">
                  <c:v>177.2930298888889</c:v>
                </c:pt>
                <c:pt idx="204">
                  <c:v>174.87921644444444</c:v>
                </c:pt>
                <c:pt idx="205">
                  <c:v>173.43993477777778</c:v>
                </c:pt>
                <c:pt idx="206">
                  <c:v>168.00587233333334</c:v>
                </c:pt>
                <c:pt idx="207">
                  <c:v>170.20602588888889</c:v>
                </c:pt>
                <c:pt idx="208">
                  <c:v>172.55250988888889</c:v>
                </c:pt>
                <c:pt idx="209">
                  <c:v>173.86585666666667</c:v>
                </c:pt>
                <c:pt idx="210">
                  <c:v>178.1326841111111</c:v>
                </c:pt>
                <c:pt idx="211">
                  <c:v>178.40417911111112</c:v>
                </c:pt>
                <c:pt idx="212">
                  <c:v>162.70010888888888</c:v>
                </c:pt>
                <c:pt idx="213">
                  <c:v>172.14321555555554</c:v>
                </c:pt>
                <c:pt idx="214">
                  <c:v>185.68407333333334</c:v>
                </c:pt>
                <c:pt idx="215">
                  <c:v>199.76416466666666</c:v>
                </c:pt>
                <c:pt idx="216">
                  <c:v>154.19552944444445</c:v>
                </c:pt>
                <c:pt idx="217">
                  <c:v>145.20246977777776</c:v>
                </c:pt>
                <c:pt idx="218">
                  <c:v>137.18681822222223</c:v>
                </c:pt>
                <c:pt idx="219">
                  <c:v>143.86002333333334</c:v>
                </c:pt>
                <c:pt idx="220">
                  <c:v>145.36122711111111</c:v>
                </c:pt>
                <c:pt idx="221">
                  <c:v>163.41379211111112</c:v>
                </c:pt>
                <c:pt idx="222">
                  <c:v>160.90211755555555</c:v>
                </c:pt>
                <c:pt idx="223">
                  <c:v>155.055001</c:v>
                </c:pt>
                <c:pt idx="224">
                  <c:v>192.36617022222222</c:v>
                </c:pt>
                <c:pt idx="225">
                  <c:v>198.90068133333332</c:v>
                </c:pt>
                <c:pt idx="226">
                  <c:v>202.08785166666667</c:v>
                </c:pt>
                <c:pt idx="227">
                  <c:v>213.38088066666666</c:v>
                </c:pt>
                <c:pt idx="228">
                  <c:v>199.51843966666667</c:v>
                </c:pt>
                <c:pt idx="229">
                  <c:v>197.00310611111112</c:v>
                </c:pt>
                <c:pt idx="230">
                  <c:v>215.50643177777778</c:v>
                </c:pt>
                <c:pt idx="231">
                  <c:v>221.63172144444445</c:v>
                </c:pt>
                <c:pt idx="232">
                  <c:v>213.75305844444443</c:v>
                </c:pt>
                <c:pt idx="233">
                  <c:v>224.06410311111111</c:v>
                </c:pt>
                <c:pt idx="234">
                  <c:v>224.45731311111112</c:v>
                </c:pt>
                <c:pt idx="235">
                  <c:v>222.97672344444445</c:v>
                </c:pt>
                <c:pt idx="236">
                  <c:v>209.36922033333335</c:v>
                </c:pt>
                <c:pt idx="237">
                  <c:v>220.61873577777777</c:v>
                </c:pt>
                <c:pt idx="238">
                  <c:v>222.39321988888889</c:v>
                </c:pt>
                <c:pt idx="239">
                  <c:v>223.71585711111112</c:v>
                </c:pt>
                <c:pt idx="240">
                  <c:v>221.21934222222222</c:v>
                </c:pt>
                <c:pt idx="241">
                  <c:v>223.12334522222221</c:v>
                </c:pt>
                <c:pt idx="242">
                  <c:v>201.5303221111111</c:v>
                </c:pt>
                <c:pt idx="243">
                  <c:v>187.09531544444445</c:v>
                </c:pt>
                <c:pt idx="244">
                  <c:v>184.94739488888888</c:v>
                </c:pt>
                <c:pt idx="245">
                  <c:v>207.15267211111112</c:v>
                </c:pt>
                <c:pt idx="246">
                  <c:v>217.70153655555555</c:v>
                </c:pt>
                <c:pt idx="247">
                  <c:v>216.6747091111111</c:v>
                </c:pt>
                <c:pt idx="248">
                  <c:v>213.06547788888889</c:v>
                </c:pt>
                <c:pt idx="249">
                  <c:v>205.88678611111112</c:v>
                </c:pt>
                <c:pt idx="250">
                  <c:v>214.57451755555556</c:v>
                </c:pt>
                <c:pt idx="251">
                  <c:v>225.76892455555554</c:v>
                </c:pt>
                <c:pt idx="252">
                  <c:v>226.69348177777778</c:v>
                </c:pt>
                <c:pt idx="253">
                  <c:v>224.20178066666668</c:v>
                </c:pt>
                <c:pt idx="254">
                  <c:v>213.88927655555557</c:v>
                </c:pt>
                <c:pt idx="255">
                  <c:v>202.88258944444445</c:v>
                </c:pt>
                <c:pt idx="256">
                  <c:v>203.80140744444444</c:v>
                </c:pt>
                <c:pt idx="257">
                  <c:v>213.04060411111112</c:v>
                </c:pt>
                <c:pt idx="258">
                  <c:v>199.12022866666666</c:v>
                </c:pt>
                <c:pt idx="259">
                  <c:v>181.6232478888889</c:v>
                </c:pt>
                <c:pt idx="260">
                  <c:v>196.88019144444445</c:v>
                </c:pt>
                <c:pt idx="261">
                  <c:v>200.3962171111111</c:v>
                </c:pt>
                <c:pt idx="262">
                  <c:v>213.30129388888889</c:v>
                </c:pt>
                <c:pt idx="263">
                  <c:v>206.97655877777777</c:v>
                </c:pt>
                <c:pt idx="264">
                  <c:v>162.45939044444444</c:v>
                </c:pt>
                <c:pt idx="265">
                  <c:v>155.52913488888888</c:v>
                </c:pt>
                <c:pt idx="266">
                  <c:v>156.84357299999999</c:v>
                </c:pt>
                <c:pt idx="267">
                  <c:v>139.81499755555555</c:v>
                </c:pt>
                <c:pt idx="268">
                  <c:v>136.25610155555555</c:v>
                </c:pt>
                <c:pt idx="269">
                  <c:v>130.40416822222221</c:v>
                </c:pt>
                <c:pt idx="270">
                  <c:v>122.47777877777777</c:v>
                </c:pt>
                <c:pt idx="271">
                  <c:v>127.15943211111112</c:v>
                </c:pt>
                <c:pt idx="272">
                  <c:v>128.24937566666668</c:v>
                </c:pt>
                <c:pt idx="273">
                  <c:v>121.42828077777777</c:v>
                </c:pt>
                <c:pt idx="274">
                  <c:v>114.936717</c:v>
                </c:pt>
                <c:pt idx="275">
                  <c:v>112.57759122222222</c:v>
                </c:pt>
                <c:pt idx="276">
                  <c:v>100.65095777777778</c:v>
                </c:pt>
                <c:pt idx="277">
                  <c:v>94.064566222222226</c:v>
                </c:pt>
                <c:pt idx="278">
                  <c:v>88.15500044444444</c:v>
                </c:pt>
                <c:pt idx="279">
                  <c:v>78.342730555555562</c:v>
                </c:pt>
                <c:pt idx="280">
                  <c:v>87.202746222222217</c:v>
                </c:pt>
                <c:pt idx="281">
                  <c:v>82.909971111111105</c:v>
                </c:pt>
                <c:pt idx="282">
                  <c:v>75.519748555555552</c:v>
                </c:pt>
                <c:pt idx="283">
                  <c:v>66.099640555555553</c:v>
                </c:pt>
                <c:pt idx="284">
                  <c:v>58.820126000000002</c:v>
                </c:pt>
                <c:pt idx="285">
                  <c:v>45.199231777777776</c:v>
                </c:pt>
                <c:pt idx="286">
                  <c:v>48.116773555555554</c:v>
                </c:pt>
                <c:pt idx="287">
                  <c:v>50.39650677777778</c:v>
                </c:pt>
                <c:pt idx="288">
                  <c:v>60.826459111111113</c:v>
                </c:pt>
                <c:pt idx="289">
                  <c:v>70.673318555555554</c:v>
                </c:pt>
                <c:pt idx="290">
                  <c:v>67.172070333333338</c:v>
                </c:pt>
                <c:pt idx="291">
                  <c:v>79.939521999999997</c:v>
                </c:pt>
                <c:pt idx="292">
                  <c:v>95.251570777777772</c:v>
                </c:pt>
                <c:pt idx="293">
                  <c:v>102.02504355555556</c:v>
                </c:pt>
                <c:pt idx="294">
                  <c:v>120.15757533333333</c:v>
                </c:pt>
                <c:pt idx="295">
                  <c:v>118.00516288888889</c:v>
                </c:pt>
                <c:pt idx="296">
                  <c:v>155.240207</c:v>
                </c:pt>
                <c:pt idx="297">
                  <c:v>165.31590733333334</c:v>
                </c:pt>
                <c:pt idx="298">
                  <c:v>164.14704666666665</c:v>
                </c:pt>
                <c:pt idx="299">
                  <c:v>163.44744833333334</c:v>
                </c:pt>
                <c:pt idx="300">
                  <c:v>104.90676277777777</c:v>
                </c:pt>
                <c:pt idx="301">
                  <c:v>93.899281666666667</c:v>
                </c:pt>
                <c:pt idx="302">
                  <c:v>96.904984777777784</c:v>
                </c:pt>
                <c:pt idx="303">
                  <c:v>96.016639999999995</c:v>
                </c:pt>
                <c:pt idx="304">
                  <c:v>93.115016222222224</c:v>
                </c:pt>
                <c:pt idx="305">
                  <c:v>95.839464111111113</c:v>
                </c:pt>
                <c:pt idx="306">
                  <c:v>90.180338888888883</c:v>
                </c:pt>
                <c:pt idx="307">
                  <c:v>109.92234711111111</c:v>
                </c:pt>
                <c:pt idx="308">
                  <c:v>135.68401333333333</c:v>
                </c:pt>
                <c:pt idx="309">
                  <c:v>155.18388755555554</c:v>
                </c:pt>
                <c:pt idx="310">
                  <c:v>151.62951711111111</c:v>
                </c:pt>
                <c:pt idx="311">
                  <c:v>153.76536400000001</c:v>
                </c:pt>
                <c:pt idx="312">
                  <c:v>151.52266611111111</c:v>
                </c:pt>
                <c:pt idx="313">
                  <c:v>167.15947011111112</c:v>
                </c:pt>
                <c:pt idx="314">
                  <c:v>169.26546677777779</c:v>
                </c:pt>
                <c:pt idx="315">
                  <c:v>170.87201544444446</c:v>
                </c:pt>
                <c:pt idx="316">
                  <c:v>196.99323366666667</c:v>
                </c:pt>
                <c:pt idx="317">
                  <c:v>243.90135966666668</c:v>
                </c:pt>
                <c:pt idx="318">
                  <c:v>239.91684644444445</c:v>
                </c:pt>
                <c:pt idx="319">
                  <c:v>234.84596766666667</c:v>
                </c:pt>
                <c:pt idx="320">
                  <c:v>220.53907044444443</c:v>
                </c:pt>
                <c:pt idx="321">
                  <c:v>216.70914233333335</c:v>
                </c:pt>
                <c:pt idx="322">
                  <c:v>206.82109566666668</c:v>
                </c:pt>
                <c:pt idx="323">
                  <c:v>194.52065566666667</c:v>
                </c:pt>
                <c:pt idx="324">
                  <c:v>196.82032599999999</c:v>
                </c:pt>
                <c:pt idx="325">
                  <c:v>197.98979733333334</c:v>
                </c:pt>
                <c:pt idx="326">
                  <c:v>212.38041677777778</c:v>
                </c:pt>
                <c:pt idx="327">
                  <c:v>218.94582533333335</c:v>
                </c:pt>
                <c:pt idx="328">
                  <c:v>216.92881866666667</c:v>
                </c:pt>
                <c:pt idx="329">
                  <c:v>213.16791966666668</c:v>
                </c:pt>
                <c:pt idx="330">
                  <c:v>206.13450677777777</c:v>
                </c:pt>
                <c:pt idx="331">
                  <c:v>215.32629466666666</c:v>
                </c:pt>
                <c:pt idx="332">
                  <c:v>216.51485211111111</c:v>
                </c:pt>
                <c:pt idx="333">
                  <c:v>211.28577244444443</c:v>
                </c:pt>
                <c:pt idx="334">
                  <c:v>213.65024277777778</c:v>
                </c:pt>
                <c:pt idx="335">
                  <c:v>208.76453455555554</c:v>
                </c:pt>
                <c:pt idx="336">
                  <c:v>199.51568666666665</c:v>
                </c:pt>
                <c:pt idx="337">
                  <c:v>184.90155899999999</c:v>
                </c:pt>
                <c:pt idx="338">
                  <c:v>167.96307088888889</c:v>
                </c:pt>
                <c:pt idx="339">
                  <c:v>148.64846644444444</c:v>
                </c:pt>
                <c:pt idx="340">
                  <c:v>140.96609599999999</c:v>
                </c:pt>
                <c:pt idx="341">
                  <c:v>154.38009033333333</c:v>
                </c:pt>
                <c:pt idx="342">
                  <c:v>148.98909188888888</c:v>
                </c:pt>
                <c:pt idx="343">
                  <c:v>152.17460677777777</c:v>
                </c:pt>
                <c:pt idx="344">
                  <c:v>168.04627322222223</c:v>
                </c:pt>
                <c:pt idx="345">
                  <c:v>167.9928428888889</c:v>
                </c:pt>
                <c:pt idx="346">
                  <c:v>174.28252622222223</c:v>
                </c:pt>
                <c:pt idx="347">
                  <c:v>184.47245899999999</c:v>
                </c:pt>
                <c:pt idx="348">
                  <c:v>192.08632233333333</c:v>
                </c:pt>
                <c:pt idx="349">
                  <c:v>199.45237955555555</c:v>
                </c:pt>
                <c:pt idx="350">
                  <c:v>208.40950411111112</c:v>
                </c:pt>
                <c:pt idx="351">
                  <c:v>211.6404191111111</c:v>
                </c:pt>
                <c:pt idx="352">
                  <c:v>204.53855855555557</c:v>
                </c:pt>
                <c:pt idx="353">
                  <c:v>206.56136944444444</c:v>
                </c:pt>
                <c:pt idx="354">
                  <c:v>211.65621866666666</c:v>
                </c:pt>
                <c:pt idx="355">
                  <c:v>226.16857022222223</c:v>
                </c:pt>
                <c:pt idx="356">
                  <c:v>228.20222611111112</c:v>
                </c:pt>
                <c:pt idx="357">
                  <c:v>224.04510022222223</c:v>
                </c:pt>
                <c:pt idx="358">
                  <c:v>235.06515155555556</c:v>
                </c:pt>
                <c:pt idx="359">
                  <c:v>250.99689666666666</c:v>
                </c:pt>
                <c:pt idx="360">
                  <c:v>207.6068511111111</c:v>
                </c:pt>
                <c:pt idx="361">
                  <c:v>157.35711033333334</c:v>
                </c:pt>
                <c:pt idx="362">
                  <c:v>154.33730822222222</c:v>
                </c:pt>
                <c:pt idx="363">
                  <c:v>151.45981699999999</c:v>
                </c:pt>
                <c:pt idx="364">
                  <c:v>152.06738300000001</c:v>
                </c:pt>
                <c:pt idx="365">
                  <c:v>147.10936033333334</c:v>
                </c:pt>
                <c:pt idx="366">
                  <c:v>184.95784677777777</c:v>
                </c:pt>
                <c:pt idx="367">
                  <c:v>200.74056377777777</c:v>
                </c:pt>
                <c:pt idx="368">
                  <c:v>201.55061988888889</c:v>
                </c:pt>
                <c:pt idx="369">
                  <c:v>199.3999388888889</c:v>
                </c:pt>
                <c:pt idx="370">
                  <c:v>192.58954311111111</c:v>
                </c:pt>
                <c:pt idx="371">
                  <c:v>166.871611</c:v>
                </c:pt>
                <c:pt idx="372">
                  <c:v>136.316022</c:v>
                </c:pt>
                <c:pt idx="373">
                  <c:v>125.10291366666667</c:v>
                </c:pt>
                <c:pt idx="374">
                  <c:v>116.42334333333334</c:v>
                </c:pt>
                <c:pt idx="375">
                  <c:v>108.34259911111111</c:v>
                </c:pt>
                <c:pt idx="376">
                  <c:v>99.894626333333335</c:v>
                </c:pt>
                <c:pt idx="377">
                  <c:v>122.28754688888888</c:v>
                </c:pt>
                <c:pt idx="378">
                  <c:v>111.98134133333333</c:v>
                </c:pt>
                <c:pt idx="379">
                  <c:v>111.41860466666667</c:v>
                </c:pt>
                <c:pt idx="380">
                  <c:v>114.16654266666667</c:v>
                </c:pt>
                <c:pt idx="381">
                  <c:v>115.97579033333334</c:v>
                </c:pt>
                <c:pt idx="382">
                  <c:v>103.44619266666666</c:v>
                </c:pt>
                <c:pt idx="383">
                  <c:v>92.50514033333333</c:v>
                </c:pt>
                <c:pt idx="384">
                  <c:v>104.37270566666666</c:v>
                </c:pt>
                <c:pt idx="385">
                  <c:v>106.44082744444445</c:v>
                </c:pt>
                <c:pt idx="386">
                  <c:v>115.292714</c:v>
                </c:pt>
                <c:pt idx="387">
                  <c:v>97.416535999999994</c:v>
                </c:pt>
                <c:pt idx="388">
                  <c:v>126.37077666666667</c:v>
                </c:pt>
                <c:pt idx="389">
                  <c:v>139.94902233333335</c:v>
                </c:pt>
                <c:pt idx="390">
                  <c:v>139.31465399999999</c:v>
                </c:pt>
                <c:pt idx="391">
                  <c:v>134.22961222222222</c:v>
                </c:pt>
                <c:pt idx="392">
                  <c:v>150.39570544444445</c:v>
                </c:pt>
                <c:pt idx="393">
                  <c:v>154.65696344444444</c:v>
                </c:pt>
                <c:pt idx="394">
                  <c:v>155.70828555555556</c:v>
                </c:pt>
                <c:pt idx="395">
                  <c:v>156.42411122222222</c:v>
                </c:pt>
                <c:pt idx="396">
                  <c:v>150.31822077777778</c:v>
                </c:pt>
                <c:pt idx="397">
                  <c:v>150.40555088888888</c:v>
                </c:pt>
                <c:pt idx="398">
                  <c:v>159.02733988888889</c:v>
                </c:pt>
                <c:pt idx="399">
                  <c:v>160.69341266666666</c:v>
                </c:pt>
                <c:pt idx="400">
                  <c:v>158.77691033333332</c:v>
                </c:pt>
                <c:pt idx="401">
                  <c:v>158.68478377777777</c:v>
                </c:pt>
                <c:pt idx="402">
                  <c:v>160.61535522222223</c:v>
                </c:pt>
                <c:pt idx="403">
                  <c:v>170.98727022222224</c:v>
                </c:pt>
                <c:pt idx="404">
                  <c:v>149.80569055555554</c:v>
                </c:pt>
                <c:pt idx="405">
                  <c:v>150.22680855555555</c:v>
                </c:pt>
                <c:pt idx="406">
                  <c:v>160.09711066666668</c:v>
                </c:pt>
                <c:pt idx="407">
                  <c:v>149.10011788888889</c:v>
                </c:pt>
                <c:pt idx="408">
                  <c:v>148.81343777777778</c:v>
                </c:pt>
                <c:pt idx="409">
                  <c:v>162.11876655555557</c:v>
                </c:pt>
                <c:pt idx="410">
                  <c:v>166.60133755555555</c:v>
                </c:pt>
                <c:pt idx="411">
                  <c:v>165.09253266666667</c:v>
                </c:pt>
                <c:pt idx="412">
                  <c:v>222.43951644444445</c:v>
                </c:pt>
                <c:pt idx="413">
                  <c:v>243.16518144444444</c:v>
                </c:pt>
                <c:pt idx="414">
                  <c:v>235.10987222222224</c:v>
                </c:pt>
                <c:pt idx="415">
                  <c:v>217.75868244444445</c:v>
                </c:pt>
                <c:pt idx="416">
                  <c:v>205.76809222222224</c:v>
                </c:pt>
                <c:pt idx="417">
                  <c:v>197.90239077777778</c:v>
                </c:pt>
                <c:pt idx="418">
                  <c:v>194.8492918888889</c:v>
                </c:pt>
                <c:pt idx="419">
                  <c:v>200.63179688888889</c:v>
                </c:pt>
                <c:pt idx="420">
                  <c:v>194.22116433333332</c:v>
                </c:pt>
                <c:pt idx="421">
                  <c:v>193.32272788888889</c:v>
                </c:pt>
                <c:pt idx="422">
                  <c:v>216.95331566666667</c:v>
                </c:pt>
                <c:pt idx="423">
                  <c:v>230.29408077777776</c:v>
                </c:pt>
                <c:pt idx="424">
                  <c:v>233.06549799999999</c:v>
                </c:pt>
                <c:pt idx="425">
                  <c:v>237.70133344444446</c:v>
                </c:pt>
                <c:pt idx="426">
                  <c:v>233.41619522222223</c:v>
                </c:pt>
                <c:pt idx="427">
                  <c:v>238.43098211111112</c:v>
                </c:pt>
                <c:pt idx="428">
                  <c:v>228.53970622222224</c:v>
                </c:pt>
                <c:pt idx="429">
                  <c:v>227.19008211111111</c:v>
                </c:pt>
                <c:pt idx="430">
                  <c:v>232.574062</c:v>
                </c:pt>
                <c:pt idx="431">
                  <c:v>233.33236655555555</c:v>
                </c:pt>
                <c:pt idx="432">
                  <c:v>232.42313966666666</c:v>
                </c:pt>
                <c:pt idx="433">
                  <c:v>222.67023311111112</c:v>
                </c:pt>
                <c:pt idx="434">
                  <c:v>228.56149988888887</c:v>
                </c:pt>
                <c:pt idx="435">
                  <c:v>233.21923555555554</c:v>
                </c:pt>
                <c:pt idx="436">
                  <c:v>232.56756933333332</c:v>
                </c:pt>
                <c:pt idx="437">
                  <c:v>238.19122177777777</c:v>
                </c:pt>
                <c:pt idx="438">
                  <c:v>238.48731566666666</c:v>
                </c:pt>
                <c:pt idx="439">
                  <c:v>217.80624377777778</c:v>
                </c:pt>
                <c:pt idx="440">
                  <c:v>215.28536411111111</c:v>
                </c:pt>
                <c:pt idx="441">
                  <c:v>218.08274011111112</c:v>
                </c:pt>
                <c:pt idx="442">
                  <c:v>227.00104666666667</c:v>
                </c:pt>
                <c:pt idx="443">
                  <c:v>221.41479611111112</c:v>
                </c:pt>
                <c:pt idx="444">
                  <c:v>225.04798044444445</c:v>
                </c:pt>
                <c:pt idx="445">
                  <c:v>231.18707866666668</c:v>
                </c:pt>
                <c:pt idx="446">
                  <c:v>232.52305344444446</c:v>
                </c:pt>
                <c:pt idx="447">
                  <c:v>231.92507555555557</c:v>
                </c:pt>
                <c:pt idx="448">
                  <c:v>252.42459111111111</c:v>
                </c:pt>
                <c:pt idx="449">
                  <c:v>258.94236211111109</c:v>
                </c:pt>
                <c:pt idx="450">
                  <c:v>262.77310444444447</c:v>
                </c:pt>
                <c:pt idx="451">
                  <c:v>269.98132544444445</c:v>
                </c:pt>
                <c:pt idx="452">
                  <c:v>281.2237231111111</c:v>
                </c:pt>
                <c:pt idx="453">
                  <c:v>287.9374061111111</c:v>
                </c:pt>
                <c:pt idx="454">
                  <c:v>271.73557177777775</c:v>
                </c:pt>
                <c:pt idx="455">
                  <c:v>253.27899066666666</c:v>
                </c:pt>
                <c:pt idx="456">
                  <c:v>180.41099911111112</c:v>
                </c:pt>
                <c:pt idx="457">
                  <c:v>166.48957866666666</c:v>
                </c:pt>
                <c:pt idx="458">
                  <c:v>165.31400244444444</c:v>
                </c:pt>
                <c:pt idx="459">
                  <c:v>153.54050022222222</c:v>
                </c:pt>
                <c:pt idx="460">
                  <c:v>149.366218</c:v>
                </c:pt>
                <c:pt idx="461">
                  <c:v>158.09517933333333</c:v>
                </c:pt>
                <c:pt idx="462">
                  <c:v>157.1286311111111</c:v>
                </c:pt>
                <c:pt idx="463">
                  <c:v>154.64641233333333</c:v>
                </c:pt>
                <c:pt idx="464">
                  <c:v>146.11243166666668</c:v>
                </c:pt>
                <c:pt idx="465">
                  <c:v>146.12648177777777</c:v>
                </c:pt>
                <c:pt idx="466">
                  <c:v>135.83427433333333</c:v>
                </c:pt>
                <c:pt idx="467">
                  <c:v>130.26391122222222</c:v>
                </c:pt>
                <c:pt idx="468">
                  <c:v>121.95360688888888</c:v>
                </c:pt>
                <c:pt idx="469">
                  <c:v>112.12982255555555</c:v>
                </c:pt>
                <c:pt idx="470">
                  <c:v>100.17360844444444</c:v>
                </c:pt>
                <c:pt idx="471">
                  <c:v>107.41062522222222</c:v>
                </c:pt>
                <c:pt idx="472">
                  <c:v>115.91640233333334</c:v>
                </c:pt>
                <c:pt idx="473">
                  <c:v>113.24536077777778</c:v>
                </c:pt>
                <c:pt idx="474">
                  <c:v>96.135656888888889</c:v>
                </c:pt>
                <c:pt idx="475">
                  <c:v>83.995169888888896</c:v>
                </c:pt>
                <c:pt idx="476">
                  <c:v>78.32434388888889</c:v>
                </c:pt>
                <c:pt idx="477">
                  <c:v>70.720580111111104</c:v>
                </c:pt>
                <c:pt idx="478">
                  <c:v>64.560908444444451</c:v>
                </c:pt>
                <c:pt idx="479">
                  <c:v>72.275035333333335</c:v>
                </c:pt>
                <c:pt idx="480">
                  <c:v>92.392577111111109</c:v>
                </c:pt>
                <c:pt idx="481">
                  <c:v>106.03555888888889</c:v>
                </c:pt>
                <c:pt idx="482">
                  <c:v>109.58488711111112</c:v>
                </c:pt>
                <c:pt idx="483">
                  <c:v>115.10086888888888</c:v>
                </c:pt>
                <c:pt idx="484">
                  <c:v>139.03264955555557</c:v>
                </c:pt>
                <c:pt idx="485">
                  <c:v>139.32680477777777</c:v>
                </c:pt>
                <c:pt idx="486">
                  <c:v>136.62797</c:v>
                </c:pt>
                <c:pt idx="487">
                  <c:v>136.81993988888888</c:v>
                </c:pt>
                <c:pt idx="488">
                  <c:v>136.41347155555556</c:v>
                </c:pt>
                <c:pt idx="489">
                  <c:v>149.5744488888889</c:v>
                </c:pt>
                <c:pt idx="490">
                  <c:v>160.4629658888889</c:v>
                </c:pt>
                <c:pt idx="491">
                  <c:v>161.0185921111111</c:v>
                </c:pt>
                <c:pt idx="492">
                  <c:v>161.09708900000001</c:v>
                </c:pt>
                <c:pt idx="493">
                  <c:v>159.42979044444445</c:v>
                </c:pt>
                <c:pt idx="494">
                  <c:v>157.66405255555554</c:v>
                </c:pt>
                <c:pt idx="495">
                  <c:v>157.52944111111111</c:v>
                </c:pt>
                <c:pt idx="496">
                  <c:v>156.41486155555555</c:v>
                </c:pt>
                <c:pt idx="497">
                  <c:v>157.22755555555557</c:v>
                </c:pt>
                <c:pt idx="498">
                  <c:v>157.39967355555555</c:v>
                </c:pt>
                <c:pt idx="499">
                  <c:v>155.653368</c:v>
                </c:pt>
                <c:pt idx="500">
                  <c:v>149.45580544444445</c:v>
                </c:pt>
                <c:pt idx="501">
                  <c:v>142.20754655555555</c:v>
                </c:pt>
                <c:pt idx="502">
                  <c:v>125.34729711111112</c:v>
                </c:pt>
                <c:pt idx="503">
                  <c:v>130.13558244444445</c:v>
                </c:pt>
                <c:pt idx="504">
                  <c:v>134.55553755555556</c:v>
                </c:pt>
                <c:pt idx="505">
                  <c:v>138.97918633333333</c:v>
                </c:pt>
                <c:pt idx="506">
                  <c:v>149.65710799999999</c:v>
                </c:pt>
                <c:pt idx="507">
                  <c:v>152.196113</c:v>
                </c:pt>
                <c:pt idx="508">
                  <c:v>203.27879422222222</c:v>
                </c:pt>
                <c:pt idx="509">
                  <c:v>232.97977122222221</c:v>
                </c:pt>
                <c:pt idx="510">
                  <c:v>231.89689444444446</c:v>
                </c:pt>
                <c:pt idx="511">
                  <c:v>231.96006566666668</c:v>
                </c:pt>
                <c:pt idx="512">
                  <c:v>216.059406</c:v>
                </c:pt>
                <c:pt idx="513">
                  <c:v>211.96668255555556</c:v>
                </c:pt>
                <c:pt idx="514">
                  <c:v>195.18426988888888</c:v>
                </c:pt>
                <c:pt idx="515">
                  <c:v>190.52634833333335</c:v>
                </c:pt>
                <c:pt idx="516">
                  <c:v>189.99835300000001</c:v>
                </c:pt>
                <c:pt idx="517">
                  <c:v>187.59665755555557</c:v>
                </c:pt>
                <c:pt idx="518">
                  <c:v>180.67557155555556</c:v>
                </c:pt>
                <c:pt idx="519">
                  <c:v>180.24462333333332</c:v>
                </c:pt>
                <c:pt idx="520">
                  <c:v>201.65455688888889</c:v>
                </c:pt>
                <c:pt idx="521">
                  <c:v>213.30835733333333</c:v>
                </c:pt>
                <c:pt idx="522">
                  <c:v>214.07364311111112</c:v>
                </c:pt>
                <c:pt idx="523">
                  <c:v>219.96139733333334</c:v>
                </c:pt>
                <c:pt idx="524">
                  <c:v>222.16978511111111</c:v>
                </c:pt>
                <c:pt idx="525">
                  <c:v>223.77089255555555</c:v>
                </c:pt>
                <c:pt idx="526">
                  <c:v>227.68621855555557</c:v>
                </c:pt>
                <c:pt idx="527">
                  <c:v>224.36494099999999</c:v>
                </c:pt>
                <c:pt idx="528">
                  <c:v>227.77585155555556</c:v>
                </c:pt>
                <c:pt idx="529">
                  <c:v>229.9352331111111</c:v>
                </c:pt>
                <c:pt idx="530">
                  <c:v>229.28457466666666</c:v>
                </c:pt>
                <c:pt idx="531">
                  <c:v>224.70054666666667</c:v>
                </c:pt>
                <c:pt idx="532">
                  <c:v>236.01099311111111</c:v>
                </c:pt>
                <c:pt idx="533">
                  <c:v>241.15067588888888</c:v>
                </c:pt>
                <c:pt idx="534">
                  <c:v>241.02273988888888</c:v>
                </c:pt>
                <c:pt idx="535">
                  <c:v>241.17532111111112</c:v>
                </c:pt>
                <c:pt idx="536">
                  <c:v>246.42868944444444</c:v>
                </c:pt>
                <c:pt idx="537">
                  <c:v>247.75356355555556</c:v>
                </c:pt>
                <c:pt idx="538">
                  <c:v>248.76106822222224</c:v>
                </c:pt>
                <c:pt idx="539">
                  <c:v>248.63704322222222</c:v>
                </c:pt>
                <c:pt idx="540">
                  <c:v>250.08254755555555</c:v>
                </c:pt>
                <c:pt idx="541">
                  <c:v>257.87701533333336</c:v>
                </c:pt>
                <c:pt idx="542">
                  <c:v>263.70014088888888</c:v>
                </c:pt>
                <c:pt idx="543">
                  <c:v>267.78981955555554</c:v>
                </c:pt>
                <c:pt idx="544">
                  <c:v>273.58572033333331</c:v>
                </c:pt>
                <c:pt idx="545">
                  <c:v>273.28269077777776</c:v>
                </c:pt>
                <c:pt idx="546">
                  <c:v>276.45705400000003</c:v>
                </c:pt>
                <c:pt idx="547">
                  <c:v>283.70904633333333</c:v>
                </c:pt>
                <c:pt idx="548">
                  <c:v>262.36602366666665</c:v>
                </c:pt>
                <c:pt idx="549">
                  <c:v>267.33916699999997</c:v>
                </c:pt>
                <c:pt idx="550">
                  <c:v>268.25684100000001</c:v>
                </c:pt>
                <c:pt idx="551">
                  <c:v>266.62546155555555</c:v>
                </c:pt>
                <c:pt idx="552">
                  <c:v>215.92670100000001</c:v>
                </c:pt>
                <c:pt idx="553">
                  <c:v>209.19876600000001</c:v>
                </c:pt>
                <c:pt idx="554">
                  <c:v>201.98747466666666</c:v>
                </c:pt>
                <c:pt idx="555">
                  <c:v>170.42662688888888</c:v>
                </c:pt>
                <c:pt idx="556">
                  <c:v>166.79271066666666</c:v>
                </c:pt>
                <c:pt idx="557">
                  <c:v>169.28265366666668</c:v>
                </c:pt>
                <c:pt idx="558">
                  <c:v>154.68802466666668</c:v>
                </c:pt>
                <c:pt idx="559">
                  <c:v>144.34495088888889</c:v>
                </c:pt>
                <c:pt idx="560">
                  <c:v>143.22842577777777</c:v>
                </c:pt>
                <c:pt idx="561">
                  <c:v>137.41504255555554</c:v>
                </c:pt>
                <c:pt idx="562">
                  <c:v>132.20217877777779</c:v>
                </c:pt>
                <c:pt idx="563">
                  <c:v>124.66084888888889</c:v>
                </c:pt>
                <c:pt idx="564">
                  <c:v>113.32352744444445</c:v>
                </c:pt>
                <c:pt idx="565">
                  <c:v>107.96027477777778</c:v>
                </c:pt>
                <c:pt idx="566">
                  <c:v>103.09592888888889</c:v>
                </c:pt>
                <c:pt idx="567">
                  <c:v>93.09659655555555</c:v>
                </c:pt>
                <c:pt idx="568">
                  <c:v>90.612032444444438</c:v>
                </c:pt>
                <c:pt idx="569">
                  <c:v>85.662454555555556</c:v>
                </c:pt>
                <c:pt idx="570">
                  <c:v>79.226135666666664</c:v>
                </c:pt>
                <c:pt idx="571">
                  <c:v>73.113897666666674</c:v>
                </c:pt>
                <c:pt idx="572">
                  <c:v>66.885749000000004</c:v>
                </c:pt>
                <c:pt idx="573">
                  <c:v>61.655755666666664</c:v>
                </c:pt>
                <c:pt idx="574">
                  <c:v>65.036308000000005</c:v>
                </c:pt>
                <c:pt idx="575">
                  <c:v>77.792466444444443</c:v>
                </c:pt>
                <c:pt idx="576">
                  <c:v>112.91224433333333</c:v>
                </c:pt>
                <c:pt idx="577">
                  <c:v>129.41594255555555</c:v>
                </c:pt>
                <c:pt idx="578">
                  <c:v>122.72994</c:v>
                </c:pt>
                <c:pt idx="579">
                  <c:v>120.95425633333333</c:v>
                </c:pt>
                <c:pt idx="580">
                  <c:v>127.18516788888888</c:v>
                </c:pt>
                <c:pt idx="581">
                  <c:v>134.50344655555554</c:v>
                </c:pt>
                <c:pt idx="582">
                  <c:v>125.27465233333334</c:v>
                </c:pt>
                <c:pt idx="583">
                  <c:v>132.37121944444445</c:v>
                </c:pt>
                <c:pt idx="584">
                  <c:v>137.80617577777778</c:v>
                </c:pt>
                <c:pt idx="585">
                  <c:v>152.78777022222224</c:v>
                </c:pt>
                <c:pt idx="586">
                  <c:v>160.68030188888889</c:v>
                </c:pt>
                <c:pt idx="587">
                  <c:v>155.67502088888889</c:v>
                </c:pt>
                <c:pt idx="588">
                  <c:v>136.47985499999999</c:v>
                </c:pt>
                <c:pt idx="589">
                  <c:v>158.97278466666666</c:v>
                </c:pt>
                <c:pt idx="590">
                  <c:v>163.98879122222223</c:v>
                </c:pt>
                <c:pt idx="591">
                  <c:v>144.96734755555556</c:v>
                </c:pt>
                <c:pt idx="592">
                  <c:v>150.84314566666666</c:v>
                </c:pt>
                <c:pt idx="593">
                  <c:v>156.92784355555557</c:v>
                </c:pt>
                <c:pt idx="594">
                  <c:v>160.37826755555557</c:v>
                </c:pt>
                <c:pt idx="595">
                  <c:v>161.81401333333332</c:v>
                </c:pt>
                <c:pt idx="596">
                  <c:v>148.97595666666666</c:v>
                </c:pt>
                <c:pt idx="597">
                  <c:v>123.08478588888889</c:v>
                </c:pt>
                <c:pt idx="598">
                  <c:v>121.33926522222222</c:v>
                </c:pt>
                <c:pt idx="599">
                  <c:v>106.41290122222222</c:v>
                </c:pt>
                <c:pt idx="600">
                  <c:v>107.078721</c:v>
                </c:pt>
                <c:pt idx="601">
                  <c:v>113.582677</c:v>
                </c:pt>
                <c:pt idx="602">
                  <c:v>102.46857544444444</c:v>
                </c:pt>
                <c:pt idx="603">
                  <c:v>106.25792588888889</c:v>
                </c:pt>
                <c:pt idx="604">
                  <c:v>175.48729188888888</c:v>
                </c:pt>
                <c:pt idx="605">
                  <c:v>202.56901222222223</c:v>
                </c:pt>
                <c:pt idx="606">
                  <c:v>205.35758366666667</c:v>
                </c:pt>
                <c:pt idx="607">
                  <c:v>212.09833733333335</c:v>
                </c:pt>
                <c:pt idx="608">
                  <c:v>213.79101622222223</c:v>
                </c:pt>
                <c:pt idx="609">
                  <c:v>206.86429466666667</c:v>
                </c:pt>
                <c:pt idx="610">
                  <c:v>200.50118877777777</c:v>
                </c:pt>
                <c:pt idx="611">
                  <c:v>198.48764788888889</c:v>
                </c:pt>
                <c:pt idx="612">
                  <c:v>199.86568966666667</c:v>
                </c:pt>
                <c:pt idx="613">
                  <c:v>200.02509577777778</c:v>
                </c:pt>
                <c:pt idx="614">
                  <c:v>183.2023748888889</c:v>
                </c:pt>
                <c:pt idx="615">
                  <c:v>193.92300122222221</c:v>
                </c:pt>
                <c:pt idx="616">
                  <c:v>209.64097344444446</c:v>
                </c:pt>
                <c:pt idx="617">
                  <c:v>217.15993233333333</c:v>
                </c:pt>
                <c:pt idx="618">
                  <c:v>214.56194355555556</c:v>
                </c:pt>
                <c:pt idx="619">
                  <c:v>215.39084255555557</c:v>
                </c:pt>
                <c:pt idx="620">
                  <c:v>215.37364177777778</c:v>
                </c:pt>
                <c:pt idx="621">
                  <c:v>211.59759222222223</c:v>
                </c:pt>
                <c:pt idx="622">
                  <c:v>209.02207477777779</c:v>
                </c:pt>
                <c:pt idx="623">
                  <c:v>210.60291544444445</c:v>
                </c:pt>
                <c:pt idx="624">
                  <c:v>207.68722166666666</c:v>
                </c:pt>
                <c:pt idx="625">
                  <c:v>205.89091500000001</c:v>
                </c:pt>
                <c:pt idx="626">
                  <c:v>208.33063933333332</c:v>
                </c:pt>
                <c:pt idx="627">
                  <c:v>208.89241577777779</c:v>
                </c:pt>
                <c:pt idx="628">
                  <c:v>205.82633855555557</c:v>
                </c:pt>
                <c:pt idx="629">
                  <c:v>204.70326788888889</c:v>
                </c:pt>
                <c:pt idx="630">
                  <c:v>204.69152944444446</c:v>
                </c:pt>
                <c:pt idx="631">
                  <c:v>204.02871300000001</c:v>
                </c:pt>
                <c:pt idx="632">
                  <c:v>193.51002533333335</c:v>
                </c:pt>
                <c:pt idx="633">
                  <c:v>182.39239666666666</c:v>
                </c:pt>
                <c:pt idx="634">
                  <c:v>184.63920122222223</c:v>
                </c:pt>
                <c:pt idx="635">
                  <c:v>187.15028577777778</c:v>
                </c:pt>
                <c:pt idx="636">
                  <c:v>203.79899244444445</c:v>
                </c:pt>
                <c:pt idx="637">
                  <c:v>201.13933322222223</c:v>
                </c:pt>
                <c:pt idx="638">
                  <c:v>202.54571577777779</c:v>
                </c:pt>
                <c:pt idx="639">
                  <c:v>207.00182944444444</c:v>
                </c:pt>
                <c:pt idx="640">
                  <c:v>210.83826488888889</c:v>
                </c:pt>
                <c:pt idx="641">
                  <c:v>216.7359528888889</c:v>
                </c:pt>
                <c:pt idx="642">
                  <c:v>220.83273066666666</c:v>
                </c:pt>
                <c:pt idx="643">
                  <c:v>208.93537677777778</c:v>
                </c:pt>
                <c:pt idx="644">
                  <c:v>195.4668388888889</c:v>
                </c:pt>
                <c:pt idx="645">
                  <c:v>195.17450700000001</c:v>
                </c:pt>
                <c:pt idx="646">
                  <c:v>208.66400455555555</c:v>
                </c:pt>
                <c:pt idx="647">
                  <c:v>240.27293211111112</c:v>
                </c:pt>
                <c:pt idx="648">
                  <c:v>216.85383733333333</c:v>
                </c:pt>
                <c:pt idx="649">
                  <c:v>209.37212111111111</c:v>
                </c:pt>
                <c:pt idx="650">
                  <c:v>217.03593666666666</c:v>
                </c:pt>
                <c:pt idx="651">
                  <c:v>212.830626</c:v>
                </c:pt>
                <c:pt idx="652">
                  <c:v>211.30287122222222</c:v>
                </c:pt>
                <c:pt idx="653">
                  <c:v>211.12804355555556</c:v>
                </c:pt>
                <c:pt idx="654">
                  <c:v>206.77915044444444</c:v>
                </c:pt>
                <c:pt idx="655">
                  <c:v>214.80605322222223</c:v>
                </c:pt>
                <c:pt idx="656">
                  <c:v>214.86436355555554</c:v>
                </c:pt>
                <c:pt idx="657">
                  <c:v>211.19887366666666</c:v>
                </c:pt>
                <c:pt idx="658">
                  <c:v>207.64754633333334</c:v>
                </c:pt>
                <c:pt idx="659">
                  <c:v>203.24908822222221</c:v>
                </c:pt>
                <c:pt idx="660">
                  <c:v>185.08198588888888</c:v>
                </c:pt>
                <c:pt idx="661">
                  <c:v>161.1979191111111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C-4DA2-97C7-05575794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939696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[0]!PERME</c:f>
              <c:numCache>
                <c:formatCode>0.0%</c:formatCode>
                <c:ptCount val="662"/>
                <c:pt idx="0">
                  <c:v>3.3416463896467942E-2</c:v>
                </c:pt>
                <c:pt idx="1">
                  <c:v>2.191646697043351E-2</c:v>
                </c:pt>
                <c:pt idx="2">
                  <c:v>2.4448303869837963E-2</c:v>
                </c:pt>
                <c:pt idx="3">
                  <c:v>1.277325485789973E-2</c:v>
                </c:pt>
                <c:pt idx="4">
                  <c:v>1.1501229911941009E-2</c:v>
                </c:pt>
                <c:pt idx="5">
                  <c:v>7.7660268628989473E-3</c:v>
                </c:pt>
                <c:pt idx="6">
                  <c:v>2.002879419131879E-2</c:v>
                </c:pt>
                <c:pt idx="7">
                  <c:v>1.477391280055183E-2</c:v>
                </c:pt>
                <c:pt idx="8">
                  <c:v>1.4297513546890976E-2</c:v>
                </c:pt>
                <c:pt idx="9">
                  <c:v>2.3134427179890997E-2</c:v>
                </c:pt>
                <c:pt idx="10">
                  <c:v>1.777863929640042E-2</c:v>
                </c:pt>
                <c:pt idx="11">
                  <c:v>2.005977670291988E-2</c:v>
                </c:pt>
                <c:pt idx="12">
                  <c:v>2.0962646449129149E-2</c:v>
                </c:pt>
                <c:pt idx="13">
                  <c:v>2.9458965033099509E-2</c:v>
                </c:pt>
                <c:pt idx="14">
                  <c:v>1.9385812439489929E-2</c:v>
                </c:pt>
                <c:pt idx="15">
                  <c:v>2.5582705316860212E-2</c:v>
                </c:pt>
                <c:pt idx="16">
                  <c:v>2.6402438769534742E-2</c:v>
                </c:pt>
                <c:pt idx="17">
                  <c:v>1.439093408715234E-2</c:v>
                </c:pt>
                <c:pt idx="18">
                  <c:v>8.7894487746427823E-3</c:v>
                </c:pt>
                <c:pt idx="19">
                  <c:v>1.2040494931089203E-2</c:v>
                </c:pt>
                <c:pt idx="20">
                  <c:v>1.3347955289202748E-2</c:v>
                </c:pt>
                <c:pt idx="21">
                  <c:v>8.8941595304004913E-3</c:v>
                </c:pt>
                <c:pt idx="22">
                  <c:v>9.363963211742982E-3</c:v>
                </c:pt>
                <c:pt idx="23">
                  <c:v>4.0395933763625507E-3</c:v>
                </c:pt>
                <c:pt idx="24">
                  <c:v>1.5522296316194431E-2</c:v>
                </c:pt>
                <c:pt idx="25">
                  <c:v>2.5200653475499967E-3</c:v>
                </c:pt>
                <c:pt idx="26">
                  <c:v>5.8187474772032569E-3</c:v>
                </c:pt>
                <c:pt idx="27">
                  <c:v>6.6204572302961144E-5</c:v>
                </c:pt>
                <c:pt idx="28">
                  <c:v>1.4760356457561286E-3</c:v>
                </c:pt>
                <c:pt idx="29">
                  <c:v>3.3442371263380081E-3</c:v>
                </c:pt>
                <c:pt idx="30">
                  <c:v>-2.630845013665702E-3</c:v>
                </c:pt>
                <c:pt idx="31">
                  <c:v>3.8136892444825595E-3</c:v>
                </c:pt>
                <c:pt idx="32">
                  <c:v>-1.2101818309807517E-2</c:v>
                </c:pt>
                <c:pt idx="33">
                  <c:v>-6.8151145424428169E-3</c:v>
                </c:pt>
                <c:pt idx="34">
                  <c:v>1.5976415885185339E-3</c:v>
                </c:pt>
                <c:pt idx="35">
                  <c:v>1.8156485196357103E-3</c:v>
                </c:pt>
                <c:pt idx="36">
                  <c:v>1.7181998938621235E-3</c:v>
                </c:pt>
                <c:pt idx="37">
                  <c:v>-3.3977973332114876E-3</c:v>
                </c:pt>
                <c:pt idx="38">
                  <c:v>-4.7453551233389612E-3</c:v>
                </c:pt>
                <c:pt idx="39">
                  <c:v>1.29732899620036E-3</c:v>
                </c:pt>
                <c:pt idx="40">
                  <c:v>-5.6136601155120107E-4</c:v>
                </c:pt>
                <c:pt idx="41">
                  <c:v>3.1544288061254957E-3</c:v>
                </c:pt>
                <c:pt idx="42">
                  <c:v>1.8991128653404806E-3</c:v>
                </c:pt>
                <c:pt idx="43">
                  <c:v>1.2009233367132363E-3</c:v>
                </c:pt>
                <c:pt idx="44">
                  <c:v>-9.0120426646097141E-4</c:v>
                </c:pt>
                <c:pt idx="45">
                  <c:v>3.5999271665618335E-3</c:v>
                </c:pt>
                <c:pt idx="46">
                  <c:v>2.0965406622033976E-3</c:v>
                </c:pt>
                <c:pt idx="47">
                  <c:v>2.9048658737217538E-3</c:v>
                </c:pt>
                <c:pt idx="48">
                  <c:v>-6.6423908674826879E-3</c:v>
                </c:pt>
                <c:pt idx="49">
                  <c:v>3.0872513642707365E-3</c:v>
                </c:pt>
                <c:pt idx="50">
                  <c:v>1.1979560167481888E-3</c:v>
                </c:pt>
                <c:pt idx="51">
                  <c:v>1.5291801511371473E-3</c:v>
                </c:pt>
                <c:pt idx="52">
                  <c:v>1.6884556728785261E-3</c:v>
                </c:pt>
                <c:pt idx="53">
                  <c:v>8.7286822500070287E-3</c:v>
                </c:pt>
                <c:pt idx="54">
                  <c:v>1.4578577246236726E-2</c:v>
                </c:pt>
                <c:pt idx="55">
                  <c:v>2.3475966202451894E-3</c:v>
                </c:pt>
                <c:pt idx="56">
                  <c:v>2.1014899572898006E-3</c:v>
                </c:pt>
                <c:pt idx="57">
                  <c:v>-1.0229667333964607E-2</c:v>
                </c:pt>
                <c:pt idx="58">
                  <c:v>3.7457079255551378E-3</c:v>
                </c:pt>
                <c:pt idx="59">
                  <c:v>7.1836694975159487E-3</c:v>
                </c:pt>
                <c:pt idx="60">
                  <c:v>1.2648630123886713E-2</c:v>
                </c:pt>
                <c:pt idx="61">
                  <c:v>4.8878768535265632E-4</c:v>
                </c:pt>
                <c:pt idx="62">
                  <c:v>2.7865347186976841E-3</c:v>
                </c:pt>
                <c:pt idx="63">
                  <c:v>1.6744633847173103E-3</c:v>
                </c:pt>
                <c:pt idx="64">
                  <c:v>2.4416568070204114E-3</c:v>
                </c:pt>
                <c:pt idx="65">
                  <c:v>3.0394275956856904E-3</c:v>
                </c:pt>
                <c:pt idx="66">
                  <c:v>2.314417386379432E-3</c:v>
                </c:pt>
                <c:pt idx="67">
                  <c:v>-3.5627707549407352E-3</c:v>
                </c:pt>
                <c:pt idx="68">
                  <c:v>-3.0864577538244529E-3</c:v>
                </c:pt>
                <c:pt idx="69">
                  <c:v>4.2436156565600841E-3</c:v>
                </c:pt>
                <c:pt idx="70">
                  <c:v>2.9389219507546106E-3</c:v>
                </c:pt>
                <c:pt idx="71">
                  <c:v>-1.7417281271825842E-3</c:v>
                </c:pt>
                <c:pt idx="72">
                  <c:v>9.2546372353531758E-3</c:v>
                </c:pt>
                <c:pt idx="73">
                  <c:v>5.3086513716949441E-3</c:v>
                </c:pt>
                <c:pt idx="74">
                  <c:v>9.5828728672273968E-3</c:v>
                </c:pt>
                <c:pt idx="75">
                  <c:v>4.8094356287819405E-3</c:v>
                </c:pt>
                <c:pt idx="76">
                  <c:v>2.6109967437269149E-2</c:v>
                </c:pt>
                <c:pt idx="77">
                  <c:v>1.0730915985571944E-2</c:v>
                </c:pt>
                <c:pt idx="78">
                  <c:v>1.0272342704280686E-2</c:v>
                </c:pt>
                <c:pt idx="79">
                  <c:v>1.0087533951692639E-2</c:v>
                </c:pt>
                <c:pt idx="80">
                  <c:v>8.2243370123858354E-3</c:v>
                </c:pt>
                <c:pt idx="81">
                  <c:v>1.068066994753678E-2</c:v>
                </c:pt>
                <c:pt idx="82">
                  <c:v>1.5182068393296657E-2</c:v>
                </c:pt>
                <c:pt idx="83">
                  <c:v>1.1690066552419182E-2</c:v>
                </c:pt>
                <c:pt idx="84">
                  <c:v>2.2751815895399832E-2</c:v>
                </c:pt>
                <c:pt idx="85">
                  <c:v>9.3464580811632083E-3</c:v>
                </c:pt>
                <c:pt idx="86">
                  <c:v>8.2259581083619152E-3</c:v>
                </c:pt>
                <c:pt idx="87">
                  <c:v>1.9888018022267539E-2</c:v>
                </c:pt>
                <c:pt idx="88">
                  <c:v>1.5524508135463152E-2</c:v>
                </c:pt>
                <c:pt idx="89">
                  <c:v>9.2066315806143655E-3</c:v>
                </c:pt>
                <c:pt idx="90">
                  <c:v>3.7239936216993792E-2</c:v>
                </c:pt>
                <c:pt idx="91">
                  <c:v>3.2940887266088459E-2</c:v>
                </c:pt>
                <c:pt idx="92">
                  <c:v>5.5392075847802327E-2</c:v>
                </c:pt>
                <c:pt idx="93">
                  <c:v>1.7072022662425811E-2</c:v>
                </c:pt>
                <c:pt idx="94">
                  <c:v>1.787095246930076E-2</c:v>
                </c:pt>
                <c:pt idx="95">
                  <c:v>1.1479665170175237E-2</c:v>
                </c:pt>
                <c:pt idx="96">
                  <c:v>7.0863698012461748E-3</c:v>
                </c:pt>
                <c:pt idx="97">
                  <c:v>1.8887898542343601E-2</c:v>
                </c:pt>
                <c:pt idx="98">
                  <c:v>5.2782174341998184E-3</c:v>
                </c:pt>
                <c:pt idx="99">
                  <c:v>1.5940687031588466E-2</c:v>
                </c:pt>
                <c:pt idx="100">
                  <c:v>1.3313994092543141E-2</c:v>
                </c:pt>
                <c:pt idx="101">
                  <c:v>1.104039149711423E-2</c:v>
                </c:pt>
                <c:pt idx="102">
                  <c:v>1.1012289258881026E-2</c:v>
                </c:pt>
                <c:pt idx="103">
                  <c:v>2.0824495217620875E-2</c:v>
                </c:pt>
                <c:pt idx="104">
                  <c:v>6.3919716924500016E-3</c:v>
                </c:pt>
                <c:pt idx="105">
                  <c:v>1.1209849469788553E-2</c:v>
                </c:pt>
                <c:pt idx="106">
                  <c:v>1.3778890291452158E-2</c:v>
                </c:pt>
                <c:pt idx="107">
                  <c:v>1.1736821044649801E-2</c:v>
                </c:pt>
                <c:pt idx="108">
                  <c:v>1.5774095338574205E-2</c:v>
                </c:pt>
                <c:pt idx="109">
                  <c:v>1.3801842623514134E-2</c:v>
                </c:pt>
                <c:pt idx="110">
                  <c:v>1.6368210600658451E-2</c:v>
                </c:pt>
                <c:pt idx="111">
                  <c:v>1.4361525342318852E-2</c:v>
                </c:pt>
                <c:pt idx="112">
                  <c:v>1.701002196693718E-2</c:v>
                </c:pt>
                <c:pt idx="113">
                  <c:v>1.1083822494166251E-2</c:v>
                </c:pt>
                <c:pt idx="114">
                  <c:v>1.4477922394099082E-2</c:v>
                </c:pt>
                <c:pt idx="115">
                  <c:v>1.339341123579735E-2</c:v>
                </c:pt>
                <c:pt idx="116">
                  <c:v>2.1603003047008656E-2</c:v>
                </c:pt>
                <c:pt idx="117">
                  <c:v>7.0318377592499641E-3</c:v>
                </c:pt>
                <c:pt idx="118">
                  <c:v>1.0826271203734618E-2</c:v>
                </c:pt>
                <c:pt idx="119">
                  <c:v>1.2934010607057202E-2</c:v>
                </c:pt>
                <c:pt idx="120">
                  <c:v>1.0914049465458138E-2</c:v>
                </c:pt>
                <c:pt idx="121">
                  <c:v>7.0624030982962592E-3</c:v>
                </c:pt>
                <c:pt idx="122">
                  <c:v>6.9345697947867059E-3</c:v>
                </c:pt>
                <c:pt idx="123">
                  <c:v>5.8078209558371004E-3</c:v>
                </c:pt>
                <c:pt idx="124">
                  <c:v>5.9474238247934639E-3</c:v>
                </c:pt>
                <c:pt idx="125">
                  <c:v>-7.9145881613514411E-3</c:v>
                </c:pt>
                <c:pt idx="126">
                  <c:v>5.9897167093501636E-3</c:v>
                </c:pt>
                <c:pt idx="127">
                  <c:v>7.782445096334486E-4</c:v>
                </c:pt>
                <c:pt idx="128">
                  <c:v>-1.5495215253127779E-2</c:v>
                </c:pt>
                <c:pt idx="129">
                  <c:v>-4.5106008139277221E-3</c:v>
                </c:pt>
                <c:pt idx="130">
                  <c:v>2.6089503613304396E-3</c:v>
                </c:pt>
                <c:pt idx="131">
                  <c:v>-3.4460468148137327E-4</c:v>
                </c:pt>
                <c:pt idx="132">
                  <c:v>2.0179934171891635E-3</c:v>
                </c:pt>
                <c:pt idx="133">
                  <c:v>3.8899177001968876E-3</c:v>
                </c:pt>
                <c:pt idx="134">
                  <c:v>2.7142670541327545E-3</c:v>
                </c:pt>
                <c:pt idx="135">
                  <c:v>2.7400199226543416E-2</c:v>
                </c:pt>
                <c:pt idx="136">
                  <c:v>1.0244229787451449E-3</c:v>
                </c:pt>
                <c:pt idx="137">
                  <c:v>1.2438624519847162E-3</c:v>
                </c:pt>
                <c:pt idx="138">
                  <c:v>5.1800182275627553E-5</c:v>
                </c:pt>
                <c:pt idx="139">
                  <c:v>1.9249778861005012E-3</c:v>
                </c:pt>
                <c:pt idx="140">
                  <c:v>8.0558723872065866E-4</c:v>
                </c:pt>
                <c:pt idx="141">
                  <c:v>3.1041778678167465E-3</c:v>
                </c:pt>
                <c:pt idx="142">
                  <c:v>4.726747331439587E-4</c:v>
                </c:pt>
                <c:pt idx="143">
                  <c:v>1.3627538977648305E-3</c:v>
                </c:pt>
                <c:pt idx="144">
                  <c:v>1.7194594527256159E-3</c:v>
                </c:pt>
                <c:pt idx="145">
                  <c:v>1.0133204838612025E-3</c:v>
                </c:pt>
                <c:pt idx="146">
                  <c:v>1.1800343151852095E-5</c:v>
                </c:pt>
                <c:pt idx="147">
                  <c:v>1.7413032014458329E-3</c:v>
                </c:pt>
                <c:pt idx="148">
                  <c:v>3.2966036639567871E-3</c:v>
                </c:pt>
                <c:pt idx="149">
                  <c:v>1.8893749189280783E-3</c:v>
                </c:pt>
                <c:pt idx="150">
                  <c:v>1.5331075639458186E-3</c:v>
                </c:pt>
                <c:pt idx="151">
                  <c:v>1.3359573999552848E-3</c:v>
                </c:pt>
                <c:pt idx="152">
                  <c:v>1.0118766999543734E-3</c:v>
                </c:pt>
                <c:pt idx="153">
                  <c:v>1.6002763896094576E-3</c:v>
                </c:pt>
                <c:pt idx="154">
                  <c:v>2.7735253666132994E-3</c:v>
                </c:pt>
                <c:pt idx="155">
                  <c:v>1.7760717915140975E-3</c:v>
                </c:pt>
                <c:pt idx="156">
                  <c:v>5.6822448142793743E-3</c:v>
                </c:pt>
                <c:pt idx="157">
                  <c:v>3.9566816264251887E-3</c:v>
                </c:pt>
                <c:pt idx="158">
                  <c:v>1.4186011012004552E-2</c:v>
                </c:pt>
                <c:pt idx="159">
                  <c:v>9.8991492823177329E-3</c:v>
                </c:pt>
                <c:pt idx="160">
                  <c:v>8.6394944953010391E-3</c:v>
                </c:pt>
                <c:pt idx="161">
                  <c:v>1.1381680228051673E-2</c:v>
                </c:pt>
                <c:pt idx="162">
                  <c:v>6.2183090865265802E-3</c:v>
                </c:pt>
                <c:pt idx="163">
                  <c:v>-1.6005465888771241E-2</c:v>
                </c:pt>
                <c:pt idx="164">
                  <c:v>7.0683992945327406E-3</c:v>
                </c:pt>
                <c:pt idx="165">
                  <c:v>7.217987139410618E-3</c:v>
                </c:pt>
                <c:pt idx="166">
                  <c:v>8.7406986998518899E-3</c:v>
                </c:pt>
                <c:pt idx="167">
                  <c:v>-3.2913949511302987E-3</c:v>
                </c:pt>
                <c:pt idx="168">
                  <c:v>3.0957162476427498E-2</c:v>
                </c:pt>
                <c:pt idx="169">
                  <c:v>9.4305628313858555E-4</c:v>
                </c:pt>
                <c:pt idx="170">
                  <c:v>-7.4588260852913478E-3</c:v>
                </c:pt>
                <c:pt idx="171">
                  <c:v>4.0933900304591535E-2</c:v>
                </c:pt>
                <c:pt idx="172">
                  <c:v>1.6296557779745879E-2</c:v>
                </c:pt>
                <c:pt idx="173">
                  <c:v>1.1052373137368848E-2</c:v>
                </c:pt>
                <c:pt idx="174">
                  <c:v>1.1289569653245755E-2</c:v>
                </c:pt>
                <c:pt idx="175">
                  <c:v>1.2552265200316491E-2</c:v>
                </c:pt>
                <c:pt idx="176">
                  <c:v>1.769171204292139E-2</c:v>
                </c:pt>
                <c:pt idx="177">
                  <c:v>1.4041263675379981E-2</c:v>
                </c:pt>
                <c:pt idx="178">
                  <c:v>1.4328781653210112E-2</c:v>
                </c:pt>
                <c:pt idx="179">
                  <c:v>1.958989902239416E-2</c:v>
                </c:pt>
                <c:pt idx="180">
                  <c:v>2.7506808331065377E-2</c:v>
                </c:pt>
                <c:pt idx="181">
                  <c:v>1.889114456693609E-2</c:v>
                </c:pt>
                <c:pt idx="182">
                  <c:v>2.1392310757865105E-2</c:v>
                </c:pt>
                <c:pt idx="183">
                  <c:v>1.8916359945630179E-2</c:v>
                </c:pt>
                <c:pt idx="184">
                  <c:v>2.4671897379187485E-2</c:v>
                </c:pt>
                <c:pt idx="185">
                  <c:v>3.6079646340398987E-2</c:v>
                </c:pt>
                <c:pt idx="186">
                  <c:v>4.3581257588963689E-2</c:v>
                </c:pt>
                <c:pt idx="187">
                  <c:v>3.5058542170525626E-2</c:v>
                </c:pt>
                <c:pt idx="188">
                  <c:v>3.4482041885039977E-2</c:v>
                </c:pt>
                <c:pt idx="189">
                  <c:v>2.4788939482720963E-2</c:v>
                </c:pt>
                <c:pt idx="190">
                  <c:v>4.2351001730143424E-2</c:v>
                </c:pt>
                <c:pt idx="191">
                  <c:v>2.6467735828645568E-2</c:v>
                </c:pt>
                <c:pt idx="192">
                  <c:v>1.3206038507984068E-2</c:v>
                </c:pt>
                <c:pt idx="193">
                  <c:v>1.9856476430252113E-2</c:v>
                </c:pt>
                <c:pt idx="194">
                  <c:v>3.9550476247919325E-2</c:v>
                </c:pt>
                <c:pt idx="195">
                  <c:v>1.7800519937732677E-2</c:v>
                </c:pt>
                <c:pt idx="196">
                  <c:v>8.5672341374537064E-3</c:v>
                </c:pt>
                <c:pt idx="197">
                  <c:v>1.0215770533827872E-2</c:v>
                </c:pt>
                <c:pt idx="198">
                  <c:v>1.4455957906084383E-2</c:v>
                </c:pt>
                <c:pt idx="199">
                  <c:v>1.6669242621473519E-2</c:v>
                </c:pt>
                <c:pt idx="200">
                  <c:v>1.0061854432015039E-2</c:v>
                </c:pt>
                <c:pt idx="201">
                  <c:v>1.3215476807728376E-2</c:v>
                </c:pt>
                <c:pt idx="202">
                  <c:v>1.2310236856011328E-2</c:v>
                </c:pt>
                <c:pt idx="203">
                  <c:v>1.3530146915220538E-2</c:v>
                </c:pt>
                <c:pt idx="204">
                  <c:v>1.5993843754112828E-2</c:v>
                </c:pt>
                <c:pt idx="205">
                  <c:v>1.4255694154178438E-2</c:v>
                </c:pt>
                <c:pt idx="206">
                  <c:v>1.3694805633671163E-2</c:v>
                </c:pt>
                <c:pt idx="207">
                  <c:v>1.1967560636940586E-2</c:v>
                </c:pt>
                <c:pt idx="208">
                  <c:v>1.3125035559489764E-2</c:v>
                </c:pt>
                <c:pt idx="209">
                  <c:v>1.2867756402492015E-2</c:v>
                </c:pt>
                <c:pt idx="210">
                  <c:v>8.3508060056877598E-3</c:v>
                </c:pt>
                <c:pt idx="211">
                  <c:v>1.8325892675937455E-2</c:v>
                </c:pt>
                <c:pt idx="212">
                  <c:v>1.3463071690827838E-2</c:v>
                </c:pt>
                <c:pt idx="213">
                  <c:v>6.2378305924368658E-3</c:v>
                </c:pt>
                <c:pt idx="214">
                  <c:v>1.1509830154911773E-2</c:v>
                </c:pt>
                <c:pt idx="215">
                  <c:v>2.944932897407371E-3</c:v>
                </c:pt>
                <c:pt idx="216">
                  <c:v>2.4556510610477034E-2</c:v>
                </c:pt>
                <c:pt idx="217">
                  <c:v>1.0530788955972656E-2</c:v>
                </c:pt>
                <c:pt idx="218">
                  <c:v>7.3776962111809083E-3</c:v>
                </c:pt>
                <c:pt idx="219">
                  <c:v>6.9750322228832207E-2</c:v>
                </c:pt>
                <c:pt idx="220">
                  <c:v>0.12950192082947695</c:v>
                </c:pt>
                <c:pt idx="221">
                  <c:v>4.0193981402692036E-2</c:v>
                </c:pt>
                <c:pt idx="222">
                  <c:v>-5.0215975591759929E-2</c:v>
                </c:pt>
                <c:pt idx="223">
                  <c:v>-6.530964855546556E-2</c:v>
                </c:pt>
                <c:pt idx="224">
                  <c:v>-7.3166386147942533E-2</c:v>
                </c:pt>
                <c:pt idx="225">
                  <c:v>-7.8417559625561906E-2</c:v>
                </c:pt>
                <c:pt idx="226">
                  <c:v>-5.1583714502897948E-2</c:v>
                </c:pt>
                <c:pt idx="227">
                  <c:v>1.7238040817090204E-2</c:v>
                </c:pt>
                <c:pt idx="228">
                  <c:v>2.6733659360179602E-3</c:v>
                </c:pt>
                <c:pt idx="229">
                  <c:v>-1.1542267977045006E-5</c:v>
                </c:pt>
                <c:pt idx="230">
                  <c:v>2.8582504718448567E-3</c:v>
                </c:pt>
                <c:pt idx="231">
                  <c:v>1.0617569973210921E-3</c:v>
                </c:pt>
                <c:pt idx="232">
                  <c:v>2.6912102407050699E-3</c:v>
                </c:pt>
                <c:pt idx="233">
                  <c:v>-1.1249482924423328E-4</c:v>
                </c:pt>
                <c:pt idx="234">
                  <c:v>1.1834191724553605E-3</c:v>
                </c:pt>
                <c:pt idx="235">
                  <c:v>9.7879659106467256E-4</c:v>
                </c:pt>
                <c:pt idx="236">
                  <c:v>-4.8241189657515046E-2</c:v>
                </c:pt>
                <c:pt idx="237">
                  <c:v>1.7381713385918158E-3</c:v>
                </c:pt>
                <c:pt idx="238">
                  <c:v>3.2963435125462444E-3</c:v>
                </c:pt>
                <c:pt idx="239">
                  <c:v>1.7797777124998349E-3</c:v>
                </c:pt>
                <c:pt idx="240">
                  <c:v>2.3759589920089577E-3</c:v>
                </c:pt>
                <c:pt idx="241">
                  <c:v>1.8895213977538745E-3</c:v>
                </c:pt>
                <c:pt idx="242">
                  <c:v>3.3747151499022361E-2</c:v>
                </c:pt>
                <c:pt idx="243">
                  <c:v>2.0183738898118871E-2</c:v>
                </c:pt>
                <c:pt idx="244">
                  <c:v>5.0090579185117874E-3</c:v>
                </c:pt>
                <c:pt idx="245">
                  <c:v>4.4323824896238869E-3</c:v>
                </c:pt>
                <c:pt idx="246">
                  <c:v>1.0648776577463678E-2</c:v>
                </c:pt>
                <c:pt idx="247">
                  <c:v>5.1122119639844489E-3</c:v>
                </c:pt>
                <c:pt idx="248">
                  <c:v>7.4146092152099106E-3</c:v>
                </c:pt>
                <c:pt idx="249">
                  <c:v>-1.3139743297492703E-3</c:v>
                </c:pt>
                <c:pt idx="250">
                  <c:v>6.9801942966519872E-3</c:v>
                </c:pt>
                <c:pt idx="251">
                  <c:v>5.3600841207476317E-3</c:v>
                </c:pt>
                <c:pt idx="252">
                  <c:v>9.3346494529292501E-3</c:v>
                </c:pt>
                <c:pt idx="253">
                  <c:v>3.8144676663123553E-3</c:v>
                </c:pt>
                <c:pt idx="254">
                  <c:v>7.8219221198891874E-3</c:v>
                </c:pt>
                <c:pt idx="255">
                  <c:v>3.3779768409611366E-3</c:v>
                </c:pt>
                <c:pt idx="256">
                  <c:v>5.8873491164315303E-3</c:v>
                </c:pt>
                <c:pt idx="257">
                  <c:v>5.6675043009399486E-3</c:v>
                </c:pt>
                <c:pt idx="258">
                  <c:v>-4.9792124911890168E-3</c:v>
                </c:pt>
                <c:pt idx="259">
                  <c:v>-1.0512633717390758E-2</c:v>
                </c:pt>
                <c:pt idx="260">
                  <c:v>2.8237521470148683E-3</c:v>
                </c:pt>
                <c:pt idx="261">
                  <c:v>-2.2493770856016199E-3</c:v>
                </c:pt>
                <c:pt idx="262">
                  <c:v>2.8574724139650651E-3</c:v>
                </c:pt>
                <c:pt idx="263">
                  <c:v>5.0982549546212562E-3</c:v>
                </c:pt>
                <c:pt idx="264">
                  <c:v>1.2600336033264787E-2</c:v>
                </c:pt>
                <c:pt idx="265">
                  <c:v>4.8291433942443144E-3</c:v>
                </c:pt>
                <c:pt idx="266">
                  <c:v>1.3538488822432018E-2</c:v>
                </c:pt>
                <c:pt idx="267">
                  <c:v>7.2092421429143993E-3</c:v>
                </c:pt>
                <c:pt idx="268">
                  <c:v>1.6293847521096499E-2</c:v>
                </c:pt>
                <c:pt idx="269">
                  <c:v>3.1258471408594363E-2</c:v>
                </c:pt>
                <c:pt idx="270">
                  <c:v>1.3388612040646697E-2</c:v>
                </c:pt>
                <c:pt idx="271">
                  <c:v>1.7885471580465193E-2</c:v>
                </c:pt>
                <c:pt idx="272">
                  <c:v>1.8713016499678017E-2</c:v>
                </c:pt>
                <c:pt idx="273">
                  <c:v>9.7506621288843392E-3</c:v>
                </c:pt>
                <c:pt idx="274">
                  <c:v>1.8073445671714348E-2</c:v>
                </c:pt>
                <c:pt idx="275">
                  <c:v>2.8218537394255307E-2</c:v>
                </c:pt>
                <c:pt idx="276">
                  <c:v>3.9417150574801808E-2</c:v>
                </c:pt>
                <c:pt idx="277">
                  <c:v>2.4462335010565474E-2</c:v>
                </c:pt>
                <c:pt idx="278">
                  <c:v>3.8494916463382683E-2</c:v>
                </c:pt>
                <c:pt idx="279">
                  <c:v>2.2054293477156463E-2</c:v>
                </c:pt>
                <c:pt idx="280">
                  <c:v>2.3349161208963215E-2</c:v>
                </c:pt>
                <c:pt idx="281">
                  <c:v>2.2417716877564837E-2</c:v>
                </c:pt>
                <c:pt idx="282">
                  <c:v>4.6922707340537877E-2</c:v>
                </c:pt>
                <c:pt idx="283">
                  <c:v>3.8808339157955764E-2</c:v>
                </c:pt>
                <c:pt idx="284">
                  <c:v>4.9470790946009063E-2</c:v>
                </c:pt>
                <c:pt idx="285">
                  <c:v>3.3514418909395466E-2</c:v>
                </c:pt>
                <c:pt idx="286">
                  <c:v>1.6278819108648417E-2</c:v>
                </c:pt>
                <c:pt idx="287">
                  <c:v>3.1964759928655544E-2</c:v>
                </c:pt>
                <c:pt idx="288">
                  <c:v>4.8164237771729797E-2</c:v>
                </c:pt>
                <c:pt idx="289">
                  <c:v>4.8753399207578416E-2</c:v>
                </c:pt>
                <c:pt idx="290">
                  <c:v>4.501777165164865E-2</c:v>
                </c:pt>
                <c:pt idx="291">
                  <c:v>2.5749389217376975E-2</c:v>
                </c:pt>
                <c:pt idx="292">
                  <c:v>1.9216191458073066E-2</c:v>
                </c:pt>
                <c:pt idx="293">
                  <c:v>1.5356053847829695E-2</c:v>
                </c:pt>
                <c:pt idx="294">
                  <c:v>1.841258052862756E-2</c:v>
                </c:pt>
                <c:pt idx="295">
                  <c:v>1.9676853388021012E-2</c:v>
                </c:pt>
                <c:pt idx="296">
                  <c:v>-7.2990262214716673E-4</c:v>
                </c:pt>
                <c:pt idx="297">
                  <c:v>1.2589690908798074E-2</c:v>
                </c:pt>
                <c:pt idx="298">
                  <c:v>1.5271609102318055E-2</c:v>
                </c:pt>
                <c:pt idx="299">
                  <c:v>2.1210471717091204E-2</c:v>
                </c:pt>
                <c:pt idx="300">
                  <c:v>8.3890873770268937E-2</c:v>
                </c:pt>
                <c:pt idx="301">
                  <c:v>2.2623319913595761E-2</c:v>
                </c:pt>
                <c:pt idx="302">
                  <c:v>2.5350923673859747E-2</c:v>
                </c:pt>
                <c:pt idx="303">
                  <c:v>2.2247664206911943E-2</c:v>
                </c:pt>
                <c:pt idx="304">
                  <c:v>2.457334141748926E-2</c:v>
                </c:pt>
                <c:pt idx="305">
                  <c:v>2.2299132362612197E-2</c:v>
                </c:pt>
                <c:pt idx="306">
                  <c:v>2.629311295596852E-2</c:v>
                </c:pt>
                <c:pt idx="307">
                  <c:v>1.3366631787554824E-2</c:v>
                </c:pt>
                <c:pt idx="308">
                  <c:v>1.3469342154558053E-2</c:v>
                </c:pt>
                <c:pt idx="309">
                  <c:v>6.1461656038763034E-3</c:v>
                </c:pt>
                <c:pt idx="310">
                  <c:v>2.0134429099059718E-2</c:v>
                </c:pt>
                <c:pt idx="311">
                  <c:v>9.7956480271478175E-3</c:v>
                </c:pt>
                <c:pt idx="312">
                  <c:v>4.8038361339609774E-3</c:v>
                </c:pt>
                <c:pt idx="313">
                  <c:v>3.0787950481445704E-3</c:v>
                </c:pt>
                <c:pt idx="314">
                  <c:v>2.0822389056087405E-3</c:v>
                </c:pt>
                <c:pt idx="315">
                  <c:v>1.9250633652485615E-3</c:v>
                </c:pt>
                <c:pt idx="316">
                  <c:v>-8.6967072812375156E-3</c:v>
                </c:pt>
                <c:pt idx="317">
                  <c:v>-8.2624989754677275E-3</c:v>
                </c:pt>
                <c:pt idx="318">
                  <c:v>1.3576539967176807E-3</c:v>
                </c:pt>
                <c:pt idx="319">
                  <c:v>2.5197237314134868E-3</c:v>
                </c:pt>
                <c:pt idx="320">
                  <c:v>5.704487354521298E-3</c:v>
                </c:pt>
                <c:pt idx="321">
                  <c:v>2.3542737506975883E-3</c:v>
                </c:pt>
                <c:pt idx="322">
                  <c:v>1.3177288266892429E-2</c:v>
                </c:pt>
                <c:pt idx="323">
                  <c:v>1.8620173586001078E-3</c:v>
                </c:pt>
                <c:pt idx="324">
                  <c:v>2.645110148345186E-3</c:v>
                </c:pt>
                <c:pt idx="325">
                  <c:v>3.9413794855919001E-3</c:v>
                </c:pt>
                <c:pt idx="326">
                  <c:v>-4.7906934430437297E-3</c:v>
                </c:pt>
                <c:pt idx="327">
                  <c:v>1.2921846945258353E-3</c:v>
                </c:pt>
                <c:pt idx="328">
                  <c:v>3.0909717079115892E-3</c:v>
                </c:pt>
                <c:pt idx="329">
                  <c:v>3.2952745431174182E-3</c:v>
                </c:pt>
                <c:pt idx="330">
                  <c:v>5.2367666215055644E-3</c:v>
                </c:pt>
                <c:pt idx="331">
                  <c:v>2.6212604822667771E-3</c:v>
                </c:pt>
                <c:pt idx="332">
                  <c:v>2.8522408690434906E-3</c:v>
                </c:pt>
                <c:pt idx="333">
                  <c:v>-4.2961975180550414E-4</c:v>
                </c:pt>
                <c:pt idx="334">
                  <c:v>1.4641129845689395E-3</c:v>
                </c:pt>
                <c:pt idx="335">
                  <c:v>2.7780641133601418E-3</c:v>
                </c:pt>
                <c:pt idx="336">
                  <c:v>1.4136674251112888E-3</c:v>
                </c:pt>
                <c:pt idx="337">
                  <c:v>-4.0047255442964107E-2</c:v>
                </c:pt>
                <c:pt idx="338">
                  <c:v>9.8012592157944896E-3</c:v>
                </c:pt>
                <c:pt idx="339">
                  <c:v>3.7847657029293207E-2</c:v>
                </c:pt>
                <c:pt idx="340">
                  <c:v>2.5332174055935134E-2</c:v>
                </c:pt>
                <c:pt idx="341">
                  <c:v>3.7599987959420114E-2</c:v>
                </c:pt>
                <c:pt idx="342">
                  <c:v>2.3532331898878642E-2</c:v>
                </c:pt>
                <c:pt idx="343">
                  <c:v>1.4517046622328911E-2</c:v>
                </c:pt>
                <c:pt idx="344">
                  <c:v>1.657766251025623E-2</c:v>
                </c:pt>
                <c:pt idx="345">
                  <c:v>1.4572508383316281E-2</c:v>
                </c:pt>
                <c:pt idx="346">
                  <c:v>5.8007698351575905E-3</c:v>
                </c:pt>
                <c:pt idx="347">
                  <c:v>1.534094382880942E-2</c:v>
                </c:pt>
                <c:pt idx="348">
                  <c:v>8.7904641922647506E-3</c:v>
                </c:pt>
                <c:pt idx="349">
                  <c:v>7.6816892096132827E-3</c:v>
                </c:pt>
                <c:pt idx="350">
                  <c:v>8.1204174871192612E-3</c:v>
                </c:pt>
                <c:pt idx="351">
                  <c:v>-2.830482445379433E-3</c:v>
                </c:pt>
                <c:pt idx="352">
                  <c:v>4.9558644464645927E-3</c:v>
                </c:pt>
                <c:pt idx="353">
                  <c:v>-4.1881025080291248E-3</c:v>
                </c:pt>
                <c:pt idx="354">
                  <c:v>1.0639044086678247E-3</c:v>
                </c:pt>
                <c:pt idx="355">
                  <c:v>3.8263358108160126E-3</c:v>
                </c:pt>
                <c:pt idx="356">
                  <c:v>4.4330635043005624E-3</c:v>
                </c:pt>
                <c:pt idx="357">
                  <c:v>2.1470804163404461E-3</c:v>
                </c:pt>
                <c:pt idx="358">
                  <c:v>-4.5416250713331248E-3</c:v>
                </c:pt>
                <c:pt idx="359">
                  <c:v>-3.768956658910241E-3</c:v>
                </c:pt>
                <c:pt idx="360">
                  <c:v>1.4032293689732456E-2</c:v>
                </c:pt>
                <c:pt idx="361">
                  <c:v>5.5042935191306763E-3</c:v>
                </c:pt>
                <c:pt idx="362">
                  <c:v>1.1792645825452043E-2</c:v>
                </c:pt>
                <c:pt idx="363">
                  <c:v>1.4920631180881477E-2</c:v>
                </c:pt>
                <c:pt idx="364">
                  <c:v>8.9065215666884467E-3</c:v>
                </c:pt>
                <c:pt idx="365">
                  <c:v>9.0520015254122125E-3</c:v>
                </c:pt>
                <c:pt idx="366">
                  <c:v>6.8452927930930342E-3</c:v>
                </c:pt>
                <c:pt idx="367">
                  <c:v>6.4961274615102458E-3</c:v>
                </c:pt>
                <c:pt idx="368">
                  <c:v>4.8124755422709782E-3</c:v>
                </c:pt>
                <c:pt idx="369">
                  <c:v>8.1338880320704337E-3</c:v>
                </c:pt>
                <c:pt idx="370">
                  <c:v>7.8179685589724948E-3</c:v>
                </c:pt>
                <c:pt idx="371">
                  <c:v>1.7775214263797464E-2</c:v>
                </c:pt>
                <c:pt idx="372">
                  <c:v>2.6995753875455098E-2</c:v>
                </c:pt>
                <c:pt idx="373">
                  <c:v>1.7666090192454492E-2</c:v>
                </c:pt>
                <c:pt idx="374">
                  <c:v>1.8751305195697194E-2</c:v>
                </c:pt>
                <c:pt idx="375">
                  <c:v>2.7857389329065195E-2</c:v>
                </c:pt>
                <c:pt idx="376">
                  <c:v>3.4312982232522111E-2</c:v>
                </c:pt>
                <c:pt idx="377">
                  <c:v>2.1251466675541963E-2</c:v>
                </c:pt>
                <c:pt idx="378">
                  <c:v>1.9009303806889914E-2</c:v>
                </c:pt>
                <c:pt idx="379">
                  <c:v>2.0444653717694983E-2</c:v>
                </c:pt>
                <c:pt idx="380">
                  <c:v>2.3712862152791687E-2</c:v>
                </c:pt>
                <c:pt idx="381">
                  <c:v>4.395554742300449E-2</c:v>
                </c:pt>
                <c:pt idx="382">
                  <c:v>4.0391031926332185E-2</c:v>
                </c:pt>
                <c:pt idx="383">
                  <c:v>2.0777328876502944E-2</c:v>
                </c:pt>
                <c:pt idx="384">
                  <c:v>3.0577628147398148E-2</c:v>
                </c:pt>
                <c:pt idx="385">
                  <c:v>1.5369269155439591E-2</c:v>
                </c:pt>
                <c:pt idx="386">
                  <c:v>2.0968945705460616E-2</c:v>
                </c:pt>
                <c:pt idx="387">
                  <c:v>3.5890908705778449E-2</c:v>
                </c:pt>
                <c:pt idx="388">
                  <c:v>7.9717469949088671E-3</c:v>
                </c:pt>
                <c:pt idx="389">
                  <c:v>3.5132581131243276E-2</c:v>
                </c:pt>
                <c:pt idx="390">
                  <c:v>3.7011799699871319E-2</c:v>
                </c:pt>
                <c:pt idx="391">
                  <c:v>3.6159550275522277E-2</c:v>
                </c:pt>
                <c:pt idx="392">
                  <c:v>2.5211079159301635E-2</c:v>
                </c:pt>
                <c:pt idx="393">
                  <c:v>3.464422581753919E-2</c:v>
                </c:pt>
                <c:pt idx="394">
                  <c:v>3.1672622413041751E-2</c:v>
                </c:pt>
                <c:pt idx="395">
                  <c:v>3.9004895284996073E-2</c:v>
                </c:pt>
                <c:pt idx="396">
                  <c:v>4.6640069990481058E-2</c:v>
                </c:pt>
                <c:pt idx="397">
                  <c:v>3.2279158674729247E-2</c:v>
                </c:pt>
                <c:pt idx="398">
                  <c:v>2.7015047748951117E-2</c:v>
                </c:pt>
                <c:pt idx="399">
                  <c:v>3.4478533636844208E-2</c:v>
                </c:pt>
                <c:pt idx="400">
                  <c:v>3.292328685925127E-2</c:v>
                </c:pt>
                <c:pt idx="401">
                  <c:v>2.5170655131603274E-2</c:v>
                </c:pt>
                <c:pt idx="402">
                  <c:v>1.7317105215661405E-2</c:v>
                </c:pt>
                <c:pt idx="403">
                  <c:v>1.4036004244977297E-2</c:v>
                </c:pt>
                <c:pt idx="404">
                  <c:v>2.4502701859479337E-2</c:v>
                </c:pt>
                <c:pt idx="405">
                  <c:v>1.8059652932313649E-2</c:v>
                </c:pt>
                <c:pt idx="406">
                  <c:v>1.7949104339101806E-2</c:v>
                </c:pt>
                <c:pt idx="407">
                  <c:v>2.9649361017713812E-2</c:v>
                </c:pt>
                <c:pt idx="408">
                  <c:v>2.4951371774394947E-3</c:v>
                </c:pt>
                <c:pt idx="409">
                  <c:v>1.4579684547901154E-2</c:v>
                </c:pt>
                <c:pt idx="410">
                  <c:v>1.5531376758008879E-3</c:v>
                </c:pt>
                <c:pt idx="411">
                  <c:v>7.8166441034130257E-3</c:v>
                </c:pt>
                <c:pt idx="412">
                  <c:v>-8.183668747979423E-3</c:v>
                </c:pt>
                <c:pt idx="413">
                  <c:v>4.6477850028923598E-4</c:v>
                </c:pt>
                <c:pt idx="414">
                  <c:v>1.6113559666163938E-3</c:v>
                </c:pt>
                <c:pt idx="415">
                  <c:v>4.19020656489288E-3</c:v>
                </c:pt>
                <c:pt idx="416">
                  <c:v>2.4231624450064171E-3</c:v>
                </c:pt>
                <c:pt idx="417">
                  <c:v>7.9657579073805543E-4</c:v>
                </c:pt>
                <c:pt idx="418">
                  <c:v>2.5992441989345426E-3</c:v>
                </c:pt>
                <c:pt idx="419">
                  <c:v>-1.2963126013359569E-3</c:v>
                </c:pt>
                <c:pt idx="420">
                  <c:v>6.2901113855925858E-3</c:v>
                </c:pt>
                <c:pt idx="421">
                  <c:v>-1.8296645589406919E-3</c:v>
                </c:pt>
                <c:pt idx="422">
                  <c:v>-6.821120323690557E-3</c:v>
                </c:pt>
                <c:pt idx="423">
                  <c:v>1.5737889369002295E-3</c:v>
                </c:pt>
                <c:pt idx="424">
                  <c:v>3.0295082151833255E-4</c:v>
                </c:pt>
                <c:pt idx="425">
                  <c:v>-2.7700206558252329E-3</c:v>
                </c:pt>
                <c:pt idx="426">
                  <c:v>-1.1313938786773111E-3</c:v>
                </c:pt>
                <c:pt idx="427">
                  <c:v>1.2968053035794271E-3</c:v>
                </c:pt>
                <c:pt idx="428">
                  <c:v>1.7012472560662716E-3</c:v>
                </c:pt>
                <c:pt idx="429">
                  <c:v>7.9567659556485529E-4</c:v>
                </c:pt>
                <c:pt idx="430">
                  <c:v>-5.2840384462169397E-4</c:v>
                </c:pt>
                <c:pt idx="431">
                  <c:v>2.2322741072164509E-4</c:v>
                </c:pt>
                <c:pt idx="432">
                  <c:v>-1.05711229084237E-4</c:v>
                </c:pt>
                <c:pt idx="433">
                  <c:v>-2.7436418766723432E-2</c:v>
                </c:pt>
                <c:pt idx="434">
                  <c:v>-3.6056297323730804E-6</c:v>
                </c:pt>
                <c:pt idx="435">
                  <c:v>-1.0042097108006478E-3</c:v>
                </c:pt>
                <c:pt idx="436">
                  <c:v>8.300272791036729E-4</c:v>
                </c:pt>
                <c:pt idx="437">
                  <c:v>-8.696455051429219E-4</c:v>
                </c:pt>
                <c:pt idx="438">
                  <c:v>3.9078113008679744E-3</c:v>
                </c:pt>
                <c:pt idx="439">
                  <c:v>1.3360316670649808E-3</c:v>
                </c:pt>
                <c:pt idx="440">
                  <c:v>1.29677962696791E-3</c:v>
                </c:pt>
                <c:pt idx="441">
                  <c:v>5.6245195388249453E-4</c:v>
                </c:pt>
                <c:pt idx="442">
                  <c:v>5.3495094593150622E-3</c:v>
                </c:pt>
                <c:pt idx="443">
                  <c:v>7.1420435669408752E-3</c:v>
                </c:pt>
                <c:pt idx="444">
                  <c:v>-2.9666448512261865E-4</c:v>
                </c:pt>
                <c:pt idx="445">
                  <c:v>1.1496484809851769E-3</c:v>
                </c:pt>
                <c:pt idx="446">
                  <c:v>-2.3265635638911316E-4</c:v>
                </c:pt>
                <c:pt idx="447">
                  <c:v>-2.7155035990136014E-4</c:v>
                </c:pt>
                <c:pt idx="448">
                  <c:v>-4.7239498936037161E-3</c:v>
                </c:pt>
                <c:pt idx="449">
                  <c:v>1.6163036701768675E-3</c:v>
                </c:pt>
                <c:pt idx="450">
                  <c:v>-1.0157666474744926E-3</c:v>
                </c:pt>
                <c:pt idx="451">
                  <c:v>-6.6765488974220691E-6</c:v>
                </c:pt>
                <c:pt idx="452">
                  <c:v>-3.1867009813108136E-3</c:v>
                </c:pt>
                <c:pt idx="453">
                  <c:v>5.7907936440380122E-4</c:v>
                </c:pt>
                <c:pt idx="454">
                  <c:v>2.8321697393984243E-3</c:v>
                </c:pt>
                <c:pt idx="455">
                  <c:v>-5.1826354688431966E-4</c:v>
                </c:pt>
                <c:pt idx="456">
                  <c:v>2.4104398734279116E-2</c:v>
                </c:pt>
                <c:pt idx="457">
                  <c:v>-3.2795134438372629E-3</c:v>
                </c:pt>
                <c:pt idx="458">
                  <c:v>1.2307455250152333E-2</c:v>
                </c:pt>
                <c:pt idx="459">
                  <c:v>5.9052500759976916E-3</c:v>
                </c:pt>
                <c:pt idx="460">
                  <c:v>4.2214404884261432E-3</c:v>
                </c:pt>
                <c:pt idx="461">
                  <c:v>7.3704510983982566E-3</c:v>
                </c:pt>
                <c:pt idx="462">
                  <c:v>5.4479790716999684E-3</c:v>
                </c:pt>
                <c:pt idx="463">
                  <c:v>2.7540897970119152E-3</c:v>
                </c:pt>
                <c:pt idx="464">
                  <c:v>1.0427916027809245E-2</c:v>
                </c:pt>
                <c:pt idx="465">
                  <c:v>6.8911085631406816E-3</c:v>
                </c:pt>
                <c:pt idx="466">
                  <c:v>1.3855885516793539E-2</c:v>
                </c:pt>
                <c:pt idx="467">
                  <c:v>7.4814600068801801E-3</c:v>
                </c:pt>
                <c:pt idx="468">
                  <c:v>2.4185540759421153E-2</c:v>
                </c:pt>
                <c:pt idx="469">
                  <c:v>2.0925301178043396E-2</c:v>
                </c:pt>
                <c:pt idx="470">
                  <c:v>6.4646162459062123E-3</c:v>
                </c:pt>
                <c:pt idx="471">
                  <c:v>2.0519701570861765E-2</c:v>
                </c:pt>
                <c:pt idx="472">
                  <c:v>1.9352535199023764E-3</c:v>
                </c:pt>
                <c:pt idx="473">
                  <c:v>1.6107473112899173E-2</c:v>
                </c:pt>
                <c:pt idx="474">
                  <c:v>2.8567268480477245E-2</c:v>
                </c:pt>
                <c:pt idx="475">
                  <c:v>1.7419192634460748E-2</c:v>
                </c:pt>
                <c:pt idx="476">
                  <c:v>1.9910059767280816E-2</c:v>
                </c:pt>
                <c:pt idx="477">
                  <c:v>4.2837011738354185E-2</c:v>
                </c:pt>
                <c:pt idx="478">
                  <c:v>1.1873428521935273E-2</c:v>
                </c:pt>
                <c:pt idx="479">
                  <c:v>1.6411123245379623E-2</c:v>
                </c:pt>
                <c:pt idx="480">
                  <c:v>-4.1499552573993912E-3</c:v>
                </c:pt>
                <c:pt idx="481">
                  <c:v>9.0140097518084175E-3</c:v>
                </c:pt>
                <c:pt idx="482">
                  <c:v>1.6032337492153017E-2</c:v>
                </c:pt>
                <c:pt idx="483">
                  <c:v>7.8898253641246016E-3</c:v>
                </c:pt>
                <c:pt idx="484">
                  <c:v>8.684325444098152E-3</c:v>
                </c:pt>
                <c:pt idx="485">
                  <c:v>1.64325506925555E-2</c:v>
                </c:pt>
                <c:pt idx="486">
                  <c:v>1.0520590548635097E-2</c:v>
                </c:pt>
                <c:pt idx="487">
                  <c:v>8.6676740733139402E-3</c:v>
                </c:pt>
                <c:pt idx="488">
                  <c:v>1.2196562127145965E-2</c:v>
                </c:pt>
                <c:pt idx="489">
                  <c:v>5.2242747384398016E-3</c:v>
                </c:pt>
                <c:pt idx="490">
                  <c:v>7.929530714579686E-3</c:v>
                </c:pt>
                <c:pt idx="491">
                  <c:v>1.4175350896346264E-2</c:v>
                </c:pt>
                <c:pt idx="492">
                  <c:v>1.7380205578931409E-2</c:v>
                </c:pt>
                <c:pt idx="493">
                  <c:v>1.4606886468225881E-2</c:v>
                </c:pt>
                <c:pt idx="494">
                  <c:v>1.721513034455226E-2</c:v>
                </c:pt>
                <c:pt idx="495">
                  <c:v>1.8604486799666042E-2</c:v>
                </c:pt>
                <c:pt idx="496">
                  <c:v>2.0746313116755753E-2</c:v>
                </c:pt>
                <c:pt idx="497">
                  <c:v>2.4445364980546794E-2</c:v>
                </c:pt>
                <c:pt idx="498">
                  <c:v>3.3952940588990378E-2</c:v>
                </c:pt>
                <c:pt idx="499">
                  <c:v>2.7824010331557195E-2</c:v>
                </c:pt>
                <c:pt idx="500">
                  <c:v>2.7208704648689429E-2</c:v>
                </c:pt>
                <c:pt idx="501">
                  <c:v>3.4880962661522748E-2</c:v>
                </c:pt>
                <c:pt idx="502">
                  <c:v>3.095963373397595E-2</c:v>
                </c:pt>
                <c:pt idx="503">
                  <c:v>3.425480488180746E-2</c:v>
                </c:pt>
                <c:pt idx="504">
                  <c:v>3.1853819037539498E-2</c:v>
                </c:pt>
                <c:pt idx="505">
                  <c:v>2.4841107649366076E-2</c:v>
                </c:pt>
                <c:pt idx="506">
                  <c:v>1.9432311138442966E-2</c:v>
                </c:pt>
                <c:pt idx="507">
                  <c:v>1.9878359043769816E-2</c:v>
                </c:pt>
                <c:pt idx="508">
                  <c:v>-6.9763829258648246E-3</c:v>
                </c:pt>
                <c:pt idx="509">
                  <c:v>9.9408798730029699E-3</c:v>
                </c:pt>
                <c:pt idx="510">
                  <c:v>9.9783118927808494E-3</c:v>
                </c:pt>
                <c:pt idx="511">
                  <c:v>9.6227944221180493E-3</c:v>
                </c:pt>
                <c:pt idx="512">
                  <c:v>1.1887542913544611E-2</c:v>
                </c:pt>
                <c:pt idx="513">
                  <c:v>1.5401504464497998E-3</c:v>
                </c:pt>
                <c:pt idx="514">
                  <c:v>2.4876326039980751E-3</c:v>
                </c:pt>
                <c:pt idx="515">
                  <c:v>2.0736760552350635E-3</c:v>
                </c:pt>
                <c:pt idx="516">
                  <c:v>3.3001944982934957E-3</c:v>
                </c:pt>
                <c:pt idx="517">
                  <c:v>2.5816271802561407E-3</c:v>
                </c:pt>
                <c:pt idx="518">
                  <c:v>2.199854618414954E-3</c:v>
                </c:pt>
                <c:pt idx="519">
                  <c:v>-1.4380977344490223E-4</c:v>
                </c:pt>
                <c:pt idx="520">
                  <c:v>-9.2381193709322653E-3</c:v>
                </c:pt>
                <c:pt idx="521">
                  <c:v>4.0313463000763572E-4</c:v>
                </c:pt>
                <c:pt idx="522">
                  <c:v>-3.8416005684938945E-3</c:v>
                </c:pt>
                <c:pt idx="523">
                  <c:v>-2.0851431977513332E-4</c:v>
                </c:pt>
                <c:pt idx="524">
                  <c:v>-1.5131734363043059E-3</c:v>
                </c:pt>
                <c:pt idx="525">
                  <c:v>-3.4636744583518946E-3</c:v>
                </c:pt>
                <c:pt idx="526">
                  <c:v>2.8102874265927601E-3</c:v>
                </c:pt>
                <c:pt idx="527">
                  <c:v>-5.9360165463614089E-3</c:v>
                </c:pt>
                <c:pt idx="528">
                  <c:v>-1.2570956825599907E-3</c:v>
                </c:pt>
                <c:pt idx="529">
                  <c:v>3.2358369130337811E-3</c:v>
                </c:pt>
                <c:pt idx="530">
                  <c:v>-1.4623063841664907E-4</c:v>
                </c:pt>
                <c:pt idx="531">
                  <c:v>4.2973751827515656E-3</c:v>
                </c:pt>
                <c:pt idx="532">
                  <c:v>-4.9016216046206445E-3</c:v>
                </c:pt>
                <c:pt idx="533">
                  <c:v>2.7221903436600802E-3</c:v>
                </c:pt>
                <c:pt idx="534">
                  <c:v>2.9217467650997468E-3</c:v>
                </c:pt>
                <c:pt idx="535">
                  <c:v>1.0652270823885359E-3</c:v>
                </c:pt>
                <c:pt idx="536">
                  <c:v>-5.9860805902438871E-4</c:v>
                </c:pt>
                <c:pt idx="537">
                  <c:v>1.8997750501692889E-3</c:v>
                </c:pt>
                <c:pt idx="538">
                  <c:v>1.3938296144769017E-4</c:v>
                </c:pt>
                <c:pt idx="539">
                  <c:v>1.0863287201410384E-4</c:v>
                </c:pt>
                <c:pt idx="540">
                  <c:v>1.0046110729049591E-3</c:v>
                </c:pt>
                <c:pt idx="541">
                  <c:v>6.7985292479798829E-4</c:v>
                </c:pt>
                <c:pt idx="542">
                  <c:v>-2.8869581315947216E-4</c:v>
                </c:pt>
                <c:pt idx="543">
                  <c:v>-1.1420552505239342E-3</c:v>
                </c:pt>
                <c:pt idx="544">
                  <c:v>3.3724033297173714E-3</c:v>
                </c:pt>
                <c:pt idx="545">
                  <c:v>-6.178248727765831E-4</c:v>
                </c:pt>
                <c:pt idx="546">
                  <c:v>-1.3008947667709047E-3</c:v>
                </c:pt>
                <c:pt idx="547">
                  <c:v>4.9346076333792541E-3</c:v>
                </c:pt>
                <c:pt idx="548">
                  <c:v>-9.6223983141351346E-5</c:v>
                </c:pt>
                <c:pt idx="549">
                  <c:v>-1.4219677452688383E-3</c:v>
                </c:pt>
                <c:pt idx="550">
                  <c:v>-4.201952716668231E-3</c:v>
                </c:pt>
                <c:pt idx="551">
                  <c:v>3.3852209904735704E-5</c:v>
                </c:pt>
                <c:pt idx="552">
                  <c:v>1.1625750005012975E-2</c:v>
                </c:pt>
                <c:pt idx="553">
                  <c:v>-4.3491826267768527E-3</c:v>
                </c:pt>
                <c:pt idx="554">
                  <c:v>1.3757943168912889E-2</c:v>
                </c:pt>
                <c:pt idx="555">
                  <c:v>1.8666544224977231E-3</c:v>
                </c:pt>
                <c:pt idx="556">
                  <c:v>8.1268162589158508E-3</c:v>
                </c:pt>
                <c:pt idx="557">
                  <c:v>6.6482321152351274E-3</c:v>
                </c:pt>
                <c:pt idx="558">
                  <c:v>5.8014899151762819E-3</c:v>
                </c:pt>
                <c:pt idx="559">
                  <c:v>6.760133047422256E-3</c:v>
                </c:pt>
                <c:pt idx="560">
                  <c:v>1.0781670465786434E-2</c:v>
                </c:pt>
                <c:pt idx="561">
                  <c:v>1.3970411269750904E-2</c:v>
                </c:pt>
                <c:pt idx="562">
                  <c:v>1.1502899734979723E-2</c:v>
                </c:pt>
                <c:pt idx="563">
                  <c:v>8.5117038732806429E-3</c:v>
                </c:pt>
                <c:pt idx="564">
                  <c:v>1.9368472533826234E-2</c:v>
                </c:pt>
                <c:pt idx="565">
                  <c:v>1.7557619645260765E-2</c:v>
                </c:pt>
                <c:pt idx="566">
                  <c:v>2.1188556777640446E-2</c:v>
                </c:pt>
                <c:pt idx="567">
                  <c:v>1.8489404386140596E-2</c:v>
                </c:pt>
                <c:pt idx="568">
                  <c:v>1.7532341939755138E-2</c:v>
                </c:pt>
                <c:pt idx="569">
                  <c:v>1.8500152468118734E-2</c:v>
                </c:pt>
                <c:pt idx="570">
                  <c:v>2.2365799738704856E-2</c:v>
                </c:pt>
                <c:pt idx="571">
                  <c:v>1.0705157656714903E-2</c:v>
                </c:pt>
                <c:pt idx="572">
                  <c:v>2.1874687375695152E-2</c:v>
                </c:pt>
                <c:pt idx="573">
                  <c:v>3.6166614468238871E-2</c:v>
                </c:pt>
                <c:pt idx="574">
                  <c:v>2.74190856670196E-3</c:v>
                </c:pt>
                <c:pt idx="575">
                  <c:v>1.5430536264567979E-2</c:v>
                </c:pt>
                <c:pt idx="576">
                  <c:v>1.3023529750347523E-3</c:v>
                </c:pt>
                <c:pt idx="577">
                  <c:v>1.2537127960003894E-2</c:v>
                </c:pt>
                <c:pt idx="578">
                  <c:v>9.1860396274076935E-3</c:v>
                </c:pt>
                <c:pt idx="579">
                  <c:v>1.5001763190566932E-2</c:v>
                </c:pt>
                <c:pt idx="580">
                  <c:v>-1.7671732089082409E-3</c:v>
                </c:pt>
                <c:pt idx="581">
                  <c:v>8.1936576571159381E-3</c:v>
                </c:pt>
                <c:pt idx="582">
                  <c:v>1.4081212052763935E-2</c:v>
                </c:pt>
                <c:pt idx="583">
                  <c:v>5.420267758522463E-3</c:v>
                </c:pt>
                <c:pt idx="584">
                  <c:v>9.9904228012855281E-3</c:v>
                </c:pt>
                <c:pt idx="585">
                  <c:v>5.425138581589023E-3</c:v>
                </c:pt>
                <c:pt idx="586">
                  <c:v>7.4133261202529504E-3</c:v>
                </c:pt>
                <c:pt idx="587">
                  <c:v>1.3497743156411677E-2</c:v>
                </c:pt>
                <c:pt idx="588">
                  <c:v>1.1798038788143212E-2</c:v>
                </c:pt>
                <c:pt idx="589">
                  <c:v>4.2579022705865818E-3</c:v>
                </c:pt>
                <c:pt idx="590">
                  <c:v>3.1452909008346294E-3</c:v>
                </c:pt>
                <c:pt idx="591">
                  <c:v>2.5221370790363285E-2</c:v>
                </c:pt>
                <c:pt idx="592">
                  <c:v>4.2751085622897761E-3</c:v>
                </c:pt>
                <c:pt idx="593">
                  <c:v>6.9447970015255574E-3</c:v>
                </c:pt>
                <c:pt idx="594">
                  <c:v>9.640932070913712E-3</c:v>
                </c:pt>
                <c:pt idx="595">
                  <c:v>7.1642722756251409E-3</c:v>
                </c:pt>
                <c:pt idx="596">
                  <c:v>2.1535332797423028E-2</c:v>
                </c:pt>
                <c:pt idx="597">
                  <c:v>9.7898045984119095E-3</c:v>
                </c:pt>
                <c:pt idx="598">
                  <c:v>2.2004935690638328E-2</c:v>
                </c:pt>
                <c:pt idx="599">
                  <c:v>1.0830660930741877E-2</c:v>
                </c:pt>
                <c:pt idx="600">
                  <c:v>-2.5956203476650104E-3</c:v>
                </c:pt>
                <c:pt idx="601">
                  <c:v>7.5778661561489401E-3</c:v>
                </c:pt>
                <c:pt idx="602">
                  <c:v>9.3466329162850397E-3</c:v>
                </c:pt>
                <c:pt idx="603">
                  <c:v>9.918312755246945E-6</c:v>
                </c:pt>
                <c:pt idx="604">
                  <c:v>-2.6937302472605014E-2</c:v>
                </c:pt>
                <c:pt idx="605">
                  <c:v>-1.3953999827902447E-3</c:v>
                </c:pt>
                <c:pt idx="606">
                  <c:v>-6.1484290777575137E-4</c:v>
                </c:pt>
                <c:pt idx="607">
                  <c:v>-3.9195751065492458E-3</c:v>
                </c:pt>
                <c:pt idx="608">
                  <c:v>-1.3250334005211452E-4</c:v>
                </c:pt>
                <c:pt idx="609">
                  <c:v>4.6794119627833509E-3</c:v>
                </c:pt>
                <c:pt idx="610">
                  <c:v>9.5958712787788895E-3</c:v>
                </c:pt>
                <c:pt idx="611">
                  <c:v>8.6082468580730726E-3</c:v>
                </c:pt>
                <c:pt idx="612">
                  <c:v>2.2133796795437387E-3</c:v>
                </c:pt>
                <c:pt idx="613">
                  <c:v>6.5321364600279506E-3</c:v>
                </c:pt>
                <c:pt idx="614">
                  <c:v>1.0666331691080789E-4</c:v>
                </c:pt>
                <c:pt idx="615">
                  <c:v>1.8972371800119474E-3</c:v>
                </c:pt>
                <c:pt idx="616">
                  <c:v>-9.3045213680155263E-4</c:v>
                </c:pt>
                <c:pt idx="617">
                  <c:v>5.6138253390188627E-3</c:v>
                </c:pt>
                <c:pt idx="618">
                  <c:v>5.8144302103282971E-3</c:v>
                </c:pt>
                <c:pt idx="619">
                  <c:v>1.5637639784095805E-3</c:v>
                </c:pt>
                <c:pt idx="620">
                  <c:v>4.7961879216451703E-3</c:v>
                </c:pt>
                <c:pt idx="621">
                  <c:v>-2.0597409009061761E-3</c:v>
                </c:pt>
                <c:pt idx="622">
                  <c:v>-1.2893627804997051E-3</c:v>
                </c:pt>
                <c:pt idx="623">
                  <c:v>-1.5397489482888075E-4</c:v>
                </c:pt>
                <c:pt idx="624">
                  <c:v>3.2622017332867135E-4</c:v>
                </c:pt>
                <c:pt idx="625">
                  <c:v>4.8065522469291903E-4</c:v>
                </c:pt>
                <c:pt idx="626">
                  <c:v>2.4827278974737517E-3</c:v>
                </c:pt>
                <c:pt idx="627">
                  <c:v>2.7225687519576141E-3</c:v>
                </c:pt>
                <c:pt idx="628">
                  <c:v>3.4663157894007802E-3</c:v>
                </c:pt>
                <c:pt idx="629">
                  <c:v>2.8367623412642929E-3</c:v>
                </c:pt>
                <c:pt idx="630">
                  <c:v>2.2735925696696865E-3</c:v>
                </c:pt>
                <c:pt idx="631">
                  <c:v>1.6548396714729224E-3</c:v>
                </c:pt>
                <c:pt idx="632">
                  <c:v>1.0814461403865857E-2</c:v>
                </c:pt>
                <c:pt idx="633">
                  <c:v>1.1382750714995515E-3</c:v>
                </c:pt>
                <c:pt idx="634">
                  <c:v>4.7447470527953155E-3</c:v>
                </c:pt>
                <c:pt idx="635">
                  <c:v>1.9079519890178335E-3</c:v>
                </c:pt>
                <c:pt idx="636">
                  <c:v>-3.0524530233623955E-3</c:v>
                </c:pt>
                <c:pt idx="637">
                  <c:v>1.1938368775080068E-3</c:v>
                </c:pt>
                <c:pt idx="638">
                  <c:v>5.8173264102725419E-3</c:v>
                </c:pt>
                <c:pt idx="639">
                  <c:v>1.5430961545098557E-4</c:v>
                </c:pt>
                <c:pt idx="640">
                  <c:v>5.3776684780560682E-4</c:v>
                </c:pt>
                <c:pt idx="641">
                  <c:v>1.4703456519207783E-3</c:v>
                </c:pt>
                <c:pt idx="642">
                  <c:v>-1.2991558128316824E-3</c:v>
                </c:pt>
                <c:pt idx="643">
                  <c:v>8.9108139310854068E-3</c:v>
                </c:pt>
                <c:pt idx="644">
                  <c:v>-1.0863539735375238E-3</c:v>
                </c:pt>
                <c:pt idx="645">
                  <c:v>2.3955606730059883E-3</c:v>
                </c:pt>
                <c:pt idx="646">
                  <c:v>-1.0482403970238849E-2</c:v>
                </c:pt>
                <c:pt idx="647">
                  <c:v>-4.1798648997247176E-3</c:v>
                </c:pt>
                <c:pt idx="648">
                  <c:v>1.1368284147611939E-2</c:v>
                </c:pt>
                <c:pt idx="649">
                  <c:v>-6.4555339656792061E-3</c:v>
                </c:pt>
                <c:pt idx="650">
                  <c:v>3.0384938972425569E-3</c:v>
                </c:pt>
                <c:pt idx="651">
                  <c:v>3.6549948767200997E-3</c:v>
                </c:pt>
                <c:pt idx="652">
                  <c:v>1.8988462066919221E-3</c:v>
                </c:pt>
                <c:pt idx="653">
                  <c:v>3.4158923974767982E-3</c:v>
                </c:pt>
                <c:pt idx="654">
                  <c:v>1.2569581274364755E-3</c:v>
                </c:pt>
                <c:pt idx="655">
                  <c:v>5.8513586315916575E-4</c:v>
                </c:pt>
                <c:pt idx="656">
                  <c:v>4.3817921215713691E-3</c:v>
                </c:pt>
                <c:pt idx="657">
                  <c:v>6.5901967327483078E-3</c:v>
                </c:pt>
                <c:pt idx="658">
                  <c:v>4.2608359130382051E-3</c:v>
                </c:pt>
                <c:pt idx="659">
                  <c:v>7.960369737601147E-3</c:v>
                </c:pt>
                <c:pt idx="660">
                  <c:v>1.3417296743343242E-2</c:v>
                </c:pt>
                <c:pt idx="661">
                  <c:v>2.4806219554922647E-2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C-4DA2-97C7-05575794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799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9451735198"/>
              <c:y val="0.9429038337420936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71451830816229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799396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55555555555556"/>
          <c:y val="3.9151671614818639E-2"/>
          <c:w val="0.24777777777777776"/>
          <c:h val="4.24143539434619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Master!$B$84</c:f>
          <c:strCache>
            <c:ptCount val="1"/>
            <c:pt idx="0">
              <c:v>State Drawl of Mizoram w.e.f 7-April-2025 to 13-April-2025 - SEM Data vs SCADA Data with % Error</c:v>
            </c:pt>
          </c:strCache>
        </c:strRef>
      </c:tx>
      <c:layout>
        <c:manualLayout>
          <c:xMode val="edge"/>
          <c:yMode val="edge"/>
          <c:x val="0.13873467483231264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[0]!SEMMZ</c:f>
              <c:numCache>
                <c:formatCode>General</c:formatCode>
                <c:ptCount val="662"/>
                <c:pt idx="0">
                  <c:v>62.318399999999997</c:v>
                </c:pt>
                <c:pt idx="1">
                  <c:v>60.187199999999997</c:v>
                </c:pt>
                <c:pt idx="2">
                  <c:v>58.7376</c:v>
                </c:pt>
                <c:pt idx="3">
                  <c:v>57.585599999999999</c:v>
                </c:pt>
                <c:pt idx="4">
                  <c:v>56.409599999999998</c:v>
                </c:pt>
                <c:pt idx="5">
                  <c:v>55.108800000000002</c:v>
                </c:pt>
                <c:pt idx="6">
                  <c:v>54.369599999999998</c:v>
                </c:pt>
                <c:pt idx="7">
                  <c:v>53.856000000000002</c:v>
                </c:pt>
                <c:pt idx="8">
                  <c:v>53.150399999999998</c:v>
                </c:pt>
                <c:pt idx="9">
                  <c:v>52.665599999999998</c:v>
                </c:pt>
                <c:pt idx="10">
                  <c:v>51.830399999999997</c:v>
                </c:pt>
                <c:pt idx="11">
                  <c:v>51.278399999999998</c:v>
                </c:pt>
                <c:pt idx="12">
                  <c:v>50.4816</c:v>
                </c:pt>
                <c:pt idx="13">
                  <c:v>49.752000000000002</c:v>
                </c:pt>
                <c:pt idx="14">
                  <c:v>47.179200000000002</c:v>
                </c:pt>
                <c:pt idx="15">
                  <c:v>40.982399999999998</c:v>
                </c:pt>
                <c:pt idx="16">
                  <c:v>37.497599999999998</c:v>
                </c:pt>
                <c:pt idx="17">
                  <c:v>31.315200000000001</c:v>
                </c:pt>
                <c:pt idx="18">
                  <c:v>26.860800000000001</c:v>
                </c:pt>
                <c:pt idx="19">
                  <c:v>32.735999999999997</c:v>
                </c:pt>
                <c:pt idx="20">
                  <c:v>37.027200000000001</c:v>
                </c:pt>
                <c:pt idx="21">
                  <c:v>31.9344</c:v>
                </c:pt>
                <c:pt idx="22">
                  <c:v>42.139200000000002</c:v>
                </c:pt>
                <c:pt idx="23">
                  <c:v>45.8688</c:v>
                </c:pt>
                <c:pt idx="24">
                  <c:v>53.308799999999998</c:v>
                </c:pt>
                <c:pt idx="25">
                  <c:v>57.302399999999999</c:v>
                </c:pt>
                <c:pt idx="26">
                  <c:v>62.678400000000003</c:v>
                </c:pt>
                <c:pt idx="27">
                  <c:v>65.836799999999997</c:v>
                </c:pt>
                <c:pt idx="28">
                  <c:v>74.231999999999999</c:v>
                </c:pt>
                <c:pt idx="29">
                  <c:v>65.135999999999996</c:v>
                </c:pt>
                <c:pt idx="30">
                  <c:v>60.792000000000002</c:v>
                </c:pt>
                <c:pt idx="31">
                  <c:v>58.896000000000001</c:v>
                </c:pt>
                <c:pt idx="32">
                  <c:v>49.008000000000003</c:v>
                </c:pt>
                <c:pt idx="33">
                  <c:v>40.276800000000001</c:v>
                </c:pt>
                <c:pt idx="34">
                  <c:v>19.152000000000001</c:v>
                </c:pt>
                <c:pt idx="35">
                  <c:v>18.815999999999999</c:v>
                </c:pt>
                <c:pt idx="36">
                  <c:v>32.015999999999998</c:v>
                </c:pt>
                <c:pt idx="37">
                  <c:v>31.507200000000001</c:v>
                </c:pt>
                <c:pt idx="38">
                  <c:v>28.963200000000001</c:v>
                </c:pt>
                <c:pt idx="39">
                  <c:v>28.987200000000001</c:v>
                </c:pt>
                <c:pt idx="40">
                  <c:v>28.828800000000001</c:v>
                </c:pt>
                <c:pt idx="41">
                  <c:v>37.833599999999997</c:v>
                </c:pt>
                <c:pt idx="42">
                  <c:v>34.4208</c:v>
                </c:pt>
                <c:pt idx="43">
                  <c:v>41.116799999999998</c:v>
                </c:pt>
                <c:pt idx="44">
                  <c:v>54.772799999999997</c:v>
                </c:pt>
                <c:pt idx="45">
                  <c:v>55.435200000000002</c:v>
                </c:pt>
                <c:pt idx="46">
                  <c:v>58.795200000000001</c:v>
                </c:pt>
                <c:pt idx="47">
                  <c:v>62.543999999999997</c:v>
                </c:pt>
                <c:pt idx="48">
                  <c:v>60.503999999999998</c:v>
                </c:pt>
                <c:pt idx="49">
                  <c:v>58.070399999999999</c:v>
                </c:pt>
                <c:pt idx="50">
                  <c:v>61.022399999999998</c:v>
                </c:pt>
                <c:pt idx="51">
                  <c:v>63.552</c:v>
                </c:pt>
                <c:pt idx="52">
                  <c:v>65.467200000000005</c:v>
                </c:pt>
                <c:pt idx="53">
                  <c:v>66.412800000000004</c:v>
                </c:pt>
                <c:pt idx="54">
                  <c:v>70.7136</c:v>
                </c:pt>
                <c:pt idx="55">
                  <c:v>70.823999999999998</c:v>
                </c:pt>
                <c:pt idx="56">
                  <c:v>75.2256</c:v>
                </c:pt>
                <c:pt idx="57">
                  <c:v>78.470399999999998</c:v>
                </c:pt>
                <c:pt idx="58">
                  <c:v>81.239999999999995</c:v>
                </c:pt>
                <c:pt idx="59">
                  <c:v>80.956800000000001</c:v>
                </c:pt>
                <c:pt idx="60">
                  <c:v>89.140799999999999</c:v>
                </c:pt>
                <c:pt idx="61">
                  <c:v>93.691199999999995</c:v>
                </c:pt>
                <c:pt idx="62">
                  <c:v>100.8288</c:v>
                </c:pt>
                <c:pt idx="63">
                  <c:v>98.798400000000001</c:v>
                </c:pt>
                <c:pt idx="64">
                  <c:v>93.153599999999997</c:v>
                </c:pt>
                <c:pt idx="65">
                  <c:v>96.028800000000004</c:v>
                </c:pt>
                <c:pt idx="66">
                  <c:v>87.201599999999999</c:v>
                </c:pt>
                <c:pt idx="67">
                  <c:v>83.966399999999993</c:v>
                </c:pt>
                <c:pt idx="68">
                  <c:v>85.761600000000001</c:v>
                </c:pt>
                <c:pt idx="69">
                  <c:v>87.647999999999996</c:v>
                </c:pt>
                <c:pt idx="70">
                  <c:v>91.358400000000003</c:v>
                </c:pt>
                <c:pt idx="71">
                  <c:v>97.732799999999997</c:v>
                </c:pt>
                <c:pt idx="72">
                  <c:v>111.82559999999999</c:v>
                </c:pt>
                <c:pt idx="73">
                  <c:v>112.65600000000001</c:v>
                </c:pt>
                <c:pt idx="74">
                  <c:v>110.53919999999999</c:v>
                </c:pt>
                <c:pt idx="75">
                  <c:v>106.3008</c:v>
                </c:pt>
                <c:pt idx="76">
                  <c:v>101.88</c:v>
                </c:pt>
                <c:pt idx="77">
                  <c:v>102.32640000000001</c:v>
                </c:pt>
                <c:pt idx="78">
                  <c:v>104.544</c:v>
                </c:pt>
                <c:pt idx="79">
                  <c:v>117.3552</c:v>
                </c:pt>
                <c:pt idx="80">
                  <c:v>115.20480000000001</c:v>
                </c:pt>
                <c:pt idx="81">
                  <c:v>113.42400000000001</c:v>
                </c:pt>
                <c:pt idx="82">
                  <c:v>111.432</c:v>
                </c:pt>
                <c:pt idx="83">
                  <c:v>107.67359999999999</c:v>
                </c:pt>
                <c:pt idx="84">
                  <c:v>107.0256</c:v>
                </c:pt>
                <c:pt idx="85">
                  <c:v>103.8336</c:v>
                </c:pt>
                <c:pt idx="86">
                  <c:v>99.96</c:v>
                </c:pt>
                <c:pt idx="87">
                  <c:v>96.5184</c:v>
                </c:pt>
                <c:pt idx="88">
                  <c:v>92.102400000000003</c:v>
                </c:pt>
                <c:pt idx="89">
                  <c:v>87.931200000000004</c:v>
                </c:pt>
                <c:pt idx="90">
                  <c:v>82.2</c:v>
                </c:pt>
                <c:pt idx="91">
                  <c:v>74.577600000000004</c:v>
                </c:pt>
                <c:pt idx="92">
                  <c:v>71.433599999999998</c:v>
                </c:pt>
                <c:pt idx="93">
                  <c:v>68.908799999999999</c:v>
                </c:pt>
                <c:pt idx="94">
                  <c:v>66.278400000000005</c:v>
                </c:pt>
                <c:pt idx="95">
                  <c:v>64.190399999999997</c:v>
                </c:pt>
                <c:pt idx="96">
                  <c:v>62.5152</c:v>
                </c:pt>
                <c:pt idx="97">
                  <c:v>61.2</c:v>
                </c:pt>
                <c:pt idx="98">
                  <c:v>58.972799999999999</c:v>
                </c:pt>
                <c:pt idx="99">
                  <c:v>62.822400000000002</c:v>
                </c:pt>
                <c:pt idx="100">
                  <c:v>58.363199999999999</c:v>
                </c:pt>
                <c:pt idx="101">
                  <c:v>56.2224</c:v>
                </c:pt>
                <c:pt idx="102">
                  <c:v>54.4176</c:v>
                </c:pt>
                <c:pt idx="103">
                  <c:v>52.507199999999997</c:v>
                </c:pt>
                <c:pt idx="104">
                  <c:v>52.070399999999999</c:v>
                </c:pt>
                <c:pt idx="105">
                  <c:v>51.494399999999999</c:v>
                </c:pt>
                <c:pt idx="106">
                  <c:v>51.172800000000002</c:v>
                </c:pt>
                <c:pt idx="107">
                  <c:v>50.601599999999998</c:v>
                </c:pt>
                <c:pt idx="108">
                  <c:v>50.088000000000001</c:v>
                </c:pt>
                <c:pt idx="109">
                  <c:v>49.900799999999997</c:v>
                </c:pt>
                <c:pt idx="110">
                  <c:v>49.584000000000003</c:v>
                </c:pt>
                <c:pt idx="111">
                  <c:v>49.776000000000003</c:v>
                </c:pt>
                <c:pt idx="112">
                  <c:v>49.819200000000002</c:v>
                </c:pt>
                <c:pt idx="113">
                  <c:v>49.411200000000001</c:v>
                </c:pt>
                <c:pt idx="114">
                  <c:v>49.847999999999999</c:v>
                </c:pt>
                <c:pt idx="115">
                  <c:v>50.678400000000003</c:v>
                </c:pt>
                <c:pt idx="116">
                  <c:v>53.52</c:v>
                </c:pt>
                <c:pt idx="117">
                  <c:v>56.827199999999998</c:v>
                </c:pt>
                <c:pt idx="118">
                  <c:v>65.510400000000004</c:v>
                </c:pt>
                <c:pt idx="119">
                  <c:v>71.256</c:v>
                </c:pt>
                <c:pt idx="120">
                  <c:v>75.12</c:v>
                </c:pt>
                <c:pt idx="121">
                  <c:v>82.291200000000003</c:v>
                </c:pt>
                <c:pt idx="122">
                  <c:v>86.385599999999997</c:v>
                </c:pt>
                <c:pt idx="123">
                  <c:v>79.584000000000003</c:v>
                </c:pt>
                <c:pt idx="124">
                  <c:v>73.003200000000007</c:v>
                </c:pt>
                <c:pt idx="125">
                  <c:v>73.92</c:v>
                </c:pt>
                <c:pt idx="126">
                  <c:v>72.84</c:v>
                </c:pt>
                <c:pt idx="127">
                  <c:v>72.647999999999996</c:v>
                </c:pt>
                <c:pt idx="128">
                  <c:v>82.694400000000002</c:v>
                </c:pt>
                <c:pt idx="129">
                  <c:v>81.2928</c:v>
                </c:pt>
                <c:pt idx="130">
                  <c:v>79.92</c:v>
                </c:pt>
                <c:pt idx="131">
                  <c:v>77.4816</c:v>
                </c:pt>
                <c:pt idx="132">
                  <c:v>73.656000000000006</c:v>
                </c:pt>
                <c:pt idx="133">
                  <c:v>71.495999999999995</c:v>
                </c:pt>
                <c:pt idx="134">
                  <c:v>71.995199999999997</c:v>
                </c:pt>
                <c:pt idx="135">
                  <c:v>71.438400000000001</c:v>
                </c:pt>
                <c:pt idx="136">
                  <c:v>69.302400000000006</c:v>
                </c:pt>
                <c:pt idx="137">
                  <c:v>68.712000000000003</c:v>
                </c:pt>
                <c:pt idx="138">
                  <c:v>69.052800000000005</c:v>
                </c:pt>
                <c:pt idx="139">
                  <c:v>65.990399999999994</c:v>
                </c:pt>
                <c:pt idx="140">
                  <c:v>68.630399999999995</c:v>
                </c:pt>
                <c:pt idx="141">
                  <c:v>66.465599999999995</c:v>
                </c:pt>
                <c:pt idx="142">
                  <c:v>72.36</c:v>
                </c:pt>
                <c:pt idx="143">
                  <c:v>69.681600000000003</c:v>
                </c:pt>
                <c:pt idx="144">
                  <c:v>73.007999999999996</c:v>
                </c:pt>
                <c:pt idx="145">
                  <c:v>78.542400000000001</c:v>
                </c:pt>
                <c:pt idx="146">
                  <c:v>80.107200000000006</c:v>
                </c:pt>
                <c:pt idx="147">
                  <c:v>77.52</c:v>
                </c:pt>
                <c:pt idx="148">
                  <c:v>74.4816</c:v>
                </c:pt>
                <c:pt idx="149">
                  <c:v>80.956800000000001</c:v>
                </c:pt>
                <c:pt idx="150">
                  <c:v>79.084800000000001</c:v>
                </c:pt>
                <c:pt idx="151">
                  <c:v>81.014399999999995</c:v>
                </c:pt>
                <c:pt idx="152">
                  <c:v>81.244799999999998</c:v>
                </c:pt>
                <c:pt idx="153">
                  <c:v>89.0976</c:v>
                </c:pt>
                <c:pt idx="154">
                  <c:v>90.604799999999997</c:v>
                </c:pt>
                <c:pt idx="155">
                  <c:v>94.8</c:v>
                </c:pt>
                <c:pt idx="156">
                  <c:v>99.801599999999993</c:v>
                </c:pt>
                <c:pt idx="157">
                  <c:v>105.96</c:v>
                </c:pt>
                <c:pt idx="158">
                  <c:v>111.7248</c:v>
                </c:pt>
                <c:pt idx="159">
                  <c:v>115.38720000000001</c:v>
                </c:pt>
                <c:pt idx="160">
                  <c:v>108.2304</c:v>
                </c:pt>
                <c:pt idx="161">
                  <c:v>103.4448</c:v>
                </c:pt>
                <c:pt idx="162">
                  <c:v>105.2688</c:v>
                </c:pt>
                <c:pt idx="163">
                  <c:v>97.953599999999994</c:v>
                </c:pt>
                <c:pt idx="164">
                  <c:v>92.860799999999998</c:v>
                </c:pt>
                <c:pt idx="165">
                  <c:v>91.8</c:v>
                </c:pt>
                <c:pt idx="166">
                  <c:v>91.665599999999998</c:v>
                </c:pt>
                <c:pt idx="167">
                  <c:v>90.033600000000007</c:v>
                </c:pt>
                <c:pt idx="168">
                  <c:v>94.435199999999995</c:v>
                </c:pt>
                <c:pt idx="169">
                  <c:v>105.504</c:v>
                </c:pt>
                <c:pt idx="170">
                  <c:v>101.4864</c:v>
                </c:pt>
                <c:pt idx="171">
                  <c:v>102.5664</c:v>
                </c:pt>
                <c:pt idx="172">
                  <c:v>100.9344</c:v>
                </c:pt>
                <c:pt idx="173">
                  <c:v>100.4064</c:v>
                </c:pt>
                <c:pt idx="174">
                  <c:v>98.313599999999994</c:v>
                </c:pt>
                <c:pt idx="175">
                  <c:v>98.793599999999998</c:v>
                </c:pt>
                <c:pt idx="176">
                  <c:v>110.3664</c:v>
                </c:pt>
                <c:pt idx="177">
                  <c:v>107.24639999999999</c:v>
                </c:pt>
                <c:pt idx="178">
                  <c:v>105.84</c:v>
                </c:pt>
                <c:pt idx="179">
                  <c:v>105.0672</c:v>
                </c:pt>
                <c:pt idx="180">
                  <c:v>101.53919999999999</c:v>
                </c:pt>
                <c:pt idx="181">
                  <c:v>97.276799999999994</c:v>
                </c:pt>
                <c:pt idx="182">
                  <c:v>93.086399999999998</c:v>
                </c:pt>
                <c:pt idx="183">
                  <c:v>91.190399999999997</c:v>
                </c:pt>
                <c:pt idx="184">
                  <c:v>87.753600000000006</c:v>
                </c:pt>
                <c:pt idx="185">
                  <c:v>83.951999999999998</c:v>
                </c:pt>
                <c:pt idx="186">
                  <c:v>80.313599999999994</c:v>
                </c:pt>
                <c:pt idx="187">
                  <c:v>77.155199999999994</c:v>
                </c:pt>
                <c:pt idx="188">
                  <c:v>73.948800000000006</c:v>
                </c:pt>
                <c:pt idx="189">
                  <c:v>71.433599999999998</c:v>
                </c:pt>
                <c:pt idx="190">
                  <c:v>69.172799999999995</c:v>
                </c:pt>
                <c:pt idx="191">
                  <c:v>67.209599999999995</c:v>
                </c:pt>
                <c:pt idx="192">
                  <c:v>61.372799999999998</c:v>
                </c:pt>
                <c:pt idx="193">
                  <c:v>59.4</c:v>
                </c:pt>
                <c:pt idx="194">
                  <c:v>58.219200000000001</c:v>
                </c:pt>
                <c:pt idx="195">
                  <c:v>56.078400000000002</c:v>
                </c:pt>
                <c:pt idx="196">
                  <c:v>55.540799999999997</c:v>
                </c:pt>
                <c:pt idx="197">
                  <c:v>54.753599999999999</c:v>
                </c:pt>
                <c:pt idx="198">
                  <c:v>54.048000000000002</c:v>
                </c:pt>
                <c:pt idx="199">
                  <c:v>53.529600000000002</c:v>
                </c:pt>
                <c:pt idx="200">
                  <c:v>52.6128</c:v>
                </c:pt>
                <c:pt idx="201">
                  <c:v>51.6096</c:v>
                </c:pt>
                <c:pt idx="202">
                  <c:v>51.129600000000003</c:v>
                </c:pt>
                <c:pt idx="203">
                  <c:v>50.808</c:v>
                </c:pt>
                <c:pt idx="204">
                  <c:v>50.688000000000002</c:v>
                </c:pt>
                <c:pt idx="205">
                  <c:v>50.510399999999997</c:v>
                </c:pt>
                <c:pt idx="206">
                  <c:v>50.5824</c:v>
                </c:pt>
                <c:pt idx="207">
                  <c:v>50.092799999999997</c:v>
                </c:pt>
                <c:pt idx="208">
                  <c:v>48.091200000000001</c:v>
                </c:pt>
                <c:pt idx="209">
                  <c:v>48.494399999999999</c:v>
                </c:pt>
                <c:pt idx="210">
                  <c:v>48.048000000000002</c:v>
                </c:pt>
                <c:pt idx="211">
                  <c:v>50.7072</c:v>
                </c:pt>
                <c:pt idx="212">
                  <c:v>56.395200000000003</c:v>
                </c:pt>
                <c:pt idx="213">
                  <c:v>61.900799999999997</c:v>
                </c:pt>
                <c:pt idx="214">
                  <c:v>67.022400000000005</c:v>
                </c:pt>
                <c:pt idx="215">
                  <c:v>70.526399999999995</c:v>
                </c:pt>
                <c:pt idx="216">
                  <c:v>74.347200000000001</c:v>
                </c:pt>
                <c:pt idx="217">
                  <c:v>80.644800000000004</c:v>
                </c:pt>
                <c:pt idx="218">
                  <c:v>85.012799999999999</c:v>
                </c:pt>
                <c:pt idx="219">
                  <c:v>78.652799999999999</c:v>
                </c:pt>
                <c:pt idx="220">
                  <c:v>73.574399999999997</c:v>
                </c:pt>
                <c:pt idx="221">
                  <c:v>72.230400000000003</c:v>
                </c:pt>
                <c:pt idx="222">
                  <c:v>69.9024</c:v>
                </c:pt>
                <c:pt idx="223">
                  <c:v>70.123199999999997</c:v>
                </c:pt>
                <c:pt idx="224">
                  <c:v>80.299199999999999</c:v>
                </c:pt>
                <c:pt idx="225">
                  <c:v>75.004800000000003</c:v>
                </c:pt>
                <c:pt idx="226">
                  <c:v>73.6464</c:v>
                </c:pt>
                <c:pt idx="227">
                  <c:v>70.478399999999993</c:v>
                </c:pt>
                <c:pt idx="228">
                  <c:v>69.206400000000002</c:v>
                </c:pt>
                <c:pt idx="229">
                  <c:v>68.620800000000003</c:v>
                </c:pt>
                <c:pt idx="230">
                  <c:v>66.052800000000005</c:v>
                </c:pt>
                <c:pt idx="231">
                  <c:v>65.361599999999996</c:v>
                </c:pt>
                <c:pt idx="232">
                  <c:v>64.343999999999994</c:v>
                </c:pt>
                <c:pt idx="233">
                  <c:v>63.763199999999998</c:v>
                </c:pt>
                <c:pt idx="234">
                  <c:v>64.968000000000004</c:v>
                </c:pt>
                <c:pt idx="235">
                  <c:v>74.784000000000006</c:v>
                </c:pt>
                <c:pt idx="236">
                  <c:v>78.331199999999995</c:v>
                </c:pt>
                <c:pt idx="237">
                  <c:v>75.523200000000003</c:v>
                </c:pt>
                <c:pt idx="238">
                  <c:v>71.28</c:v>
                </c:pt>
                <c:pt idx="239">
                  <c:v>74.980800000000002</c:v>
                </c:pt>
                <c:pt idx="240">
                  <c:v>72.830399999999997</c:v>
                </c:pt>
                <c:pt idx="241">
                  <c:v>65.927999999999997</c:v>
                </c:pt>
                <c:pt idx="242">
                  <c:v>69.671999999999997</c:v>
                </c:pt>
                <c:pt idx="243">
                  <c:v>70.958399999999997</c:v>
                </c:pt>
                <c:pt idx="244">
                  <c:v>80.793599999999998</c:v>
                </c:pt>
                <c:pt idx="245">
                  <c:v>76.310400000000001</c:v>
                </c:pt>
                <c:pt idx="246">
                  <c:v>72.441599999999994</c:v>
                </c:pt>
                <c:pt idx="247">
                  <c:v>74.457599999999999</c:v>
                </c:pt>
                <c:pt idx="248">
                  <c:v>84.580799999999996</c:v>
                </c:pt>
                <c:pt idx="249">
                  <c:v>85.872</c:v>
                </c:pt>
                <c:pt idx="250">
                  <c:v>82.012799999999999</c:v>
                </c:pt>
                <c:pt idx="251">
                  <c:v>83.121600000000001</c:v>
                </c:pt>
                <c:pt idx="252">
                  <c:v>86.817599999999999</c:v>
                </c:pt>
                <c:pt idx="253">
                  <c:v>98.899199999999993</c:v>
                </c:pt>
                <c:pt idx="254">
                  <c:v>103.3824</c:v>
                </c:pt>
                <c:pt idx="255">
                  <c:v>107.2944</c:v>
                </c:pt>
                <c:pt idx="256">
                  <c:v>99.940799999999996</c:v>
                </c:pt>
                <c:pt idx="257">
                  <c:v>95.702399999999997</c:v>
                </c:pt>
                <c:pt idx="258">
                  <c:v>99.403199999999998</c:v>
                </c:pt>
                <c:pt idx="259">
                  <c:v>92.217600000000004</c:v>
                </c:pt>
                <c:pt idx="260">
                  <c:v>87.489599999999996</c:v>
                </c:pt>
                <c:pt idx="261">
                  <c:v>88.166399999999996</c:v>
                </c:pt>
                <c:pt idx="262">
                  <c:v>89.505600000000001</c:v>
                </c:pt>
                <c:pt idx="263">
                  <c:v>92.683199999999999</c:v>
                </c:pt>
                <c:pt idx="264">
                  <c:v>97.0608</c:v>
                </c:pt>
                <c:pt idx="265">
                  <c:v>110.4864</c:v>
                </c:pt>
                <c:pt idx="266">
                  <c:v>109.2672</c:v>
                </c:pt>
                <c:pt idx="267">
                  <c:v>105.21120000000001</c:v>
                </c:pt>
                <c:pt idx="268">
                  <c:v>104.13120000000001</c:v>
                </c:pt>
                <c:pt idx="269">
                  <c:v>101.5248</c:v>
                </c:pt>
                <c:pt idx="270">
                  <c:v>96.811199999999999</c:v>
                </c:pt>
                <c:pt idx="271">
                  <c:v>99.921599999999998</c:v>
                </c:pt>
                <c:pt idx="272">
                  <c:v>110.56319999999999</c:v>
                </c:pt>
                <c:pt idx="273">
                  <c:v>108.8304</c:v>
                </c:pt>
                <c:pt idx="274">
                  <c:v>107.8608</c:v>
                </c:pt>
                <c:pt idx="275">
                  <c:v>106.43519999999999</c:v>
                </c:pt>
                <c:pt idx="276">
                  <c:v>104.3856</c:v>
                </c:pt>
                <c:pt idx="277">
                  <c:v>101.4288</c:v>
                </c:pt>
                <c:pt idx="278">
                  <c:v>98.025599999999997</c:v>
                </c:pt>
                <c:pt idx="279">
                  <c:v>94.372799999999998</c:v>
                </c:pt>
                <c:pt idx="280">
                  <c:v>91.545599999999993</c:v>
                </c:pt>
                <c:pt idx="281">
                  <c:v>87.844800000000006</c:v>
                </c:pt>
                <c:pt idx="282">
                  <c:v>84.033600000000007</c:v>
                </c:pt>
                <c:pt idx="283">
                  <c:v>80.111999999999995</c:v>
                </c:pt>
                <c:pt idx="284">
                  <c:v>73.4208</c:v>
                </c:pt>
                <c:pt idx="285">
                  <c:v>70.041600000000003</c:v>
                </c:pt>
                <c:pt idx="286">
                  <c:v>67.910399999999996</c:v>
                </c:pt>
                <c:pt idx="287">
                  <c:v>65.865600000000001</c:v>
                </c:pt>
                <c:pt idx="288">
                  <c:v>62.894399999999997</c:v>
                </c:pt>
                <c:pt idx="289">
                  <c:v>61.0944</c:v>
                </c:pt>
                <c:pt idx="290">
                  <c:v>59.227200000000003</c:v>
                </c:pt>
                <c:pt idx="291">
                  <c:v>58.44</c:v>
                </c:pt>
                <c:pt idx="292">
                  <c:v>56.644799999999996</c:v>
                </c:pt>
                <c:pt idx="293">
                  <c:v>55.761600000000001</c:v>
                </c:pt>
                <c:pt idx="294">
                  <c:v>54.9696</c:v>
                </c:pt>
                <c:pt idx="295">
                  <c:v>54.441600000000001</c:v>
                </c:pt>
                <c:pt idx="296">
                  <c:v>53.630400000000002</c:v>
                </c:pt>
                <c:pt idx="297">
                  <c:v>53.140799999999999</c:v>
                </c:pt>
                <c:pt idx="298">
                  <c:v>52.607999999999997</c:v>
                </c:pt>
                <c:pt idx="299">
                  <c:v>52.305599999999998</c:v>
                </c:pt>
                <c:pt idx="300">
                  <c:v>52.171199999999999</c:v>
                </c:pt>
                <c:pt idx="301">
                  <c:v>52.031999999999996</c:v>
                </c:pt>
                <c:pt idx="302">
                  <c:v>51.955199999999998</c:v>
                </c:pt>
                <c:pt idx="303">
                  <c:v>51.700800000000001</c:v>
                </c:pt>
                <c:pt idx="304">
                  <c:v>51.1248</c:v>
                </c:pt>
                <c:pt idx="305">
                  <c:v>51.379199999999997</c:v>
                </c:pt>
                <c:pt idx="306">
                  <c:v>53.092799999999997</c:v>
                </c:pt>
                <c:pt idx="307">
                  <c:v>54.335999999999999</c:v>
                </c:pt>
                <c:pt idx="308">
                  <c:v>58.603200000000001</c:v>
                </c:pt>
                <c:pt idx="309">
                  <c:v>63.542400000000001</c:v>
                </c:pt>
                <c:pt idx="310">
                  <c:v>68.246399999999994</c:v>
                </c:pt>
                <c:pt idx="311">
                  <c:v>71.073599999999999</c:v>
                </c:pt>
                <c:pt idx="312">
                  <c:v>77.231999999999999</c:v>
                </c:pt>
                <c:pt idx="313">
                  <c:v>76.267200000000003</c:v>
                </c:pt>
                <c:pt idx="314">
                  <c:v>77.342399999999998</c:v>
                </c:pt>
                <c:pt idx="315">
                  <c:v>73.526399999999995</c:v>
                </c:pt>
                <c:pt idx="316">
                  <c:v>70.022400000000005</c:v>
                </c:pt>
                <c:pt idx="317">
                  <c:v>69.259200000000007</c:v>
                </c:pt>
                <c:pt idx="318">
                  <c:v>70.300799999999995</c:v>
                </c:pt>
                <c:pt idx="319">
                  <c:v>70.209599999999995</c:v>
                </c:pt>
                <c:pt idx="320">
                  <c:v>82.224000000000004</c:v>
                </c:pt>
                <c:pt idx="321">
                  <c:v>80.179199999999994</c:v>
                </c:pt>
                <c:pt idx="322">
                  <c:v>77.822400000000002</c:v>
                </c:pt>
                <c:pt idx="323">
                  <c:v>77.808000000000007</c:v>
                </c:pt>
                <c:pt idx="324">
                  <c:v>74.025599999999997</c:v>
                </c:pt>
                <c:pt idx="325">
                  <c:v>69.441599999999994</c:v>
                </c:pt>
                <c:pt idx="326">
                  <c:v>66.388800000000003</c:v>
                </c:pt>
                <c:pt idx="327">
                  <c:v>66.955200000000005</c:v>
                </c:pt>
                <c:pt idx="328">
                  <c:v>68.942400000000006</c:v>
                </c:pt>
                <c:pt idx="329">
                  <c:v>70.367999999999995</c:v>
                </c:pt>
                <c:pt idx="330">
                  <c:v>69.412800000000004</c:v>
                </c:pt>
                <c:pt idx="331">
                  <c:v>71.212800000000001</c:v>
                </c:pt>
                <c:pt idx="332">
                  <c:v>75.993600000000001</c:v>
                </c:pt>
                <c:pt idx="333">
                  <c:v>80.131200000000007</c:v>
                </c:pt>
                <c:pt idx="334">
                  <c:v>79.569599999999994</c:v>
                </c:pt>
                <c:pt idx="335">
                  <c:v>79.123199999999997</c:v>
                </c:pt>
                <c:pt idx="336">
                  <c:v>78.532799999999995</c:v>
                </c:pt>
                <c:pt idx="337">
                  <c:v>81.172799999999995</c:v>
                </c:pt>
                <c:pt idx="338">
                  <c:v>79.3536</c:v>
                </c:pt>
                <c:pt idx="339">
                  <c:v>81.287999999999997</c:v>
                </c:pt>
                <c:pt idx="340">
                  <c:v>74.251199999999997</c:v>
                </c:pt>
                <c:pt idx="341">
                  <c:v>78.134399999999999</c:v>
                </c:pt>
                <c:pt idx="342">
                  <c:v>80.539199999999994</c:v>
                </c:pt>
                <c:pt idx="343">
                  <c:v>78.940799999999996</c:v>
                </c:pt>
                <c:pt idx="344">
                  <c:v>82.896000000000001</c:v>
                </c:pt>
                <c:pt idx="345">
                  <c:v>79.555199999999999</c:v>
                </c:pt>
                <c:pt idx="346">
                  <c:v>85.944000000000003</c:v>
                </c:pt>
                <c:pt idx="347">
                  <c:v>89.376000000000005</c:v>
                </c:pt>
                <c:pt idx="348">
                  <c:v>92.078400000000002</c:v>
                </c:pt>
                <c:pt idx="349">
                  <c:v>98.025599999999997</c:v>
                </c:pt>
                <c:pt idx="350">
                  <c:v>103.7136</c:v>
                </c:pt>
                <c:pt idx="351">
                  <c:v>76.867199999999997</c:v>
                </c:pt>
                <c:pt idx="352">
                  <c:v>65.808000000000007</c:v>
                </c:pt>
                <c:pt idx="353">
                  <c:v>74.102400000000003</c:v>
                </c:pt>
                <c:pt idx="354">
                  <c:v>80.500799999999998</c:v>
                </c:pt>
                <c:pt idx="355">
                  <c:v>72.566400000000002</c:v>
                </c:pt>
                <c:pt idx="356">
                  <c:v>69.647999999999996</c:v>
                </c:pt>
                <c:pt idx="357">
                  <c:v>72.854399999999998</c:v>
                </c:pt>
                <c:pt idx="358">
                  <c:v>73.44</c:v>
                </c:pt>
                <c:pt idx="359">
                  <c:v>76.872</c:v>
                </c:pt>
                <c:pt idx="360">
                  <c:v>78.854399999999998</c:v>
                </c:pt>
                <c:pt idx="361">
                  <c:v>91.742400000000004</c:v>
                </c:pt>
                <c:pt idx="362">
                  <c:v>90.921599999999998</c:v>
                </c:pt>
                <c:pt idx="363">
                  <c:v>92.251199999999997</c:v>
                </c:pt>
                <c:pt idx="364">
                  <c:v>91.334400000000002</c:v>
                </c:pt>
                <c:pt idx="365">
                  <c:v>89.332800000000006</c:v>
                </c:pt>
                <c:pt idx="366">
                  <c:v>81.148799999999994</c:v>
                </c:pt>
                <c:pt idx="367">
                  <c:v>84.076800000000006</c:v>
                </c:pt>
                <c:pt idx="368">
                  <c:v>98.980800000000002</c:v>
                </c:pt>
                <c:pt idx="369">
                  <c:v>98.4816</c:v>
                </c:pt>
                <c:pt idx="370">
                  <c:v>104.22239999999999</c:v>
                </c:pt>
                <c:pt idx="371">
                  <c:v>102</c:v>
                </c:pt>
                <c:pt idx="372">
                  <c:v>97.699200000000005</c:v>
                </c:pt>
                <c:pt idx="373">
                  <c:v>97.228800000000007</c:v>
                </c:pt>
                <c:pt idx="374">
                  <c:v>92.803200000000004</c:v>
                </c:pt>
                <c:pt idx="375">
                  <c:v>89.620800000000003</c:v>
                </c:pt>
                <c:pt idx="376">
                  <c:v>86.3232</c:v>
                </c:pt>
                <c:pt idx="377">
                  <c:v>82.041600000000003</c:v>
                </c:pt>
                <c:pt idx="378">
                  <c:v>78.076800000000006</c:v>
                </c:pt>
                <c:pt idx="379">
                  <c:v>75.081599999999995</c:v>
                </c:pt>
                <c:pt idx="380">
                  <c:v>68.52</c:v>
                </c:pt>
                <c:pt idx="381">
                  <c:v>65.529600000000002</c:v>
                </c:pt>
                <c:pt idx="382">
                  <c:v>62.366399999999999</c:v>
                </c:pt>
                <c:pt idx="383">
                  <c:v>60.307200000000002</c:v>
                </c:pt>
                <c:pt idx="384">
                  <c:v>57.974400000000003</c:v>
                </c:pt>
                <c:pt idx="385">
                  <c:v>56.0304</c:v>
                </c:pt>
                <c:pt idx="386">
                  <c:v>54.369599999999998</c:v>
                </c:pt>
                <c:pt idx="387">
                  <c:v>53.860799999999998</c:v>
                </c:pt>
                <c:pt idx="388">
                  <c:v>52.982399999999998</c:v>
                </c:pt>
                <c:pt idx="389">
                  <c:v>52.574399999999997</c:v>
                </c:pt>
                <c:pt idx="390">
                  <c:v>51.595199999999998</c:v>
                </c:pt>
                <c:pt idx="391">
                  <c:v>49.948799999999999</c:v>
                </c:pt>
                <c:pt idx="392">
                  <c:v>49.852800000000002</c:v>
                </c:pt>
                <c:pt idx="393">
                  <c:v>49.180799999999998</c:v>
                </c:pt>
                <c:pt idx="394">
                  <c:v>48.499200000000002</c:v>
                </c:pt>
                <c:pt idx="395">
                  <c:v>48.782400000000003</c:v>
                </c:pt>
                <c:pt idx="396">
                  <c:v>47.76</c:v>
                </c:pt>
                <c:pt idx="397">
                  <c:v>45.825600000000001</c:v>
                </c:pt>
                <c:pt idx="398">
                  <c:v>43.315199999999997</c:v>
                </c:pt>
                <c:pt idx="399">
                  <c:v>42.907200000000003</c:v>
                </c:pt>
                <c:pt idx="400">
                  <c:v>44.054400000000001</c:v>
                </c:pt>
                <c:pt idx="401">
                  <c:v>43.857599999999998</c:v>
                </c:pt>
                <c:pt idx="402">
                  <c:v>42.614400000000003</c:v>
                </c:pt>
                <c:pt idx="403">
                  <c:v>43.776000000000003</c:v>
                </c:pt>
                <c:pt idx="404">
                  <c:v>45.566400000000002</c:v>
                </c:pt>
                <c:pt idx="405">
                  <c:v>49.463999999999999</c:v>
                </c:pt>
                <c:pt idx="406">
                  <c:v>55.2864</c:v>
                </c:pt>
                <c:pt idx="407">
                  <c:v>59.88</c:v>
                </c:pt>
                <c:pt idx="408">
                  <c:v>65.452799999999996</c:v>
                </c:pt>
                <c:pt idx="409">
                  <c:v>71.529600000000002</c:v>
                </c:pt>
                <c:pt idx="410">
                  <c:v>73.603200000000001</c:v>
                </c:pt>
                <c:pt idx="411">
                  <c:v>73.391999999999996</c:v>
                </c:pt>
                <c:pt idx="412">
                  <c:v>63.571199999999997</c:v>
                </c:pt>
                <c:pt idx="413">
                  <c:v>67.2624</c:v>
                </c:pt>
                <c:pt idx="414">
                  <c:v>71.1648</c:v>
                </c:pt>
                <c:pt idx="415">
                  <c:v>71.990399999999994</c:v>
                </c:pt>
                <c:pt idx="416">
                  <c:v>80.678399999999996</c:v>
                </c:pt>
                <c:pt idx="417">
                  <c:v>77.304000000000002</c:v>
                </c:pt>
                <c:pt idx="418">
                  <c:v>73.065600000000003</c:v>
                </c:pt>
                <c:pt idx="419">
                  <c:v>69.489599999999996</c:v>
                </c:pt>
                <c:pt idx="420">
                  <c:v>68.409599999999998</c:v>
                </c:pt>
                <c:pt idx="421">
                  <c:v>67.934399999999997</c:v>
                </c:pt>
                <c:pt idx="422">
                  <c:v>69.235200000000006</c:v>
                </c:pt>
                <c:pt idx="423">
                  <c:v>67.022400000000005</c:v>
                </c:pt>
                <c:pt idx="424">
                  <c:v>60.6</c:v>
                </c:pt>
                <c:pt idx="425">
                  <c:v>61.252800000000001</c:v>
                </c:pt>
                <c:pt idx="426">
                  <c:v>60.883200000000002</c:v>
                </c:pt>
                <c:pt idx="427">
                  <c:v>60.134399999999999</c:v>
                </c:pt>
                <c:pt idx="428">
                  <c:v>60.979199999999999</c:v>
                </c:pt>
                <c:pt idx="429">
                  <c:v>59.207999999999998</c:v>
                </c:pt>
                <c:pt idx="430">
                  <c:v>63.873600000000003</c:v>
                </c:pt>
                <c:pt idx="431">
                  <c:v>61.924799999999998</c:v>
                </c:pt>
                <c:pt idx="432">
                  <c:v>70.334400000000002</c:v>
                </c:pt>
                <c:pt idx="433">
                  <c:v>66.926400000000001</c:v>
                </c:pt>
                <c:pt idx="434">
                  <c:v>64.156800000000004</c:v>
                </c:pt>
                <c:pt idx="435">
                  <c:v>64.996799999999993</c:v>
                </c:pt>
                <c:pt idx="436">
                  <c:v>66.172799999999995</c:v>
                </c:pt>
                <c:pt idx="437">
                  <c:v>67.924800000000005</c:v>
                </c:pt>
                <c:pt idx="438">
                  <c:v>64.656000000000006</c:v>
                </c:pt>
                <c:pt idx="439">
                  <c:v>62.0976</c:v>
                </c:pt>
                <c:pt idx="440">
                  <c:v>73.190399999999997</c:v>
                </c:pt>
                <c:pt idx="441">
                  <c:v>74.927999999999997</c:v>
                </c:pt>
                <c:pt idx="442">
                  <c:v>73.876800000000003</c:v>
                </c:pt>
                <c:pt idx="443">
                  <c:v>76.343999999999994</c:v>
                </c:pt>
                <c:pt idx="444">
                  <c:v>80.0976</c:v>
                </c:pt>
                <c:pt idx="445">
                  <c:v>88.632000000000005</c:v>
                </c:pt>
                <c:pt idx="446">
                  <c:v>93.384</c:v>
                </c:pt>
                <c:pt idx="447">
                  <c:v>100.43519999999999</c:v>
                </c:pt>
                <c:pt idx="448">
                  <c:v>90.076800000000006</c:v>
                </c:pt>
                <c:pt idx="449">
                  <c:v>88.041600000000003</c:v>
                </c:pt>
                <c:pt idx="450">
                  <c:v>90.134399999999999</c:v>
                </c:pt>
                <c:pt idx="451">
                  <c:v>84.628799999999998</c:v>
                </c:pt>
                <c:pt idx="452">
                  <c:v>77.342399999999998</c:v>
                </c:pt>
                <c:pt idx="453">
                  <c:v>80.529600000000002</c:v>
                </c:pt>
                <c:pt idx="454">
                  <c:v>86.414400000000001</c:v>
                </c:pt>
                <c:pt idx="455">
                  <c:v>90.916799999999995</c:v>
                </c:pt>
                <c:pt idx="456">
                  <c:v>94.406400000000005</c:v>
                </c:pt>
                <c:pt idx="457">
                  <c:v>106.512</c:v>
                </c:pt>
                <c:pt idx="458">
                  <c:v>108.12479999999999</c:v>
                </c:pt>
                <c:pt idx="459">
                  <c:v>103.6272</c:v>
                </c:pt>
                <c:pt idx="460">
                  <c:v>101.4144</c:v>
                </c:pt>
                <c:pt idx="461">
                  <c:v>99.307199999999995</c:v>
                </c:pt>
                <c:pt idx="462">
                  <c:v>96.916799999999995</c:v>
                </c:pt>
                <c:pt idx="463">
                  <c:v>98.558400000000006</c:v>
                </c:pt>
                <c:pt idx="464">
                  <c:v>109.99679999999999</c:v>
                </c:pt>
                <c:pt idx="465">
                  <c:v>108.2064</c:v>
                </c:pt>
                <c:pt idx="466">
                  <c:v>106.2864</c:v>
                </c:pt>
                <c:pt idx="467">
                  <c:v>103.44</c:v>
                </c:pt>
                <c:pt idx="468">
                  <c:v>99.014399999999995</c:v>
                </c:pt>
                <c:pt idx="469">
                  <c:v>95.908799999999999</c:v>
                </c:pt>
                <c:pt idx="470">
                  <c:v>92.846400000000003</c:v>
                </c:pt>
                <c:pt idx="471">
                  <c:v>89.591999999999999</c:v>
                </c:pt>
                <c:pt idx="472">
                  <c:v>85.771199999999993</c:v>
                </c:pt>
                <c:pt idx="473">
                  <c:v>81.816000000000003</c:v>
                </c:pt>
                <c:pt idx="474">
                  <c:v>78.201599999999999</c:v>
                </c:pt>
                <c:pt idx="475">
                  <c:v>74.491200000000006</c:v>
                </c:pt>
                <c:pt idx="476">
                  <c:v>70.958399999999997</c:v>
                </c:pt>
                <c:pt idx="477">
                  <c:v>67.780799999999999</c:v>
                </c:pt>
                <c:pt idx="478">
                  <c:v>65.16</c:v>
                </c:pt>
                <c:pt idx="479">
                  <c:v>62.870399999999997</c:v>
                </c:pt>
                <c:pt idx="480">
                  <c:v>58.876800000000003</c:v>
                </c:pt>
                <c:pt idx="481">
                  <c:v>57.182400000000001</c:v>
                </c:pt>
                <c:pt idx="482">
                  <c:v>55.665599999999998</c:v>
                </c:pt>
                <c:pt idx="483">
                  <c:v>54.499200000000002</c:v>
                </c:pt>
                <c:pt idx="484">
                  <c:v>53.414400000000001</c:v>
                </c:pt>
                <c:pt idx="485">
                  <c:v>52.742400000000004</c:v>
                </c:pt>
                <c:pt idx="486">
                  <c:v>52.171199999999999</c:v>
                </c:pt>
                <c:pt idx="487">
                  <c:v>51.695999999999998</c:v>
                </c:pt>
                <c:pt idx="488">
                  <c:v>50.951999999999998</c:v>
                </c:pt>
                <c:pt idx="489">
                  <c:v>50.169600000000003</c:v>
                </c:pt>
                <c:pt idx="490">
                  <c:v>50.044800000000002</c:v>
                </c:pt>
                <c:pt idx="491">
                  <c:v>49.814399999999999</c:v>
                </c:pt>
                <c:pt idx="492">
                  <c:v>49.564799999999998</c:v>
                </c:pt>
                <c:pt idx="493">
                  <c:v>49.382399999999997</c:v>
                </c:pt>
                <c:pt idx="494">
                  <c:v>49.459200000000003</c:v>
                </c:pt>
                <c:pt idx="495">
                  <c:v>49.377600000000001</c:v>
                </c:pt>
                <c:pt idx="496">
                  <c:v>49.756799999999998</c:v>
                </c:pt>
                <c:pt idx="497">
                  <c:v>49.9968</c:v>
                </c:pt>
                <c:pt idx="498">
                  <c:v>51.206400000000002</c:v>
                </c:pt>
                <c:pt idx="499">
                  <c:v>52.968000000000004</c:v>
                </c:pt>
                <c:pt idx="500">
                  <c:v>56.217599999999997</c:v>
                </c:pt>
                <c:pt idx="501">
                  <c:v>59.817599999999999</c:v>
                </c:pt>
                <c:pt idx="502">
                  <c:v>63.729599999999998</c:v>
                </c:pt>
                <c:pt idx="503">
                  <c:v>68.135999999999996</c:v>
                </c:pt>
                <c:pt idx="504">
                  <c:v>71.601600000000005</c:v>
                </c:pt>
                <c:pt idx="505">
                  <c:v>74.760000000000005</c:v>
                </c:pt>
                <c:pt idx="506">
                  <c:v>77.313599999999994</c:v>
                </c:pt>
                <c:pt idx="507">
                  <c:v>72.019199999999998</c:v>
                </c:pt>
                <c:pt idx="508">
                  <c:v>63.436799999999998</c:v>
                </c:pt>
                <c:pt idx="509">
                  <c:v>64.272000000000006</c:v>
                </c:pt>
                <c:pt idx="510">
                  <c:v>59.702399999999997</c:v>
                </c:pt>
                <c:pt idx="511">
                  <c:v>67.857600000000005</c:v>
                </c:pt>
                <c:pt idx="512">
                  <c:v>80.016000000000005</c:v>
                </c:pt>
                <c:pt idx="513">
                  <c:v>79.473600000000005</c:v>
                </c:pt>
                <c:pt idx="514">
                  <c:v>78.638400000000004</c:v>
                </c:pt>
                <c:pt idx="515">
                  <c:v>75.9024</c:v>
                </c:pt>
                <c:pt idx="516">
                  <c:v>64.300799999999995</c:v>
                </c:pt>
                <c:pt idx="517">
                  <c:v>62.188800000000001</c:v>
                </c:pt>
                <c:pt idx="518">
                  <c:v>65.207999999999998</c:v>
                </c:pt>
                <c:pt idx="519">
                  <c:v>66.249600000000001</c:v>
                </c:pt>
                <c:pt idx="520">
                  <c:v>64.886399999999995</c:v>
                </c:pt>
                <c:pt idx="521">
                  <c:v>69.513599999999997</c:v>
                </c:pt>
                <c:pt idx="522">
                  <c:v>69.460800000000006</c:v>
                </c:pt>
                <c:pt idx="523">
                  <c:v>69.763199999999998</c:v>
                </c:pt>
                <c:pt idx="524">
                  <c:v>75.057599999999994</c:v>
                </c:pt>
                <c:pt idx="525">
                  <c:v>71.0976</c:v>
                </c:pt>
                <c:pt idx="526">
                  <c:v>70.046400000000006</c:v>
                </c:pt>
                <c:pt idx="527">
                  <c:v>74.183999999999997</c:v>
                </c:pt>
                <c:pt idx="528">
                  <c:v>72.014399999999995</c:v>
                </c:pt>
                <c:pt idx="529">
                  <c:v>70.929599999999994</c:v>
                </c:pt>
                <c:pt idx="530">
                  <c:v>71.529600000000002</c:v>
                </c:pt>
                <c:pt idx="531">
                  <c:v>72.268799999999999</c:v>
                </c:pt>
                <c:pt idx="532">
                  <c:v>73.953599999999994</c:v>
                </c:pt>
                <c:pt idx="533">
                  <c:v>74.135999999999996</c:v>
                </c:pt>
                <c:pt idx="534">
                  <c:v>73.574399999999997</c:v>
                </c:pt>
                <c:pt idx="535">
                  <c:v>74.654399999999995</c:v>
                </c:pt>
                <c:pt idx="536">
                  <c:v>77.779200000000003</c:v>
                </c:pt>
                <c:pt idx="537">
                  <c:v>83.016000000000005</c:v>
                </c:pt>
                <c:pt idx="538">
                  <c:v>84.307199999999995</c:v>
                </c:pt>
                <c:pt idx="539">
                  <c:v>86.179199999999994</c:v>
                </c:pt>
                <c:pt idx="540">
                  <c:v>92.059200000000004</c:v>
                </c:pt>
                <c:pt idx="541">
                  <c:v>93.993600000000001</c:v>
                </c:pt>
                <c:pt idx="542">
                  <c:v>89.851200000000006</c:v>
                </c:pt>
                <c:pt idx="543">
                  <c:v>85.329599999999999</c:v>
                </c:pt>
                <c:pt idx="544">
                  <c:v>91.449600000000004</c:v>
                </c:pt>
                <c:pt idx="545">
                  <c:v>93.024000000000001</c:v>
                </c:pt>
                <c:pt idx="546">
                  <c:v>95.376000000000005</c:v>
                </c:pt>
                <c:pt idx="547">
                  <c:v>84.638400000000004</c:v>
                </c:pt>
                <c:pt idx="548">
                  <c:v>78.345600000000005</c:v>
                </c:pt>
                <c:pt idx="549">
                  <c:v>79.9392</c:v>
                </c:pt>
                <c:pt idx="550">
                  <c:v>82.367999999999995</c:v>
                </c:pt>
                <c:pt idx="551">
                  <c:v>85.248000000000005</c:v>
                </c:pt>
                <c:pt idx="552">
                  <c:v>92.207999999999998</c:v>
                </c:pt>
                <c:pt idx="553">
                  <c:v>104.2944</c:v>
                </c:pt>
                <c:pt idx="554">
                  <c:v>100.176</c:v>
                </c:pt>
                <c:pt idx="555">
                  <c:v>97.905600000000007</c:v>
                </c:pt>
                <c:pt idx="556">
                  <c:v>97.310400000000001</c:v>
                </c:pt>
                <c:pt idx="557">
                  <c:v>96.1584</c:v>
                </c:pt>
                <c:pt idx="558">
                  <c:v>107.1264</c:v>
                </c:pt>
                <c:pt idx="559">
                  <c:v>105.52800000000001</c:v>
                </c:pt>
                <c:pt idx="560">
                  <c:v>104.7984</c:v>
                </c:pt>
                <c:pt idx="561">
                  <c:v>100.2</c:v>
                </c:pt>
                <c:pt idx="562">
                  <c:v>100.848</c:v>
                </c:pt>
                <c:pt idx="563">
                  <c:v>98.995199999999997</c:v>
                </c:pt>
                <c:pt idx="564">
                  <c:v>96.768000000000001</c:v>
                </c:pt>
                <c:pt idx="565">
                  <c:v>93.753600000000006</c:v>
                </c:pt>
                <c:pt idx="566">
                  <c:v>91.367999999999995</c:v>
                </c:pt>
                <c:pt idx="567">
                  <c:v>87.854399999999998</c:v>
                </c:pt>
                <c:pt idx="568">
                  <c:v>84</c:v>
                </c:pt>
                <c:pt idx="569">
                  <c:v>79.996799999999993</c:v>
                </c:pt>
                <c:pt idx="570">
                  <c:v>75.830399999999997</c:v>
                </c:pt>
                <c:pt idx="571">
                  <c:v>71.116799999999998</c:v>
                </c:pt>
                <c:pt idx="572">
                  <c:v>67.152000000000001</c:v>
                </c:pt>
                <c:pt idx="573">
                  <c:v>63.72</c:v>
                </c:pt>
                <c:pt idx="574">
                  <c:v>61.065600000000003</c:v>
                </c:pt>
                <c:pt idx="575">
                  <c:v>61.108800000000002</c:v>
                </c:pt>
                <c:pt idx="576">
                  <c:v>59.467199999999998</c:v>
                </c:pt>
                <c:pt idx="577">
                  <c:v>59.419199999999996</c:v>
                </c:pt>
                <c:pt idx="578">
                  <c:v>58.833599999999997</c:v>
                </c:pt>
                <c:pt idx="579">
                  <c:v>57.24</c:v>
                </c:pt>
                <c:pt idx="580">
                  <c:v>55.891199999999998</c:v>
                </c:pt>
                <c:pt idx="581">
                  <c:v>54.475200000000001</c:v>
                </c:pt>
                <c:pt idx="582">
                  <c:v>54.004800000000003</c:v>
                </c:pt>
                <c:pt idx="583">
                  <c:v>53.304000000000002</c:v>
                </c:pt>
                <c:pt idx="584">
                  <c:v>53.332799999999999</c:v>
                </c:pt>
                <c:pt idx="585">
                  <c:v>51.964799999999997</c:v>
                </c:pt>
                <c:pt idx="586">
                  <c:v>51.446399999999997</c:v>
                </c:pt>
                <c:pt idx="587">
                  <c:v>51.2592</c:v>
                </c:pt>
                <c:pt idx="588">
                  <c:v>50.678400000000003</c:v>
                </c:pt>
                <c:pt idx="589">
                  <c:v>50.308799999999998</c:v>
                </c:pt>
                <c:pt idx="590">
                  <c:v>49.329599999999999</c:v>
                </c:pt>
                <c:pt idx="591">
                  <c:v>48.628799999999998</c:v>
                </c:pt>
                <c:pt idx="592">
                  <c:v>48.758400000000002</c:v>
                </c:pt>
                <c:pt idx="593">
                  <c:v>48.787199999999999</c:v>
                </c:pt>
                <c:pt idx="594">
                  <c:v>49.881599999999999</c:v>
                </c:pt>
                <c:pt idx="595">
                  <c:v>52.8384</c:v>
                </c:pt>
                <c:pt idx="596">
                  <c:v>57.115200000000002</c:v>
                </c:pt>
                <c:pt idx="597">
                  <c:v>63.1584</c:v>
                </c:pt>
                <c:pt idx="598">
                  <c:v>68.500799999999998</c:v>
                </c:pt>
                <c:pt idx="599">
                  <c:v>72.820800000000006</c:v>
                </c:pt>
                <c:pt idx="600">
                  <c:v>78.931200000000004</c:v>
                </c:pt>
                <c:pt idx="601">
                  <c:v>82.814400000000006</c:v>
                </c:pt>
                <c:pt idx="602">
                  <c:v>84.052800000000005</c:v>
                </c:pt>
                <c:pt idx="603">
                  <c:v>77.313599999999994</c:v>
                </c:pt>
                <c:pt idx="604">
                  <c:v>72.014399999999995</c:v>
                </c:pt>
                <c:pt idx="605">
                  <c:v>73.497600000000006</c:v>
                </c:pt>
                <c:pt idx="606">
                  <c:v>77.88</c:v>
                </c:pt>
                <c:pt idx="607">
                  <c:v>80.126400000000004</c:v>
                </c:pt>
                <c:pt idx="608">
                  <c:v>91.6464</c:v>
                </c:pt>
                <c:pt idx="609">
                  <c:v>90.019199999999998</c:v>
                </c:pt>
                <c:pt idx="610">
                  <c:v>84.964799999999997</c:v>
                </c:pt>
                <c:pt idx="611">
                  <c:v>80.486400000000003</c:v>
                </c:pt>
                <c:pt idx="612">
                  <c:v>77.812799999999996</c:v>
                </c:pt>
                <c:pt idx="613">
                  <c:v>75.052800000000005</c:v>
                </c:pt>
                <c:pt idx="614">
                  <c:v>69.830399999999997</c:v>
                </c:pt>
                <c:pt idx="615">
                  <c:v>64.497600000000006</c:v>
                </c:pt>
                <c:pt idx="616">
                  <c:v>57.148800000000001</c:v>
                </c:pt>
                <c:pt idx="617">
                  <c:v>54.206400000000002</c:v>
                </c:pt>
                <c:pt idx="618">
                  <c:v>56.366399999999999</c:v>
                </c:pt>
                <c:pt idx="619">
                  <c:v>58.756799999999998</c:v>
                </c:pt>
                <c:pt idx="620">
                  <c:v>60.408000000000001</c:v>
                </c:pt>
                <c:pt idx="621">
                  <c:v>61.944000000000003</c:v>
                </c:pt>
                <c:pt idx="622">
                  <c:v>67.665599999999998</c:v>
                </c:pt>
                <c:pt idx="623">
                  <c:v>70.521600000000007</c:v>
                </c:pt>
                <c:pt idx="624">
                  <c:v>72.460800000000006</c:v>
                </c:pt>
                <c:pt idx="625">
                  <c:v>72.048000000000002</c:v>
                </c:pt>
                <c:pt idx="626">
                  <c:v>72.350399999999993</c:v>
                </c:pt>
                <c:pt idx="627">
                  <c:v>69.504000000000005</c:v>
                </c:pt>
                <c:pt idx="628">
                  <c:v>69.859200000000001</c:v>
                </c:pt>
                <c:pt idx="629">
                  <c:v>70.406400000000005</c:v>
                </c:pt>
                <c:pt idx="630">
                  <c:v>70.468800000000002</c:v>
                </c:pt>
                <c:pt idx="631">
                  <c:v>72.84</c:v>
                </c:pt>
                <c:pt idx="632">
                  <c:v>73.300799999999995</c:v>
                </c:pt>
                <c:pt idx="633">
                  <c:v>76.723200000000006</c:v>
                </c:pt>
                <c:pt idx="634">
                  <c:v>79.747200000000007</c:v>
                </c:pt>
                <c:pt idx="635">
                  <c:v>82.622399999999999</c:v>
                </c:pt>
                <c:pt idx="636">
                  <c:v>84.816000000000003</c:v>
                </c:pt>
                <c:pt idx="637">
                  <c:v>86.3904</c:v>
                </c:pt>
                <c:pt idx="638">
                  <c:v>78.796800000000005</c:v>
                </c:pt>
                <c:pt idx="639">
                  <c:v>76.814400000000006</c:v>
                </c:pt>
                <c:pt idx="640">
                  <c:v>77.457599999999999</c:v>
                </c:pt>
                <c:pt idx="641">
                  <c:v>79.622399999999999</c:v>
                </c:pt>
                <c:pt idx="642">
                  <c:v>81</c:v>
                </c:pt>
                <c:pt idx="643">
                  <c:v>71.054400000000001</c:v>
                </c:pt>
                <c:pt idx="644">
                  <c:v>70.036799999999999</c:v>
                </c:pt>
                <c:pt idx="645">
                  <c:v>72.307199999999995</c:v>
                </c:pt>
                <c:pt idx="646">
                  <c:v>73.315200000000004</c:v>
                </c:pt>
                <c:pt idx="647">
                  <c:v>75.460800000000006</c:v>
                </c:pt>
                <c:pt idx="648">
                  <c:v>79.161600000000007</c:v>
                </c:pt>
                <c:pt idx="649">
                  <c:v>93.556799999999996</c:v>
                </c:pt>
                <c:pt idx="650">
                  <c:v>90.84</c:v>
                </c:pt>
                <c:pt idx="651">
                  <c:v>89.0976</c:v>
                </c:pt>
                <c:pt idx="652">
                  <c:v>84.475200000000001</c:v>
                </c:pt>
                <c:pt idx="653">
                  <c:v>87.782399999999996</c:v>
                </c:pt>
                <c:pt idx="654">
                  <c:v>100.74720000000001</c:v>
                </c:pt>
                <c:pt idx="655">
                  <c:v>99.979200000000006</c:v>
                </c:pt>
                <c:pt idx="656">
                  <c:v>98.371200000000002</c:v>
                </c:pt>
                <c:pt idx="657">
                  <c:v>98.913600000000002</c:v>
                </c:pt>
                <c:pt idx="658">
                  <c:v>98.126400000000004</c:v>
                </c:pt>
                <c:pt idx="659">
                  <c:v>96.1584</c:v>
                </c:pt>
                <c:pt idx="660">
                  <c:v>94.1952</c:v>
                </c:pt>
                <c:pt idx="661">
                  <c:v>91.742400000000004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5-4F66-A407-AAFF5EC4DCA8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[0]!SCADAMZ</c:f>
              <c:numCache>
                <c:formatCode>General</c:formatCode>
                <c:ptCount val="662"/>
                <c:pt idx="0">
                  <c:v>62.738878666666665</c:v>
                </c:pt>
                <c:pt idx="1">
                  <c:v>60.912031555555558</c:v>
                </c:pt>
                <c:pt idx="2">
                  <c:v>59.117952888888887</c:v>
                </c:pt>
                <c:pt idx="3">
                  <c:v>57.980759444444445</c:v>
                </c:pt>
                <c:pt idx="4">
                  <c:v>56.691532666666667</c:v>
                </c:pt>
                <c:pt idx="5">
                  <c:v>55.228062888888886</c:v>
                </c:pt>
                <c:pt idx="6">
                  <c:v>54.871049111111112</c:v>
                </c:pt>
                <c:pt idx="7">
                  <c:v>54.495677333333333</c:v>
                </c:pt>
                <c:pt idx="8">
                  <c:v>53.446486</c:v>
                </c:pt>
                <c:pt idx="9">
                  <c:v>52.826223444444445</c:v>
                </c:pt>
                <c:pt idx="10">
                  <c:v>52.180064000000002</c:v>
                </c:pt>
                <c:pt idx="11">
                  <c:v>51.620200555555556</c:v>
                </c:pt>
                <c:pt idx="12">
                  <c:v>50.269624888888892</c:v>
                </c:pt>
                <c:pt idx="13">
                  <c:v>49.76396311111111</c:v>
                </c:pt>
                <c:pt idx="14">
                  <c:v>45.632618444444446</c:v>
                </c:pt>
                <c:pt idx="15">
                  <c:v>41.512842888888891</c:v>
                </c:pt>
                <c:pt idx="16">
                  <c:v>37.871111444444445</c:v>
                </c:pt>
                <c:pt idx="17">
                  <c:v>32.580943222222224</c:v>
                </c:pt>
                <c:pt idx="18">
                  <c:v>28.098912777777777</c:v>
                </c:pt>
                <c:pt idx="19">
                  <c:v>33.02151933333333</c:v>
                </c:pt>
                <c:pt idx="20">
                  <c:v>36.568119222222222</c:v>
                </c:pt>
                <c:pt idx="21">
                  <c:v>33.26053233333333</c:v>
                </c:pt>
                <c:pt idx="22">
                  <c:v>42.362259333333334</c:v>
                </c:pt>
                <c:pt idx="23">
                  <c:v>45.960588555555553</c:v>
                </c:pt>
                <c:pt idx="24">
                  <c:v>52.907155444444442</c:v>
                </c:pt>
                <c:pt idx="25">
                  <c:v>57.373614333333336</c:v>
                </c:pt>
                <c:pt idx="26">
                  <c:v>62.988917555555552</c:v>
                </c:pt>
                <c:pt idx="27">
                  <c:v>66.756528000000003</c:v>
                </c:pt>
                <c:pt idx="28">
                  <c:v>74.743652999999995</c:v>
                </c:pt>
                <c:pt idx="29">
                  <c:v>69.391338000000005</c:v>
                </c:pt>
                <c:pt idx="30">
                  <c:v>61.053344111111109</c:v>
                </c:pt>
                <c:pt idx="31">
                  <c:v>58.955040777777775</c:v>
                </c:pt>
                <c:pt idx="32">
                  <c:v>49.313415444444445</c:v>
                </c:pt>
                <c:pt idx="33">
                  <c:v>34.098725999999999</c:v>
                </c:pt>
                <c:pt idx="34">
                  <c:v>17.549326888888888</c:v>
                </c:pt>
                <c:pt idx="35">
                  <c:v>19.999882444444445</c:v>
                </c:pt>
                <c:pt idx="36">
                  <c:v>32.592421999999999</c:v>
                </c:pt>
                <c:pt idx="37">
                  <c:v>32.135435555555553</c:v>
                </c:pt>
                <c:pt idx="38">
                  <c:v>29.904641666666667</c:v>
                </c:pt>
                <c:pt idx="39">
                  <c:v>28.76738811111111</c:v>
                </c:pt>
                <c:pt idx="40">
                  <c:v>29.685863111111111</c:v>
                </c:pt>
                <c:pt idx="41">
                  <c:v>37.721802888888888</c:v>
                </c:pt>
                <c:pt idx="42">
                  <c:v>34.808675000000001</c:v>
                </c:pt>
                <c:pt idx="43">
                  <c:v>43.277670333333333</c:v>
                </c:pt>
                <c:pt idx="44">
                  <c:v>55.683659666666664</c:v>
                </c:pt>
                <c:pt idx="45">
                  <c:v>55.761251444444447</c:v>
                </c:pt>
                <c:pt idx="46">
                  <c:v>59.302977777777777</c:v>
                </c:pt>
                <c:pt idx="47">
                  <c:v>62.495427666666664</c:v>
                </c:pt>
                <c:pt idx="48">
                  <c:v>60.728524222222219</c:v>
                </c:pt>
                <c:pt idx="49">
                  <c:v>58.752007555555558</c:v>
                </c:pt>
                <c:pt idx="50">
                  <c:v>61.513632999999999</c:v>
                </c:pt>
                <c:pt idx="51">
                  <c:v>63.466840777777776</c:v>
                </c:pt>
                <c:pt idx="52">
                  <c:v>65.777584333333337</c:v>
                </c:pt>
                <c:pt idx="53">
                  <c:v>66.857313000000005</c:v>
                </c:pt>
                <c:pt idx="54">
                  <c:v>70.993925000000004</c:v>
                </c:pt>
                <c:pt idx="55">
                  <c:v>71.444634555555552</c:v>
                </c:pt>
                <c:pt idx="56">
                  <c:v>75.63325288888889</c:v>
                </c:pt>
                <c:pt idx="57">
                  <c:v>78.496512222222222</c:v>
                </c:pt>
                <c:pt idx="58">
                  <c:v>81.935310666666666</c:v>
                </c:pt>
                <c:pt idx="59">
                  <c:v>81.215643444444439</c:v>
                </c:pt>
                <c:pt idx="60">
                  <c:v>89.255298999999994</c:v>
                </c:pt>
                <c:pt idx="61">
                  <c:v>94.223634444444443</c:v>
                </c:pt>
                <c:pt idx="62">
                  <c:v>101.15915344444444</c:v>
                </c:pt>
                <c:pt idx="63">
                  <c:v>102.85828722222222</c:v>
                </c:pt>
                <c:pt idx="64">
                  <c:v>93.718718777777781</c:v>
                </c:pt>
                <c:pt idx="65">
                  <c:v>96.889795777777778</c:v>
                </c:pt>
                <c:pt idx="66">
                  <c:v>91.184210888888884</c:v>
                </c:pt>
                <c:pt idx="67">
                  <c:v>84.168533444444449</c:v>
                </c:pt>
                <c:pt idx="68">
                  <c:v>86.668346777777771</c:v>
                </c:pt>
                <c:pt idx="69">
                  <c:v>88.302119333333337</c:v>
                </c:pt>
                <c:pt idx="70">
                  <c:v>91.962885666666665</c:v>
                </c:pt>
                <c:pt idx="71">
                  <c:v>95.682010111111111</c:v>
                </c:pt>
                <c:pt idx="72">
                  <c:v>111.41972422222223</c:v>
                </c:pt>
                <c:pt idx="73">
                  <c:v>113.07823177777777</c:v>
                </c:pt>
                <c:pt idx="74">
                  <c:v>111.031882</c:v>
                </c:pt>
                <c:pt idx="75">
                  <c:v>106.97561611111111</c:v>
                </c:pt>
                <c:pt idx="76">
                  <c:v>102.14007955555556</c:v>
                </c:pt>
                <c:pt idx="77">
                  <c:v>102.94794988888889</c:v>
                </c:pt>
                <c:pt idx="78">
                  <c:v>102.18741455555555</c:v>
                </c:pt>
                <c:pt idx="79">
                  <c:v>116.86454255555556</c:v>
                </c:pt>
                <c:pt idx="80">
                  <c:v>116.12513800000001</c:v>
                </c:pt>
                <c:pt idx="81">
                  <c:v>114.31679266666667</c:v>
                </c:pt>
                <c:pt idx="82">
                  <c:v>112.33395233333333</c:v>
                </c:pt>
                <c:pt idx="83">
                  <c:v>108.08876388888889</c:v>
                </c:pt>
                <c:pt idx="84">
                  <c:v>107.43963877777777</c:v>
                </c:pt>
                <c:pt idx="85">
                  <c:v>104.79390422222222</c:v>
                </c:pt>
                <c:pt idx="86">
                  <c:v>100.79983644444444</c:v>
                </c:pt>
                <c:pt idx="87">
                  <c:v>96.957864888888892</c:v>
                </c:pt>
                <c:pt idx="88">
                  <c:v>92.816590444444444</c:v>
                </c:pt>
                <c:pt idx="89">
                  <c:v>88.302619000000007</c:v>
                </c:pt>
                <c:pt idx="90">
                  <c:v>82.362026555555559</c:v>
                </c:pt>
                <c:pt idx="91">
                  <c:v>75.490759555555556</c:v>
                </c:pt>
                <c:pt idx="92">
                  <c:v>71.988045222222226</c:v>
                </c:pt>
                <c:pt idx="93">
                  <c:v>69.445175333333339</c:v>
                </c:pt>
                <c:pt idx="94">
                  <c:v>66.768484666666666</c:v>
                </c:pt>
                <c:pt idx="95">
                  <c:v>64.931430888888883</c:v>
                </c:pt>
                <c:pt idx="96">
                  <c:v>63.070973666666667</c:v>
                </c:pt>
                <c:pt idx="97">
                  <c:v>61.685851111111113</c:v>
                </c:pt>
                <c:pt idx="98">
                  <c:v>59.620808555555556</c:v>
                </c:pt>
                <c:pt idx="99">
                  <c:v>63.201221666666669</c:v>
                </c:pt>
                <c:pt idx="100">
                  <c:v>58.553565666666664</c:v>
                </c:pt>
                <c:pt idx="101">
                  <c:v>56.917809333333331</c:v>
                </c:pt>
                <c:pt idx="102">
                  <c:v>54.340237222222221</c:v>
                </c:pt>
                <c:pt idx="103">
                  <c:v>53.00972766666667</c:v>
                </c:pt>
                <c:pt idx="104">
                  <c:v>52.418915666666663</c:v>
                </c:pt>
                <c:pt idx="105">
                  <c:v>52.141068333333337</c:v>
                </c:pt>
                <c:pt idx="106">
                  <c:v>51.842345666666667</c:v>
                </c:pt>
                <c:pt idx="107">
                  <c:v>50.988423111111111</c:v>
                </c:pt>
                <c:pt idx="108">
                  <c:v>50.544343111111111</c:v>
                </c:pt>
                <c:pt idx="109">
                  <c:v>50.405267333333335</c:v>
                </c:pt>
                <c:pt idx="110">
                  <c:v>50.090012111111108</c:v>
                </c:pt>
                <c:pt idx="111">
                  <c:v>49.882470555555557</c:v>
                </c:pt>
                <c:pt idx="112">
                  <c:v>49.737518111111115</c:v>
                </c:pt>
                <c:pt idx="113">
                  <c:v>49.913903444444443</c:v>
                </c:pt>
                <c:pt idx="114">
                  <c:v>50.163303111111112</c:v>
                </c:pt>
                <c:pt idx="115">
                  <c:v>50.603570222222224</c:v>
                </c:pt>
                <c:pt idx="116">
                  <c:v>53.319399222222224</c:v>
                </c:pt>
                <c:pt idx="117">
                  <c:v>56.957192333333332</c:v>
                </c:pt>
                <c:pt idx="118">
                  <c:v>65.820644888888893</c:v>
                </c:pt>
                <c:pt idx="119">
                  <c:v>71.413936000000007</c:v>
                </c:pt>
                <c:pt idx="120">
                  <c:v>75.178817222222222</c:v>
                </c:pt>
                <c:pt idx="121">
                  <c:v>82.016592000000003</c:v>
                </c:pt>
                <c:pt idx="122">
                  <c:v>86.616100000000003</c:v>
                </c:pt>
                <c:pt idx="123">
                  <c:v>83.594154666666668</c:v>
                </c:pt>
                <c:pt idx="124">
                  <c:v>73.424158444444444</c:v>
                </c:pt>
                <c:pt idx="125">
                  <c:v>73.780389222222226</c:v>
                </c:pt>
                <c:pt idx="126">
                  <c:v>73.217757777777777</c:v>
                </c:pt>
                <c:pt idx="127">
                  <c:v>69.812374000000005</c:v>
                </c:pt>
                <c:pt idx="128">
                  <c:v>82.558053111111107</c:v>
                </c:pt>
                <c:pt idx="129">
                  <c:v>81.559300888888885</c:v>
                </c:pt>
                <c:pt idx="130">
                  <c:v>80.096482111111115</c:v>
                </c:pt>
                <c:pt idx="131">
                  <c:v>77.850461888888887</c:v>
                </c:pt>
                <c:pt idx="132">
                  <c:v>74.110602222222226</c:v>
                </c:pt>
                <c:pt idx="133">
                  <c:v>71.558032666666662</c:v>
                </c:pt>
                <c:pt idx="134">
                  <c:v>71.785854222222227</c:v>
                </c:pt>
                <c:pt idx="135">
                  <c:v>71.873604999999998</c:v>
                </c:pt>
                <c:pt idx="136">
                  <c:v>70.147121333333331</c:v>
                </c:pt>
                <c:pt idx="137">
                  <c:v>69.202136111111116</c:v>
                </c:pt>
                <c:pt idx="138">
                  <c:v>69.238384888888888</c:v>
                </c:pt>
                <c:pt idx="139">
                  <c:v>66.293969333333337</c:v>
                </c:pt>
                <c:pt idx="140">
                  <c:v>69.057117111111111</c:v>
                </c:pt>
                <c:pt idx="141">
                  <c:v>66.719223444444438</c:v>
                </c:pt>
                <c:pt idx="142">
                  <c:v>72.435385777777782</c:v>
                </c:pt>
                <c:pt idx="143">
                  <c:v>70.109263111111105</c:v>
                </c:pt>
                <c:pt idx="144">
                  <c:v>73.353540777777781</c:v>
                </c:pt>
                <c:pt idx="145">
                  <c:v>78.759473999999997</c:v>
                </c:pt>
                <c:pt idx="146">
                  <c:v>80.473814888888896</c:v>
                </c:pt>
                <c:pt idx="147">
                  <c:v>77.522198333333336</c:v>
                </c:pt>
                <c:pt idx="148">
                  <c:v>75.268407555555555</c:v>
                </c:pt>
                <c:pt idx="149">
                  <c:v>81.149550111111111</c:v>
                </c:pt>
                <c:pt idx="150">
                  <c:v>79.706836777777781</c:v>
                </c:pt>
                <c:pt idx="151">
                  <c:v>80.661104111111115</c:v>
                </c:pt>
                <c:pt idx="152">
                  <c:v>81.852726666666669</c:v>
                </c:pt>
                <c:pt idx="153">
                  <c:v>89.158845999999997</c:v>
                </c:pt>
                <c:pt idx="154">
                  <c:v>91.264703555555556</c:v>
                </c:pt>
                <c:pt idx="155">
                  <c:v>94.925587111111113</c:v>
                </c:pt>
                <c:pt idx="156">
                  <c:v>99.995670888888895</c:v>
                </c:pt>
                <c:pt idx="157">
                  <c:v>106.04874211111111</c:v>
                </c:pt>
                <c:pt idx="158">
                  <c:v>112.43880455555555</c:v>
                </c:pt>
                <c:pt idx="159">
                  <c:v>115.27787444444445</c:v>
                </c:pt>
                <c:pt idx="160">
                  <c:v>112.29907355555555</c:v>
                </c:pt>
                <c:pt idx="161">
                  <c:v>103.56902522222222</c:v>
                </c:pt>
                <c:pt idx="162">
                  <c:v>105.85902722222222</c:v>
                </c:pt>
                <c:pt idx="163">
                  <c:v>102.22417311111111</c:v>
                </c:pt>
                <c:pt idx="164">
                  <c:v>91.639319666666665</c:v>
                </c:pt>
                <c:pt idx="165">
                  <c:v>92.22984255555555</c:v>
                </c:pt>
                <c:pt idx="166">
                  <c:v>91.858510555555554</c:v>
                </c:pt>
                <c:pt idx="167">
                  <c:v>90.510501111111111</c:v>
                </c:pt>
                <c:pt idx="168">
                  <c:v>92.007440777777774</c:v>
                </c:pt>
                <c:pt idx="169">
                  <c:v>105.13155166666667</c:v>
                </c:pt>
                <c:pt idx="170">
                  <c:v>102.27142922222222</c:v>
                </c:pt>
                <c:pt idx="171">
                  <c:v>102.96095699999999</c:v>
                </c:pt>
                <c:pt idx="172">
                  <c:v>101.29493033333334</c:v>
                </c:pt>
                <c:pt idx="173">
                  <c:v>101.18800577777778</c:v>
                </c:pt>
                <c:pt idx="174">
                  <c:v>98.778505444444448</c:v>
                </c:pt>
                <c:pt idx="175">
                  <c:v>96.425587888888884</c:v>
                </c:pt>
                <c:pt idx="176">
                  <c:v>109.91065944444445</c:v>
                </c:pt>
                <c:pt idx="177">
                  <c:v>107.93798222222222</c:v>
                </c:pt>
                <c:pt idx="178">
                  <c:v>106.35093922222222</c:v>
                </c:pt>
                <c:pt idx="179">
                  <c:v>105.723001</c:v>
                </c:pt>
                <c:pt idx="180">
                  <c:v>102.54620199999999</c:v>
                </c:pt>
                <c:pt idx="181">
                  <c:v>97.946009222222216</c:v>
                </c:pt>
                <c:pt idx="182">
                  <c:v>94.107841888888885</c:v>
                </c:pt>
                <c:pt idx="183">
                  <c:v>91.619774000000007</c:v>
                </c:pt>
                <c:pt idx="184">
                  <c:v>88.227320555555551</c:v>
                </c:pt>
                <c:pt idx="185">
                  <c:v>84.653305555555562</c:v>
                </c:pt>
                <c:pt idx="186">
                  <c:v>81.109259444444447</c:v>
                </c:pt>
                <c:pt idx="187">
                  <c:v>77.582647222222221</c:v>
                </c:pt>
                <c:pt idx="188">
                  <c:v>74.708483000000001</c:v>
                </c:pt>
                <c:pt idx="189">
                  <c:v>71.981074777777778</c:v>
                </c:pt>
                <c:pt idx="190">
                  <c:v>69.961731333333333</c:v>
                </c:pt>
                <c:pt idx="191">
                  <c:v>67.491679222222217</c:v>
                </c:pt>
                <c:pt idx="192">
                  <c:v>61.573041444444442</c:v>
                </c:pt>
                <c:pt idx="193">
                  <c:v>59.845170111111109</c:v>
                </c:pt>
                <c:pt idx="194">
                  <c:v>58.943790999999997</c:v>
                </c:pt>
                <c:pt idx="195">
                  <c:v>56.704894888888887</c:v>
                </c:pt>
                <c:pt idx="196">
                  <c:v>56.160736111111113</c:v>
                </c:pt>
                <c:pt idx="197">
                  <c:v>54.95079611111111</c:v>
                </c:pt>
                <c:pt idx="198">
                  <c:v>54.584698555555555</c:v>
                </c:pt>
                <c:pt idx="199">
                  <c:v>54.283836444444447</c:v>
                </c:pt>
                <c:pt idx="200">
                  <c:v>53.009751666666666</c:v>
                </c:pt>
                <c:pt idx="201">
                  <c:v>51.882482888888887</c:v>
                </c:pt>
                <c:pt idx="202">
                  <c:v>51.563203222222221</c:v>
                </c:pt>
                <c:pt idx="203">
                  <c:v>51.021486000000003</c:v>
                </c:pt>
                <c:pt idx="204">
                  <c:v>50.901437222222221</c:v>
                </c:pt>
                <c:pt idx="205">
                  <c:v>50.87577122222222</c:v>
                </c:pt>
                <c:pt idx="206">
                  <c:v>50.808157222222221</c:v>
                </c:pt>
                <c:pt idx="207">
                  <c:v>49.982629111111109</c:v>
                </c:pt>
                <c:pt idx="208">
                  <c:v>48.219677888888889</c:v>
                </c:pt>
                <c:pt idx="209">
                  <c:v>48.282060666666666</c:v>
                </c:pt>
                <c:pt idx="210">
                  <c:v>48.324806444444441</c:v>
                </c:pt>
                <c:pt idx="211">
                  <c:v>50.867239888888889</c:v>
                </c:pt>
                <c:pt idx="212">
                  <c:v>56.397524666666669</c:v>
                </c:pt>
                <c:pt idx="213">
                  <c:v>61.735723666666665</c:v>
                </c:pt>
                <c:pt idx="214">
                  <c:v>66.870907222222229</c:v>
                </c:pt>
                <c:pt idx="215">
                  <c:v>70.778757555555558</c:v>
                </c:pt>
                <c:pt idx="216">
                  <c:v>74.36407233333334</c:v>
                </c:pt>
                <c:pt idx="217">
                  <c:v>80.341501111111114</c:v>
                </c:pt>
                <c:pt idx="218">
                  <c:v>85.230439444444443</c:v>
                </c:pt>
                <c:pt idx="219">
                  <c:v>83.041509222222217</c:v>
                </c:pt>
                <c:pt idx="220">
                  <c:v>73.641098222222226</c:v>
                </c:pt>
                <c:pt idx="221">
                  <c:v>72.291262333333336</c:v>
                </c:pt>
                <c:pt idx="222">
                  <c:v>70.439495333333326</c:v>
                </c:pt>
                <c:pt idx="223">
                  <c:v>67.599957888888895</c:v>
                </c:pt>
                <c:pt idx="224">
                  <c:v>79.449209111111116</c:v>
                </c:pt>
                <c:pt idx="225">
                  <c:v>75.551138555555553</c:v>
                </c:pt>
                <c:pt idx="226">
                  <c:v>74.322591222222229</c:v>
                </c:pt>
                <c:pt idx="227">
                  <c:v>70.808688222222216</c:v>
                </c:pt>
                <c:pt idx="228">
                  <c:v>69.339247999999998</c:v>
                </c:pt>
                <c:pt idx="229">
                  <c:v>68.920705333333331</c:v>
                </c:pt>
                <c:pt idx="230">
                  <c:v>66.070566888888891</c:v>
                </c:pt>
                <c:pt idx="231">
                  <c:v>65.924684999999997</c:v>
                </c:pt>
                <c:pt idx="232">
                  <c:v>64.698878555555552</c:v>
                </c:pt>
                <c:pt idx="233">
                  <c:v>63.910686666666663</c:v>
                </c:pt>
                <c:pt idx="234">
                  <c:v>65.576442888888892</c:v>
                </c:pt>
                <c:pt idx="235">
                  <c:v>74.857057888888889</c:v>
                </c:pt>
                <c:pt idx="236">
                  <c:v>74.440399777777785</c:v>
                </c:pt>
                <c:pt idx="237">
                  <c:v>75.990736999999996</c:v>
                </c:pt>
                <c:pt idx="238">
                  <c:v>71.605125000000001</c:v>
                </c:pt>
                <c:pt idx="239">
                  <c:v>74.826562444444448</c:v>
                </c:pt>
                <c:pt idx="240">
                  <c:v>73.260879222222229</c:v>
                </c:pt>
                <c:pt idx="241">
                  <c:v>66.297362777777778</c:v>
                </c:pt>
                <c:pt idx="242">
                  <c:v>71.565804777777771</c:v>
                </c:pt>
                <c:pt idx="243">
                  <c:v>71.025481222222226</c:v>
                </c:pt>
                <c:pt idx="244">
                  <c:v>81.115215555555551</c:v>
                </c:pt>
                <c:pt idx="245">
                  <c:v>76.303896888888886</c:v>
                </c:pt>
                <c:pt idx="246">
                  <c:v>72.934656222222216</c:v>
                </c:pt>
                <c:pt idx="247">
                  <c:v>74.830876444444442</c:v>
                </c:pt>
                <c:pt idx="248">
                  <c:v>84.518339666666662</c:v>
                </c:pt>
                <c:pt idx="249">
                  <c:v>86.271088111111112</c:v>
                </c:pt>
                <c:pt idx="250">
                  <c:v>81.975188444444441</c:v>
                </c:pt>
                <c:pt idx="251">
                  <c:v>82.331998999999996</c:v>
                </c:pt>
                <c:pt idx="252">
                  <c:v>88.041687555555555</c:v>
                </c:pt>
                <c:pt idx="253">
                  <c:v>99.003945111111108</c:v>
                </c:pt>
                <c:pt idx="254">
                  <c:v>104.025766</c:v>
                </c:pt>
                <c:pt idx="255">
                  <c:v>107.65220577777778</c:v>
                </c:pt>
                <c:pt idx="256">
                  <c:v>110.44213966666666</c:v>
                </c:pt>
                <c:pt idx="257">
                  <c:v>97.375353000000004</c:v>
                </c:pt>
                <c:pt idx="258">
                  <c:v>99.748629333333326</c:v>
                </c:pt>
                <c:pt idx="259">
                  <c:v>96.361504333333329</c:v>
                </c:pt>
                <c:pt idx="260">
                  <c:v>87.903144666666662</c:v>
                </c:pt>
                <c:pt idx="261">
                  <c:v>88.005397555555561</c:v>
                </c:pt>
                <c:pt idx="262">
                  <c:v>90.030780777777778</c:v>
                </c:pt>
                <c:pt idx="263">
                  <c:v>93.067051000000006</c:v>
                </c:pt>
                <c:pt idx="264">
                  <c:v>94.844864777777772</c:v>
                </c:pt>
                <c:pt idx="265">
                  <c:v>109.71696022222223</c:v>
                </c:pt>
                <c:pt idx="266">
                  <c:v>109.84960122222222</c:v>
                </c:pt>
                <c:pt idx="267">
                  <c:v>106.06900288888889</c:v>
                </c:pt>
                <c:pt idx="268">
                  <c:v>104.02558944444445</c:v>
                </c:pt>
                <c:pt idx="269">
                  <c:v>102.55542655555556</c:v>
                </c:pt>
                <c:pt idx="270">
                  <c:v>97.58808333333333</c:v>
                </c:pt>
                <c:pt idx="271">
                  <c:v>96.625261555555554</c:v>
                </c:pt>
                <c:pt idx="272">
                  <c:v>110.62676044444444</c:v>
                </c:pt>
                <c:pt idx="273">
                  <c:v>109.34692055555556</c:v>
                </c:pt>
                <c:pt idx="274">
                  <c:v>108.60117511111112</c:v>
                </c:pt>
                <c:pt idx="275">
                  <c:v>107.31216355555556</c:v>
                </c:pt>
                <c:pt idx="276">
                  <c:v>105.07425944444445</c:v>
                </c:pt>
                <c:pt idx="277">
                  <c:v>102.03931544444444</c:v>
                </c:pt>
                <c:pt idx="278">
                  <c:v>98.839042333333339</c:v>
                </c:pt>
                <c:pt idx="279">
                  <c:v>95.127091111111113</c:v>
                </c:pt>
                <c:pt idx="280">
                  <c:v>92.163088555555561</c:v>
                </c:pt>
                <c:pt idx="281">
                  <c:v>88.425625777777782</c:v>
                </c:pt>
                <c:pt idx="282">
                  <c:v>84.574947555555553</c:v>
                </c:pt>
                <c:pt idx="283">
                  <c:v>80.797019111111112</c:v>
                </c:pt>
                <c:pt idx="284">
                  <c:v>74.094953444444442</c:v>
                </c:pt>
                <c:pt idx="285">
                  <c:v>70.476727999999994</c:v>
                </c:pt>
                <c:pt idx="286">
                  <c:v>68.625810222222228</c:v>
                </c:pt>
                <c:pt idx="287">
                  <c:v>66.242228666666676</c:v>
                </c:pt>
                <c:pt idx="288">
                  <c:v>63.399033555555555</c:v>
                </c:pt>
                <c:pt idx="289">
                  <c:v>61.290158333333331</c:v>
                </c:pt>
                <c:pt idx="290">
                  <c:v>59.977661444444443</c:v>
                </c:pt>
                <c:pt idx="291">
                  <c:v>58.811363444444446</c:v>
                </c:pt>
                <c:pt idx="292">
                  <c:v>57.35761466666667</c:v>
                </c:pt>
                <c:pt idx="293">
                  <c:v>56.307795222222225</c:v>
                </c:pt>
                <c:pt idx="294">
                  <c:v>55.49835622222222</c:v>
                </c:pt>
                <c:pt idx="295">
                  <c:v>55.037570111111108</c:v>
                </c:pt>
                <c:pt idx="296">
                  <c:v>54.57842188888889</c:v>
                </c:pt>
                <c:pt idx="297">
                  <c:v>53.547396333333332</c:v>
                </c:pt>
                <c:pt idx="298">
                  <c:v>52.97115077777778</c:v>
                </c:pt>
                <c:pt idx="299">
                  <c:v>52.481191555555554</c:v>
                </c:pt>
                <c:pt idx="300">
                  <c:v>52.358368222222225</c:v>
                </c:pt>
                <c:pt idx="301">
                  <c:v>51.605002111111112</c:v>
                </c:pt>
                <c:pt idx="302">
                  <c:v>51.575684444444441</c:v>
                </c:pt>
                <c:pt idx="303">
                  <c:v>51.51402511111111</c:v>
                </c:pt>
                <c:pt idx="304">
                  <c:v>50.806131777777779</c:v>
                </c:pt>
                <c:pt idx="305">
                  <c:v>51.705924555555555</c:v>
                </c:pt>
                <c:pt idx="306">
                  <c:v>53.261266333333332</c:v>
                </c:pt>
                <c:pt idx="307">
                  <c:v>54.268667111111114</c:v>
                </c:pt>
                <c:pt idx="308">
                  <c:v>58.317505666666669</c:v>
                </c:pt>
                <c:pt idx="309">
                  <c:v>63.367100333333333</c:v>
                </c:pt>
                <c:pt idx="310">
                  <c:v>67.928894555555559</c:v>
                </c:pt>
                <c:pt idx="311">
                  <c:v>71.019903111111105</c:v>
                </c:pt>
                <c:pt idx="312">
                  <c:v>77.43231044444444</c:v>
                </c:pt>
                <c:pt idx="313">
                  <c:v>75.837084222222217</c:v>
                </c:pt>
                <c:pt idx="314">
                  <c:v>78.059024555555553</c:v>
                </c:pt>
                <c:pt idx="315">
                  <c:v>77.710277777777776</c:v>
                </c:pt>
                <c:pt idx="316">
                  <c:v>69.941616999999994</c:v>
                </c:pt>
                <c:pt idx="317">
                  <c:v>69.460956888888887</c:v>
                </c:pt>
                <c:pt idx="318">
                  <c:v>70.367368444444438</c:v>
                </c:pt>
                <c:pt idx="319">
                  <c:v>67.120590555555552</c:v>
                </c:pt>
                <c:pt idx="320">
                  <c:v>81.983731000000006</c:v>
                </c:pt>
                <c:pt idx="321">
                  <c:v>80.215934222222216</c:v>
                </c:pt>
                <c:pt idx="322">
                  <c:v>78.371577777777773</c:v>
                </c:pt>
                <c:pt idx="323">
                  <c:v>78.265120555555555</c:v>
                </c:pt>
                <c:pt idx="324">
                  <c:v>73.523247222222224</c:v>
                </c:pt>
                <c:pt idx="325">
                  <c:v>69.839746222222217</c:v>
                </c:pt>
                <c:pt idx="326">
                  <c:v>67.108112777777777</c:v>
                </c:pt>
                <c:pt idx="327">
                  <c:v>66.878193666666661</c:v>
                </c:pt>
                <c:pt idx="328">
                  <c:v>69.253972777777776</c:v>
                </c:pt>
                <c:pt idx="329">
                  <c:v>70.210939888888888</c:v>
                </c:pt>
                <c:pt idx="330">
                  <c:v>69.891545666666673</c:v>
                </c:pt>
                <c:pt idx="331">
                  <c:v>71.598152444444437</c:v>
                </c:pt>
                <c:pt idx="332">
                  <c:v>76.390114888888888</c:v>
                </c:pt>
                <c:pt idx="333">
                  <c:v>80.266801000000001</c:v>
                </c:pt>
                <c:pt idx="334">
                  <c:v>80.021205444444448</c:v>
                </c:pt>
                <c:pt idx="335">
                  <c:v>79.558125666666669</c:v>
                </c:pt>
                <c:pt idx="336">
                  <c:v>78.942867333333339</c:v>
                </c:pt>
                <c:pt idx="337">
                  <c:v>77.130837666666665</c:v>
                </c:pt>
                <c:pt idx="338">
                  <c:v>79.927696777777783</c:v>
                </c:pt>
                <c:pt idx="339">
                  <c:v>81.352272777777785</c:v>
                </c:pt>
                <c:pt idx="340">
                  <c:v>74.928310999999994</c:v>
                </c:pt>
                <c:pt idx="341">
                  <c:v>78.349361666666667</c:v>
                </c:pt>
                <c:pt idx="342">
                  <c:v>80.274035999999995</c:v>
                </c:pt>
                <c:pt idx="343">
                  <c:v>79.612389666666672</c:v>
                </c:pt>
                <c:pt idx="344">
                  <c:v>83.200798000000006</c:v>
                </c:pt>
                <c:pt idx="345">
                  <c:v>80.227466111111113</c:v>
                </c:pt>
                <c:pt idx="346">
                  <c:v>86.269794777777776</c:v>
                </c:pt>
                <c:pt idx="347">
                  <c:v>89.210747777777783</c:v>
                </c:pt>
                <c:pt idx="348">
                  <c:v>92.511535111111115</c:v>
                </c:pt>
                <c:pt idx="349">
                  <c:v>99.270250666666669</c:v>
                </c:pt>
                <c:pt idx="350">
                  <c:v>104.46709933333334</c:v>
                </c:pt>
                <c:pt idx="351">
                  <c:v>77.895809</c:v>
                </c:pt>
                <c:pt idx="352">
                  <c:v>71.499224666666663</c:v>
                </c:pt>
                <c:pt idx="353">
                  <c:v>87.778126000000015</c:v>
                </c:pt>
                <c:pt idx="354">
                  <c:v>84.444406666666666</c:v>
                </c:pt>
                <c:pt idx="355">
                  <c:v>76.694849888888882</c:v>
                </c:pt>
                <c:pt idx="356">
                  <c:v>70.542859777777778</c:v>
                </c:pt>
                <c:pt idx="357">
                  <c:v>73.558335666666665</c:v>
                </c:pt>
                <c:pt idx="358">
                  <c:v>74.043928333333326</c:v>
                </c:pt>
                <c:pt idx="359">
                  <c:v>78.056979222222225</c:v>
                </c:pt>
                <c:pt idx="360">
                  <c:v>76.958174666666665</c:v>
                </c:pt>
                <c:pt idx="361">
                  <c:v>91.333253333333332</c:v>
                </c:pt>
                <c:pt idx="362">
                  <c:v>91.684462666666661</c:v>
                </c:pt>
                <c:pt idx="363">
                  <c:v>92.815189444444442</c:v>
                </c:pt>
                <c:pt idx="364">
                  <c:v>91.796452000000002</c:v>
                </c:pt>
                <c:pt idx="365">
                  <c:v>88.477076999999994</c:v>
                </c:pt>
                <c:pt idx="366">
                  <c:v>81.937526333333338</c:v>
                </c:pt>
                <c:pt idx="367">
                  <c:v>81.304452666666663</c:v>
                </c:pt>
                <c:pt idx="368">
                  <c:v>98.159816666666671</c:v>
                </c:pt>
                <c:pt idx="369">
                  <c:v>99.552798111111116</c:v>
                </c:pt>
                <c:pt idx="370">
                  <c:v>105.02990122222222</c:v>
                </c:pt>
                <c:pt idx="371">
                  <c:v>102.33817488888889</c:v>
                </c:pt>
                <c:pt idx="372">
                  <c:v>98.310342000000006</c:v>
                </c:pt>
                <c:pt idx="373">
                  <c:v>97.837596333333337</c:v>
                </c:pt>
                <c:pt idx="374">
                  <c:v>93.442088777777784</c:v>
                </c:pt>
                <c:pt idx="375">
                  <c:v>90.231886555555562</c:v>
                </c:pt>
                <c:pt idx="376">
                  <c:v>86.615807666666669</c:v>
                </c:pt>
                <c:pt idx="377">
                  <c:v>82.316978666666671</c:v>
                </c:pt>
                <c:pt idx="378">
                  <c:v>78.971887888888887</c:v>
                </c:pt>
                <c:pt idx="379">
                  <c:v>75.589318222222218</c:v>
                </c:pt>
                <c:pt idx="380">
                  <c:v>69.328135555555562</c:v>
                </c:pt>
                <c:pt idx="381">
                  <c:v>65.740458555555549</c:v>
                </c:pt>
                <c:pt idx="382">
                  <c:v>63.022673444444443</c:v>
                </c:pt>
                <c:pt idx="383">
                  <c:v>61.161494222222224</c:v>
                </c:pt>
                <c:pt idx="384">
                  <c:v>58.734588000000002</c:v>
                </c:pt>
                <c:pt idx="385">
                  <c:v>56.804863777777776</c:v>
                </c:pt>
                <c:pt idx="386">
                  <c:v>55.04492311111111</c:v>
                </c:pt>
                <c:pt idx="387">
                  <c:v>54.165005888888892</c:v>
                </c:pt>
                <c:pt idx="388">
                  <c:v>53.323002222222222</c:v>
                </c:pt>
                <c:pt idx="389">
                  <c:v>53.015208666666666</c:v>
                </c:pt>
                <c:pt idx="390">
                  <c:v>51.973226777777775</c:v>
                </c:pt>
                <c:pt idx="391">
                  <c:v>50.238251444444444</c:v>
                </c:pt>
                <c:pt idx="392">
                  <c:v>50.138388111111112</c:v>
                </c:pt>
                <c:pt idx="393">
                  <c:v>49.630623333333332</c:v>
                </c:pt>
                <c:pt idx="394">
                  <c:v>48.890164777777777</c:v>
                </c:pt>
                <c:pt idx="395">
                  <c:v>49.048960333333333</c:v>
                </c:pt>
                <c:pt idx="396">
                  <c:v>48.309527555555555</c:v>
                </c:pt>
                <c:pt idx="397">
                  <c:v>45.671476333333331</c:v>
                </c:pt>
                <c:pt idx="398">
                  <c:v>44.018027777777775</c:v>
                </c:pt>
                <c:pt idx="399">
                  <c:v>43.258340777777775</c:v>
                </c:pt>
                <c:pt idx="400">
                  <c:v>44.201658999999999</c:v>
                </c:pt>
                <c:pt idx="401">
                  <c:v>43.864419777777776</c:v>
                </c:pt>
                <c:pt idx="402">
                  <c:v>42.491826777777774</c:v>
                </c:pt>
                <c:pt idx="403">
                  <c:v>43.619018222222223</c:v>
                </c:pt>
                <c:pt idx="404">
                  <c:v>45.250906999999998</c:v>
                </c:pt>
                <c:pt idx="405">
                  <c:v>49.85772</c:v>
                </c:pt>
                <c:pt idx="406">
                  <c:v>55.441591333333335</c:v>
                </c:pt>
                <c:pt idx="407">
                  <c:v>59.819307444444448</c:v>
                </c:pt>
                <c:pt idx="408">
                  <c:v>65.299823777777775</c:v>
                </c:pt>
                <c:pt idx="409">
                  <c:v>71.584087777777782</c:v>
                </c:pt>
                <c:pt idx="410">
                  <c:v>73.826126333333335</c:v>
                </c:pt>
                <c:pt idx="411">
                  <c:v>77.365761111111112</c:v>
                </c:pt>
                <c:pt idx="412">
                  <c:v>63.591719555555557</c:v>
                </c:pt>
                <c:pt idx="413">
                  <c:v>67.570706999999999</c:v>
                </c:pt>
                <c:pt idx="414">
                  <c:v>71.404690000000002</c:v>
                </c:pt>
                <c:pt idx="415">
                  <c:v>69.957405333333327</c:v>
                </c:pt>
                <c:pt idx="416">
                  <c:v>80.072448222222221</c:v>
                </c:pt>
                <c:pt idx="417">
                  <c:v>77.627533666666665</c:v>
                </c:pt>
                <c:pt idx="418">
                  <c:v>73.483633999999995</c:v>
                </c:pt>
                <c:pt idx="419">
                  <c:v>69.911457222222225</c:v>
                </c:pt>
                <c:pt idx="420">
                  <c:v>68.473321777777784</c:v>
                </c:pt>
                <c:pt idx="421">
                  <c:v>68.437825666666669</c:v>
                </c:pt>
                <c:pt idx="422">
                  <c:v>69.358503111111105</c:v>
                </c:pt>
                <c:pt idx="423">
                  <c:v>66.079304111111114</c:v>
                </c:pt>
                <c:pt idx="424">
                  <c:v>60.665297777777781</c:v>
                </c:pt>
                <c:pt idx="425">
                  <c:v>61.16942811111111</c:v>
                </c:pt>
                <c:pt idx="426">
                  <c:v>60.839792111111109</c:v>
                </c:pt>
                <c:pt idx="427">
                  <c:v>60.587253333333337</c:v>
                </c:pt>
                <c:pt idx="428">
                  <c:v>61.320737444444447</c:v>
                </c:pt>
                <c:pt idx="429">
                  <c:v>59.878512000000001</c:v>
                </c:pt>
                <c:pt idx="430">
                  <c:v>63.88348222222222</c:v>
                </c:pt>
                <c:pt idx="431">
                  <c:v>62.793633222222219</c:v>
                </c:pt>
                <c:pt idx="432">
                  <c:v>70.108151111111113</c:v>
                </c:pt>
                <c:pt idx="433">
                  <c:v>67.390275333333335</c:v>
                </c:pt>
                <c:pt idx="434">
                  <c:v>63.914811444444446</c:v>
                </c:pt>
                <c:pt idx="435">
                  <c:v>65.211096999999995</c:v>
                </c:pt>
                <c:pt idx="436">
                  <c:v>66.494458333333327</c:v>
                </c:pt>
                <c:pt idx="437">
                  <c:v>68.27705366666666</c:v>
                </c:pt>
                <c:pt idx="438">
                  <c:v>65.020505111111106</c:v>
                </c:pt>
                <c:pt idx="439">
                  <c:v>62.441291</c:v>
                </c:pt>
                <c:pt idx="440">
                  <c:v>73.921220888888882</c:v>
                </c:pt>
                <c:pt idx="441">
                  <c:v>74.61148544444444</c:v>
                </c:pt>
                <c:pt idx="442">
                  <c:v>74.614196666666672</c:v>
                </c:pt>
                <c:pt idx="443">
                  <c:v>75.328141000000002</c:v>
                </c:pt>
                <c:pt idx="444">
                  <c:v>80.74904166666667</c:v>
                </c:pt>
                <c:pt idx="445">
                  <c:v>89.297365222222226</c:v>
                </c:pt>
                <c:pt idx="446">
                  <c:v>93.620376777777778</c:v>
                </c:pt>
                <c:pt idx="447">
                  <c:v>100.28128833333334</c:v>
                </c:pt>
                <c:pt idx="448">
                  <c:v>95.711683666666673</c:v>
                </c:pt>
                <c:pt idx="449">
                  <c:v>88.037522777777781</c:v>
                </c:pt>
                <c:pt idx="450">
                  <c:v>90.234707444444439</c:v>
                </c:pt>
                <c:pt idx="451">
                  <c:v>89.457214555555552</c:v>
                </c:pt>
                <c:pt idx="452">
                  <c:v>78.267308444444438</c:v>
                </c:pt>
                <c:pt idx="453">
                  <c:v>80.832291777777783</c:v>
                </c:pt>
                <c:pt idx="454">
                  <c:v>86.649907111111105</c:v>
                </c:pt>
                <c:pt idx="455">
                  <c:v>91.35185766666666</c:v>
                </c:pt>
                <c:pt idx="456">
                  <c:v>92.32321966666666</c:v>
                </c:pt>
                <c:pt idx="457">
                  <c:v>105.73837122222223</c:v>
                </c:pt>
                <c:pt idx="458">
                  <c:v>108.59183811111112</c:v>
                </c:pt>
                <c:pt idx="459">
                  <c:v>104.18795144444445</c:v>
                </c:pt>
                <c:pt idx="460">
                  <c:v>101.92222333333333</c:v>
                </c:pt>
                <c:pt idx="461">
                  <c:v>99.890074444444451</c:v>
                </c:pt>
                <c:pt idx="462">
                  <c:v>97.547690222222229</c:v>
                </c:pt>
                <c:pt idx="463">
                  <c:v>95.843992444444439</c:v>
                </c:pt>
                <c:pt idx="464">
                  <c:v>109.62230166666667</c:v>
                </c:pt>
                <c:pt idx="465">
                  <c:v>108.78437700000001</c:v>
                </c:pt>
                <c:pt idx="466">
                  <c:v>107.18499311111111</c:v>
                </c:pt>
                <c:pt idx="467">
                  <c:v>104.12293655555555</c:v>
                </c:pt>
                <c:pt idx="468">
                  <c:v>99.750467444444439</c:v>
                </c:pt>
                <c:pt idx="469">
                  <c:v>96.592148444444447</c:v>
                </c:pt>
                <c:pt idx="470">
                  <c:v>93.546336444444449</c:v>
                </c:pt>
                <c:pt idx="471">
                  <c:v>90.323599999999999</c:v>
                </c:pt>
                <c:pt idx="472">
                  <c:v>86.34639555555556</c:v>
                </c:pt>
                <c:pt idx="473">
                  <c:v>82.491451555555557</c:v>
                </c:pt>
                <c:pt idx="474">
                  <c:v>78.80425677777778</c:v>
                </c:pt>
                <c:pt idx="475">
                  <c:v>75.019036888888891</c:v>
                </c:pt>
                <c:pt idx="476">
                  <c:v>71.716522777777783</c:v>
                </c:pt>
                <c:pt idx="477">
                  <c:v>68.40856488888889</c:v>
                </c:pt>
                <c:pt idx="478">
                  <c:v>65.634803777777776</c:v>
                </c:pt>
                <c:pt idx="479">
                  <c:v>63.425992444444447</c:v>
                </c:pt>
                <c:pt idx="480">
                  <c:v>59.653983888888888</c:v>
                </c:pt>
                <c:pt idx="481">
                  <c:v>57.63512577777778</c:v>
                </c:pt>
                <c:pt idx="482">
                  <c:v>56.290302444444443</c:v>
                </c:pt>
                <c:pt idx="483">
                  <c:v>55.039306000000003</c:v>
                </c:pt>
                <c:pt idx="484">
                  <c:v>54.114674444444447</c:v>
                </c:pt>
                <c:pt idx="485">
                  <c:v>53.319271777777779</c:v>
                </c:pt>
                <c:pt idx="486">
                  <c:v>53.066486444444443</c:v>
                </c:pt>
                <c:pt idx="487">
                  <c:v>52.087781333333332</c:v>
                </c:pt>
                <c:pt idx="488">
                  <c:v>51.325698111111109</c:v>
                </c:pt>
                <c:pt idx="489">
                  <c:v>51.006347222222225</c:v>
                </c:pt>
                <c:pt idx="490">
                  <c:v>50.866509999999998</c:v>
                </c:pt>
                <c:pt idx="491">
                  <c:v>50.811281000000001</c:v>
                </c:pt>
                <c:pt idx="492">
                  <c:v>49.975973222222223</c:v>
                </c:pt>
                <c:pt idx="493">
                  <c:v>49.721750888888891</c:v>
                </c:pt>
                <c:pt idx="494">
                  <c:v>49.726762888888892</c:v>
                </c:pt>
                <c:pt idx="495">
                  <c:v>49.736187888888892</c:v>
                </c:pt>
                <c:pt idx="496">
                  <c:v>49.926656444444447</c:v>
                </c:pt>
                <c:pt idx="497">
                  <c:v>50.131968333333333</c:v>
                </c:pt>
                <c:pt idx="498">
                  <c:v>50.858638222222226</c:v>
                </c:pt>
                <c:pt idx="499">
                  <c:v>52.825594000000002</c:v>
                </c:pt>
                <c:pt idx="500">
                  <c:v>55.991877000000002</c:v>
                </c:pt>
                <c:pt idx="501">
                  <c:v>59.889693111111114</c:v>
                </c:pt>
                <c:pt idx="502">
                  <c:v>63.629958111111108</c:v>
                </c:pt>
                <c:pt idx="503">
                  <c:v>68.17929344444444</c:v>
                </c:pt>
                <c:pt idx="504">
                  <c:v>71.807043777777778</c:v>
                </c:pt>
                <c:pt idx="505">
                  <c:v>75.032894666666664</c:v>
                </c:pt>
                <c:pt idx="506">
                  <c:v>77.353674111111104</c:v>
                </c:pt>
                <c:pt idx="507">
                  <c:v>76.655032444444444</c:v>
                </c:pt>
                <c:pt idx="508">
                  <c:v>63.509127333333332</c:v>
                </c:pt>
                <c:pt idx="509">
                  <c:v>63.682841000000003</c:v>
                </c:pt>
                <c:pt idx="510">
                  <c:v>60.714404999999999</c:v>
                </c:pt>
                <c:pt idx="511">
                  <c:v>64.552946333333338</c:v>
                </c:pt>
                <c:pt idx="512">
                  <c:v>79.128177555555553</c:v>
                </c:pt>
                <c:pt idx="513">
                  <c:v>79.905836888888885</c:v>
                </c:pt>
                <c:pt idx="514">
                  <c:v>79.751412555555561</c:v>
                </c:pt>
                <c:pt idx="515">
                  <c:v>75.598734666666672</c:v>
                </c:pt>
                <c:pt idx="516">
                  <c:v>64.36110166666667</c:v>
                </c:pt>
                <c:pt idx="517">
                  <c:v>61.998116666666668</c:v>
                </c:pt>
                <c:pt idx="518">
                  <c:v>65.132508999999999</c:v>
                </c:pt>
                <c:pt idx="519">
                  <c:v>66.806383555555556</c:v>
                </c:pt>
                <c:pt idx="520">
                  <c:v>66.167687222222227</c:v>
                </c:pt>
                <c:pt idx="521">
                  <c:v>69.862388555555555</c:v>
                </c:pt>
                <c:pt idx="522">
                  <c:v>69.737486777777775</c:v>
                </c:pt>
                <c:pt idx="523">
                  <c:v>70.169763888888895</c:v>
                </c:pt>
                <c:pt idx="524">
                  <c:v>74.973839555555557</c:v>
                </c:pt>
                <c:pt idx="525">
                  <c:v>70.693236666666664</c:v>
                </c:pt>
                <c:pt idx="526">
                  <c:v>70.778009555555556</c:v>
                </c:pt>
                <c:pt idx="527">
                  <c:v>74.646379777777781</c:v>
                </c:pt>
                <c:pt idx="528">
                  <c:v>72.017567777777771</c:v>
                </c:pt>
                <c:pt idx="529">
                  <c:v>70.946766444444449</c:v>
                </c:pt>
                <c:pt idx="530">
                  <c:v>71.626172555555556</c:v>
                </c:pt>
                <c:pt idx="531">
                  <c:v>73.231962111111116</c:v>
                </c:pt>
                <c:pt idx="532">
                  <c:v>74.132294999999999</c:v>
                </c:pt>
                <c:pt idx="533">
                  <c:v>74.293287333333339</c:v>
                </c:pt>
                <c:pt idx="534">
                  <c:v>73.659590888888886</c:v>
                </c:pt>
                <c:pt idx="535">
                  <c:v>75.000307333333339</c:v>
                </c:pt>
                <c:pt idx="536">
                  <c:v>78.195018000000005</c:v>
                </c:pt>
                <c:pt idx="537">
                  <c:v>83.390520333333328</c:v>
                </c:pt>
                <c:pt idx="538">
                  <c:v>84.240041222222217</c:v>
                </c:pt>
                <c:pt idx="539">
                  <c:v>86.674750444444442</c:v>
                </c:pt>
                <c:pt idx="540">
                  <c:v>92.313813333333329</c:v>
                </c:pt>
                <c:pt idx="541">
                  <c:v>94.226759666666666</c:v>
                </c:pt>
                <c:pt idx="542">
                  <c:v>94.11454055555555</c:v>
                </c:pt>
                <c:pt idx="543">
                  <c:v>85.827764555555561</c:v>
                </c:pt>
                <c:pt idx="544">
                  <c:v>91.727114888888892</c:v>
                </c:pt>
                <c:pt idx="545">
                  <c:v>93.246464555555562</c:v>
                </c:pt>
                <c:pt idx="546">
                  <c:v>95.51205233333333</c:v>
                </c:pt>
                <c:pt idx="547">
                  <c:v>89.834354444444443</c:v>
                </c:pt>
                <c:pt idx="548">
                  <c:v>78.790956111111115</c:v>
                </c:pt>
                <c:pt idx="549">
                  <c:v>80.115935666666672</c:v>
                </c:pt>
                <c:pt idx="550">
                  <c:v>82.825058666666663</c:v>
                </c:pt>
                <c:pt idx="551">
                  <c:v>85.618550333333332</c:v>
                </c:pt>
                <c:pt idx="552">
                  <c:v>89.375517555555561</c:v>
                </c:pt>
                <c:pt idx="553">
                  <c:v>102.84451977777778</c:v>
                </c:pt>
                <c:pt idx="554">
                  <c:v>101.41365455555555</c:v>
                </c:pt>
                <c:pt idx="555">
                  <c:v>98.303128111111107</c:v>
                </c:pt>
                <c:pt idx="556">
                  <c:v>97.30305966666667</c:v>
                </c:pt>
                <c:pt idx="557">
                  <c:v>93.805552333333338</c:v>
                </c:pt>
                <c:pt idx="558">
                  <c:v>106.37883100000001</c:v>
                </c:pt>
                <c:pt idx="559">
                  <c:v>106.07699844444444</c:v>
                </c:pt>
                <c:pt idx="560">
                  <c:v>105.13271333333333</c:v>
                </c:pt>
                <c:pt idx="561">
                  <c:v>100.76372944444445</c:v>
                </c:pt>
                <c:pt idx="562">
                  <c:v>101.65309388888889</c:v>
                </c:pt>
                <c:pt idx="563">
                  <c:v>99.502121222222229</c:v>
                </c:pt>
                <c:pt idx="564">
                  <c:v>97.650375222222223</c:v>
                </c:pt>
                <c:pt idx="565">
                  <c:v>94.40346266666667</c:v>
                </c:pt>
                <c:pt idx="566">
                  <c:v>91.993637222222219</c:v>
                </c:pt>
                <c:pt idx="567">
                  <c:v>88.53386011111111</c:v>
                </c:pt>
                <c:pt idx="568">
                  <c:v>84.579785777777772</c:v>
                </c:pt>
                <c:pt idx="569">
                  <c:v>80.525186222222217</c:v>
                </c:pt>
                <c:pt idx="570">
                  <c:v>76.470105777777775</c:v>
                </c:pt>
                <c:pt idx="571">
                  <c:v>71.655366222222227</c:v>
                </c:pt>
                <c:pt idx="572">
                  <c:v>67.710772111111112</c:v>
                </c:pt>
                <c:pt idx="573">
                  <c:v>64.382887777777782</c:v>
                </c:pt>
                <c:pt idx="574">
                  <c:v>61.756515111111113</c:v>
                </c:pt>
                <c:pt idx="575">
                  <c:v>61.56634588888889</c:v>
                </c:pt>
                <c:pt idx="576">
                  <c:v>59.937212000000002</c:v>
                </c:pt>
                <c:pt idx="577">
                  <c:v>59.627733444444445</c:v>
                </c:pt>
                <c:pt idx="578">
                  <c:v>59.431468333333335</c:v>
                </c:pt>
                <c:pt idx="579">
                  <c:v>57.997816</c:v>
                </c:pt>
                <c:pt idx="580">
                  <c:v>55.752821555555556</c:v>
                </c:pt>
                <c:pt idx="581">
                  <c:v>54.913089222222226</c:v>
                </c:pt>
                <c:pt idx="582">
                  <c:v>54.237304666666667</c:v>
                </c:pt>
                <c:pt idx="583">
                  <c:v>53.635052888888886</c:v>
                </c:pt>
                <c:pt idx="584">
                  <c:v>53.706859555555553</c:v>
                </c:pt>
                <c:pt idx="585">
                  <c:v>52.501690000000004</c:v>
                </c:pt>
                <c:pt idx="586">
                  <c:v>51.95528922222222</c:v>
                </c:pt>
                <c:pt idx="587">
                  <c:v>51.491872111111114</c:v>
                </c:pt>
                <c:pt idx="588">
                  <c:v>51.013675444444445</c:v>
                </c:pt>
                <c:pt idx="589">
                  <c:v>50.937633222222225</c:v>
                </c:pt>
                <c:pt idx="590">
                  <c:v>49.296983666666669</c:v>
                </c:pt>
                <c:pt idx="591">
                  <c:v>48.786471111111112</c:v>
                </c:pt>
                <c:pt idx="592">
                  <c:v>49.242643555555553</c:v>
                </c:pt>
                <c:pt idx="593">
                  <c:v>49.303164222222222</c:v>
                </c:pt>
                <c:pt idx="594">
                  <c:v>50.200252999999996</c:v>
                </c:pt>
                <c:pt idx="595">
                  <c:v>52.63869833333333</c:v>
                </c:pt>
                <c:pt idx="596">
                  <c:v>56.873147555555555</c:v>
                </c:pt>
                <c:pt idx="597">
                  <c:v>63.055754999999998</c:v>
                </c:pt>
                <c:pt idx="598">
                  <c:v>68.391626111111108</c:v>
                </c:pt>
                <c:pt idx="599">
                  <c:v>73.021499000000006</c:v>
                </c:pt>
                <c:pt idx="600">
                  <c:v>78.995960111111117</c:v>
                </c:pt>
                <c:pt idx="601">
                  <c:v>82.851480888888887</c:v>
                </c:pt>
                <c:pt idx="602">
                  <c:v>84.357036444444446</c:v>
                </c:pt>
                <c:pt idx="603">
                  <c:v>81.752610555555549</c:v>
                </c:pt>
                <c:pt idx="604">
                  <c:v>72.04574755555555</c:v>
                </c:pt>
                <c:pt idx="605">
                  <c:v>73.642093444444441</c:v>
                </c:pt>
                <c:pt idx="606">
                  <c:v>77.654225111111117</c:v>
                </c:pt>
                <c:pt idx="607">
                  <c:v>77.930879222222217</c:v>
                </c:pt>
                <c:pt idx="608">
                  <c:v>90.249722111111112</c:v>
                </c:pt>
                <c:pt idx="609">
                  <c:v>90.28423633333334</c:v>
                </c:pt>
                <c:pt idx="610">
                  <c:v>85.214568</c:v>
                </c:pt>
                <c:pt idx="611">
                  <c:v>80.641501777777776</c:v>
                </c:pt>
                <c:pt idx="612">
                  <c:v>78.045938000000007</c:v>
                </c:pt>
                <c:pt idx="613">
                  <c:v>75.34580733333334</c:v>
                </c:pt>
                <c:pt idx="614">
                  <c:v>70.299984111111115</c:v>
                </c:pt>
                <c:pt idx="615">
                  <c:v>65.820055444444449</c:v>
                </c:pt>
                <c:pt idx="616">
                  <c:v>57.171335777777777</c:v>
                </c:pt>
                <c:pt idx="617">
                  <c:v>54.923925222222223</c:v>
                </c:pt>
                <c:pt idx="618">
                  <c:v>56.677463000000003</c:v>
                </c:pt>
                <c:pt idx="619">
                  <c:v>58.838400111111113</c:v>
                </c:pt>
                <c:pt idx="620">
                  <c:v>60.711913444444441</c:v>
                </c:pt>
                <c:pt idx="621">
                  <c:v>61.757213888888892</c:v>
                </c:pt>
                <c:pt idx="622">
                  <c:v>67.650784222222228</c:v>
                </c:pt>
                <c:pt idx="623">
                  <c:v>70.693069888888886</c:v>
                </c:pt>
                <c:pt idx="624">
                  <c:v>72.729464777777778</c:v>
                </c:pt>
                <c:pt idx="625">
                  <c:v>72.072934666666669</c:v>
                </c:pt>
                <c:pt idx="626">
                  <c:v>72.118463222222218</c:v>
                </c:pt>
                <c:pt idx="627">
                  <c:v>70.103898222222227</c:v>
                </c:pt>
                <c:pt idx="628">
                  <c:v>70.224074777777773</c:v>
                </c:pt>
                <c:pt idx="629">
                  <c:v>71.228552777777779</c:v>
                </c:pt>
                <c:pt idx="630">
                  <c:v>70.974868999999998</c:v>
                </c:pt>
                <c:pt idx="631">
                  <c:v>73.043735999999996</c:v>
                </c:pt>
                <c:pt idx="632">
                  <c:v>73.271800333333331</c:v>
                </c:pt>
                <c:pt idx="633">
                  <c:v>76.592986555555555</c:v>
                </c:pt>
                <c:pt idx="634">
                  <c:v>80.018319111111111</c:v>
                </c:pt>
                <c:pt idx="635">
                  <c:v>83.033408888888886</c:v>
                </c:pt>
                <c:pt idx="636">
                  <c:v>84.746072999999996</c:v>
                </c:pt>
                <c:pt idx="637">
                  <c:v>86.326085222222218</c:v>
                </c:pt>
                <c:pt idx="638">
                  <c:v>83.972845666666672</c:v>
                </c:pt>
                <c:pt idx="639">
                  <c:v>76.975005222222222</c:v>
                </c:pt>
                <c:pt idx="640">
                  <c:v>77.756360666666666</c:v>
                </c:pt>
                <c:pt idx="641">
                  <c:v>79.678237999999993</c:v>
                </c:pt>
                <c:pt idx="642">
                  <c:v>81.233356999999998</c:v>
                </c:pt>
                <c:pt idx="643">
                  <c:v>75.858361666666667</c:v>
                </c:pt>
                <c:pt idx="644">
                  <c:v>70.072359222222218</c:v>
                </c:pt>
                <c:pt idx="645">
                  <c:v>72.221146333333337</c:v>
                </c:pt>
                <c:pt idx="646">
                  <c:v>73.396348444444442</c:v>
                </c:pt>
                <c:pt idx="647">
                  <c:v>75.612234444444439</c:v>
                </c:pt>
                <c:pt idx="648">
                  <c:v>76.379499333333328</c:v>
                </c:pt>
                <c:pt idx="649">
                  <c:v>92.345468222222223</c:v>
                </c:pt>
                <c:pt idx="650">
                  <c:v>91.426189666666673</c:v>
                </c:pt>
                <c:pt idx="651">
                  <c:v>89.685660666666664</c:v>
                </c:pt>
                <c:pt idx="652">
                  <c:v>85.090170666666666</c:v>
                </c:pt>
                <c:pt idx="653">
                  <c:v>84.919445222222222</c:v>
                </c:pt>
                <c:pt idx="654">
                  <c:v>99.330039222222226</c:v>
                </c:pt>
                <c:pt idx="655">
                  <c:v>99.953776777777776</c:v>
                </c:pt>
                <c:pt idx="656">
                  <c:v>98.573640111111118</c:v>
                </c:pt>
                <c:pt idx="657">
                  <c:v>98.895113555555554</c:v>
                </c:pt>
                <c:pt idx="658">
                  <c:v>98.682663333333338</c:v>
                </c:pt>
                <c:pt idx="659">
                  <c:v>96.959854222222219</c:v>
                </c:pt>
                <c:pt idx="660">
                  <c:v>94.911428888888892</c:v>
                </c:pt>
                <c:pt idx="661">
                  <c:v>92.497854888888895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5-4F66-A407-AAFF5EC4D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946768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[0]!PERMZ</c:f>
              <c:numCache>
                <c:formatCode>0.0%</c:formatCode>
                <c:ptCount val="662"/>
                <c:pt idx="0">
                  <c:v>6.7472635155374303E-3</c:v>
                </c:pt>
                <c:pt idx="1">
                  <c:v>1.2042951915948253E-2</c:v>
                </c:pt>
                <c:pt idx="2">
                  <c:v>6.4754584608306487E-3</c:v>
                </c:pt>
                <c:pt idx="3">
                  <c:v>6.8621225522430135E-3</c:v>
                </c:pt>
                <c:pt idx="4">
                  <c:v>4.9979554307541573E-3</c:v>
                </c:pt>
                <c:pt idx="5">
                  <c:v>2.1641351088915631E-3</c:v>
                </c:pt>
                <c:pt idx="6">
                  <c:v>9.2229685543228964E-3</c:v>
                </c:pt>
                <c:pt idx="7">
                  <c:v>1.1877550009902916E-2</c:v>
                </c:pt>
                <c:pt idx="8">
                  <c:v>5.5707200698395971E-3</c:v>
                </c:pt>
                <c:pt idx="9">
                  <c:v>3.0498740058870831E-3</c:v>
                </c:pt>
                <c:pt idx="10">
                  <c:v>6.7463110452553755E-3</c:v>
                </c:pt>
                <c:pt idx="11">
                  <c:v>6.6655854230155019E-3</c:v>
                </c:pt>
                <c:pt idx="12">
                  <c:v>-4.199056906102591E-3</c:v>
                </c:pt>
                <c:pt idx="13">
                  <c:v>2.4045487841911064E-4</c:v>
                </c:pt>
                <c:pt idx="14">
                  <c:v>-3.2781004246692502E-2</c:v>
                </c:pt>
                <c:pt idx="15">
                  <c:v>1.2943187536330038E-2</c:v>
                </c:pt>
                <c:pt idx="16">
                  <c:v>9.960942685517107E-3</c:v>
                </c:pt>
                <c:pt idx="17">
                  <c:v>4.0419451966528179E-2</c:v>
                </c:pt>
                <c:pt idx="18">
                  <c:v>4.6093667268948639E-2</c:v>
                </c:pt>
                <c:pt idx="19">
                  <c:v>8.7218760182469837E-3</c:v>
                </c:pt>
                <c:pt idx="20">
                  <c:v>-1.2398474034703632E-2</c:v>
                </c:pt>
                <c:pt idx="21">
                  <c:v>4.1526765285501845E-2</c:v>
                </c:pt>
                <c:pt idx="22">
                  <c:v>5.2933926921567495E-3</c:v>
                </c:pt>
                <c:pt idx="23">
                  <c:v>2.0011108979426729E-3</c:v>
                </c:pt>
                <c:pt idx="24">
                  <c:v>-7.5343011952164812E-3</c:v>
                </c:pt>
                <c:pt idx="25">
                  <c:v>1.2427809888126372E-3</c:v>
                </c:pt>
                <c:pt idx="26">
                  <c:v>4.9541397922657415E-3</c:v>
                </c:pt>
                <c:pt idx="27">
                  <c:v>1.3969816272965976E-2</c:v>
                </c:pt>
                <c:pt idx="28">
                  <c:v>6.8926204332362788E-3</c:v>
                </c:pt>
                <c:pt idx="29">
                  <c:v>6.5330047899779059E-2</c:v>
                </c:pt>
                <c:pt idx="30">
                  <c:v>4.2989885365032768E-3</c:v>
                </c:pt>
                <c:pt idx="31">
                  <c:v>1.0024581937274886E-3</c:v>
                </c:pt>
                <c:pt idx="32">
                  <c:v>6.2319507926143101E-3</c:v>
                </c:pt>
                <c:pt idx="33">
                  <c:v>-0.15339038851150047</c:v>
                </c:pt>
                <c:pt idx="34">
                  <c:v>-8.3681762276060598E-2</c:v>
                </c:pt>
                <c:pt idx="35">
                  <c:v>6.2918922430083249E-2</c:v>
                </c:pt>
                <c:pt idx="36">
                  <c:v>1.800418540729638E-2</c:v>
                </c:pt>
                <c:pt idx="37">
                  <c:v>1.9939428307039403E-2</c:v>
                </c:pt>
                <c:pt idx="38">
                  <c:v>3.2504753158030399E-2</c:v>
                </c:pt>
                <c:pt idx="39">
                  <c:v>-7.5830673155355246E-3</c:v>
                </c:pt>
                <c:pt idx="40">
                  <c:v>2.9729406396073015E-2</c:v>
                </c:pt>
                <c:pt idx="41">
                  <c:v>-2.9549688930238971E-3</c:v>
                </c:pt>
                <c:pt idx="42">
                  <c:v>1.1268622460837664E-2</c:v>
                </c:pt>
                <c:pt idx="43">
                  <c:v>5.2554438412846703E-2</c:v>
                </c:pt>
                <c:pt idx="44">
                  <c:v>1.6629780961839948E-2</c:v>
                </c:pt>
                <c:pt idx="45">
                  <c:v>5.8816680456541207E-3</c:v>
                </c:pt>
                <c:pt idx="46">
                  <c:v>8.636381503554294E-3</c:v>
                </c:pt>
                <c:pt idx="47">
                  <c:v>-7.7661059947129309E-4</c:v>
                </c:pt>
                <c:pt idx="48">
                  <c:v>3.7108988202800095E-3</c:v>
                </c:pt>
                <c:pt idx="49">
                  <c:v>1.1737607379242411E-2</c:v>
                </c:pt>
                <c:pt idx="50">
                  <c:v>8.0500439182988725E-3</c:v>
                </c:pt>
                <c:pt idx="51">
                  <c:v>-1.3399927967998446E-3</c:v>
                </c:pt>
                <c:pt idx="52">
                  <c:v>4.7410662642259262E-3</c:v>
                </c:pt>
                <c:pt idx="53">
                  <c:v>6.6931826394911907E-3</c:v>
                </c:pt>
                <c:pt idx="54">
                  <c:v>3.9642303602136619E-3</c:v>
                </c:pt>
                <c:pt idx="55">
                  <c:v>8.7630542691115206E-3</c:v>
                </c:pt>
                <c:pt idx="56">
                  <c:v>5.4190712854253094E-3</c:v>
                </c:pt>
                <c:pt idx="57">
                  <c:v>3.3276524934528298E-4</c:v>
                </c:pt>
                <c:pt idx="58">
                  <c:v>8.5587231248974802E-3</c:v>
                </c:pt>
                <c:pt idx="59">
                  <c:v>3.1973033079918845E-3</c:v>
                </c:pt>
                <c:pt idx="60">
                  <c:v>1.2844735519537073E-3</c:v>
                </c:pt>
                <c:pt idx="61">
                  <c:v>5.6828650336899064E-3</c:v>
                </c:pt>
                <c:pt idx="62">
                  <c:v>3.2763798085908087E-3</c:v>
                </c:pt>
                <c:pt idx="63">
                  <c:v>4.109264140130018E-2</c:v>
                </c:pt>
                <c:pt idx="64">
                  <c:v>6.0665264442574798E-3</c:v>
                </c:pt>
                <c:pt idx="65">
                  <c:v>8.9660162136543792E-3</c:v>
                </c:pt>
                <c:pt idx="66">
                  <c:v>4.5671305215602531E-2</c:v>
                </c:pt>
                <c:pt idx="67">
                  <c:v>2.4073134544824628E-3</c:v>
                </c:pt>
                <c:pt idx="68">
                  <c:v>1.0572876179756083E-2</c:v>
                </c:pt>
                <c:pt idx="69">
                  <c:v>7.4630263478155925E-3</c:v>
                </c:pt>
                <c:pt idx="70">
                  <c:v>6.6166402505589174E-3</c:v>
                </c:pt>
                <c:pt idx="71">
                  <c:v>-2.098363997438819E-2</c:v>
                </c:pt>
                <c:pt idx="72">
                  <c:v>-3.6295425893334422E-3</c:v>
                </c:pt>
                <c:pt idx="73">
                  <c:v>3.7479741671794446E-3</c:v>
                </c:pt>
                <c:pt idx="74">
                  <c:v>4.457079479496885E-3</c:v>
                </c:pt>
                <c:pt idx="75">
                  <c:v>6.3481752828869874E-3</c:v>
                </c:pt>
                <c:pt idx="76">
                  <c:v>2.552802861754648E-3</c:v>
                </c:pt>
                <c:pt idx="77">
                  <c:v>6.0741889569932957E-3</c:v>
                </c:pt>
                <c:pt idx="78">
                  <c:v>-2.2541565699078364E-2</c:v>
                </c:pt>
                <c:pt idx="79">
                  <c:v>-4.1809604043488262E-3</c:v>
                </c:pt>
                <c:pt idx="80">
                  <c:v>7.9887122758774028E-3</c:v>
                </c:pt>
                <c:pt idx="81">
                  <c:v>7.8712853246814159E-3</c:v>
                </c:pt>
                <c:pt idx="82">
                  <c:v>8.0941949649411902E-3</c:v>
                </c:pt>
                <c:pt idx="83">
                  <c:v>3.8557630550933399E-3</c:v>
                </c:pt>
                <c:pt idx="84">
                  <c:v>3.868595717078681E-3</c:v>
                </c:pt>
                <c:pt idx="85">
                  <c:v>9.2484920316951349E-3</c:v>
                </c:pt>
                <c:pt idx="86">
                  <c:v>8.4017251344982394E-3</c:v>
                </c:pt>
                <c:pt idx="87">
                  <c:v>4.5531721297585991E-3</c:v>
                </c:pt>
                <c:pt idx="88">
                  <c:v>7.754308730765329E-3</c:v>
                </c:pt>
                <c:pt idx="89">
                  <c:v>4.2239728333060738E-3</c:v>
                </c:pt>
                <c:pt idx="90">
                  <c:v>1.9711259799946013E-3</c:v>
                </c:pt>
                <c:pt idx="91">
                  <c:v>1.224442132162408E-2</c:v>
                </c:pt>
                <c:pt idx="92">
                  <c:v>7.7616866883683253E-3</c:v>
                </c:pt>
                <c:pt idx="93">
                  <c:v>7.7838437664469445E-3</c:v>
                </c:pt>
                <c:pt idx="94">
                  <c:v>7.3943346047379071E-3</c:v>
                </c:pt>
                <c:pt idx="95">
                  <c:v>1.1544263455109898E-2</c:v>
                </c:pt>
                <c:pt idx="96">
                  <c:v>8.8902165659978227E-3</c:v>
                </c:pt>
                <c:pt idx="97">
                  <c:v>7.9387436456063703E-3</c:v>
                </c:pt>
                <c:pt idx="98">
                  <c:v>1.0988261631727782E-2</c:v>
                </c:pt>
                <c:pt idx="99">
                  <c:v>6.0300413016164149E-3</c:v>
                </c:pt>
                <c:pt idx="100">
                  <c:v>3.2617414169659113E-3</c:v>
                </c:pt>
                <c:pt idx="101">
                  <c:v>1.2368901600311094E-2</c:v>
                </c:pt>
                <c:pt idx="102">
                  <c:v>-1.4216499400520972E-3</c:v>
                </c:pt>
                <c:pt idx="103">
                  <c:v>9.5706430102285543E-3</c:v>
                </c:pt>
                <c:pt idx="104">
                  <c:v>6.6931628461979172E-3</c:v>
                </c:pt>
                <c:pt idx="105">
                  <c:v>1.255803220026523E-2</c:v>
                </c:pt>
                <c:pt idx="106">
                  <c:v>1.3084014684884633E-2</c:v>
                </c:pt>
                <c:pt idx="107">
                  <c:v>7.6444837932222089E-3</c:v>
                </c:pt>
                <c:pt idx="108">
                  <c:v>9.1108271664093205E-3</c:v>
                </c:pt>
                <c:pt idx="109">
                  <c:v>1.0109403723654488E-2</c:v>
                </c:pt>
                <c:pt idx="110">
                  <c:v>1.0205149062421435E-2</c:v>
                </c:pt>
                <c:pt idx="111">
                  <c:v>2.1389938033500762E-3</c:v>
                </c:pt>
                <c:pt idx="112">
                  <c:v>-1.6395664500611711E-3</c:v>
                </c:pt>
                <c:pt idx="113">
                  <c:v>1.0173876458058952E-2</c:v>
                </c:pt>
                <c:pt idx="114">
                  <c:v>6.325291107188118E-3</c:v>
                </c:pt>
                <c:pt idx="115">
                  <c:v>-1.4765615681982722E-3</c:v>
                </c:pt>
                <c:pt idx="116">
                  <c:v>-3.7481460720810841E-3</c:v>
                </c:pt>
                <c:pt idx="117">
                  <c:v>2.2875019943501339E-3</c:v>
                </c:pt>
                <c:pt idx="118">
                  <c:v>4.7358112435413107E-3</c:v>
                </c:pt>
                <c:pt idx="119">
                  <c:v>2.216458964859191E-3</c:v>
                </c:pt>
                <c:pt idx="120">
                  <c:v>7.8297686664293082E-4</c:v>
                </c:pt>
                <c:pt idx="121">
                  <c:v>-3.3370275314979075E-3</c:v>
                </c:pt>
                <c:pt idx="122">
                  <c:v>2.6682687855384044E-3</c:v>
                </c:pt>
                <c:pt idx="123">
                  <c:v>5.0388955904034291E-2</c:v>
                </c:pt>
                <c:pt idx="124">
                  <c:v>5.7663012641149614E-3</c:v>
                </c:pt>
                <c:pt idx="125">
                  <c:v>-1.8886739417989142E-3</c:v>
                </c:pt>
                <c:pt idx="126">
                  <c:v>5.1861309414850858E-3</c:v>
                </c:pt>
                <c:pt idx="127">
                  <c:v>-3.9032402819072665E-2</c:v>
                </c:pt>
                <c:pt idx="128">
                  <c:v>-1.6488043796060504E-3</c:v>
                </c:pt>
                <c:pt idx="129">
                  <c:v>3.2782840410083662E-3</c:v>
                </c:pt>
                <c:pt idx="130">
                  <c:v>2.2082346235124278E-3</c:v>
                </c:pt>
                <c:pt idx="131">
                  <c:v>4.7606385114515809E-3</c:v>
                </c:pt>
                <c:pt idx="132">
                  <c:v>6.1719645680218928E-3</c:v>
                </c:pt>
                <c:pt idx="133">
                  <c:v>8.6763828279438112E-4</c:v>
                </c:pt>
                <c:pt idx="134">
                  <c:v>-2.9077740985200416E-3</c:v>
                </c:pt>
                <c:pt idx="135">
                  <c:v>6.0920317364330148E-3</c:v>
                </c:pt>
                <c:pt idx="136">
                  <c:v>1.2188918902279361E-2</c:v>
                </c:pt>
                <c:pt idx="137">
                  <c:v>7.1331952368016193E-3</c:v>
                </c:pt>
                <c:pt idx="138">
                  <c:v>2.6875794882884243E-3</c:v>
                </c:pt>
                <c:pt idx="139">
                  <c:v>4.6002044741862867E-3</c:v>
                </c:pt>
                <c:pt idx="140">
                  <c:v>6.2176107251468273E-3</c:v>
                </c:pt>
                <c:pt idx="141">
                  <c:v>3.8158603013354756E-3</c:v>
                </c:pt>
                <c:pt idx="142">
                  <c:v>1.0418156132916312E-3</c:v>
                </c:pt>
                <c:pt idx="143">
                  <c:v>6.1373893698063982E-3</c:v>
                </c:pt>
                <c:pt idx="144">
                  <c:v>4.7329166362287019E-3</c:v>
                </c:pt>
                <c:pt idx="145">
                  <c:v>2.7637810914868488E-3</c:v>
                </c:pt>
                <c:pt idx="146">
                  <c:v>4.5765535293817508E-3</c:v>
                </c:pt>
                <c:pt idx="147">
                  <c:v>2.8358273133894732E-5</c:v>
                </c:pt>
                <c:pt idx="148">
                  <c:v>1.0563784284381041E-2</c:v>
                </c:pt>
                <c:pt idx="149">
                  <c:v>2.3809008151398012E-3</c:v>
                </c:pt>
                <c:pt idx="150">
                  <c:v>7.8654403599399576E-3</c:v>
                </c:pt>
                <c:pt idx="151">
                  <c:v>-4.3609023690711771E-3</c:v>
                </c:pt>
                <c:pt idx="152">
                  <c:v>7.4826532487823364E-3</c:v>
                </c:pt>
                <c:pt idx="153">
                  <c:v>6.8740347663682328E-4</c:v>
                </c:pt>
                <c:pt idx="154">
                  <c:v>7.2833178325602925E-3</c:v>
                </c:pt>
                <c:pt idx="155">
                  <c:v>1.3247585560244325E-3</c:v>
                </c:pt>
                <c:pt idx="156">
                  <c:v>1.9445669096377414E-3</c:v>
                </c:pt>
                <c:pt idx="157">
                  <c:v>8.375057673755817E-4</c:v>
                </c:pt>
                <c:pt idx="158">
                  <c:v>6.3907436447015117E-3</c:v>
                </c:pt>
                <c:pt idx="159">
                  <c:v>-9.4746692488904512E-4</c:v>
                </c:pt>
                <c:pt idx="160">
                  <c:v>3.759270552040414E-2</c:v>
                </c:pt>
                <c:pt idx="161">
                  <c:v>1.2008841645227404E-3</c:v>
                </c:pt>
                <c:pt idx="162">
                  <c:v>5.6068580835178621E-3</c:v>
                </c:pt>
                <c:pt idx="163">
                  <c:v>4.3597918923971343E-2</c:v>
                </c:pt>
                <c:pt idx="164">
                  <c:v>-1.3153885529021204E-2</c:v>
                </c:pt>
                <c:pt idx="165">
                  <c:v>4.6823807794722496E-3</c:v>
                </c:pt>
                <c:pt idx="166">
                  <c:v>2.1045032766441999E-3</c:v>
                </c:pt>
                <c:pt idx="167">
                  <c:v>5.2969237163803745E-3</c:v>
                </c:pt>
                <c:pt idx="168">
                  <c:v>-2.5708202261680191E-2</c:v>
                </c:pt>
                <c:pt idx="169">
                  <c:v>-3.5301821099990344E-3</c:v>
                </c:pt>
                <c:pt idx="170">
                  <c:v>7.7353145073844453E-3</c:v>
                </c:pt>
                <c:pt idx="171">
                  <c:v>3.8468445806813132E-3</c:v>
                </c:pt>
                <c:pt idx="172">
                  <c:v>3.5719272451547129E-3</c:v>
                </c:pt>
                <c:pt idx="173">
                  <c:v>7.784421887228006E-3</c:v>
                </c:pt>
                <c:pt idx="174">
                  <c:v>4.7288009435566851E-3</c:v>
                </c:pt>
                <c:pt idx="175">
                  <c:v>-2.3969286584466135E-2</c:v>
                </c:pt>
                <c:pt idx="176">
                  <c:v>-4.1293414984592278E-3</c:v>
                </c:pt>
                <c:pt idx="177">
                  <c:v>6.4485355426589916E-3</c:v>
                </c:pt>
                <c:pt idx="178">
                  <c:v>4.8274680859998085E-3</c:v>
                </c:pt>
                <c:pt idx="179">
                  <c:v>6.2417291028979242E-3</c:v>
                </c:pt>
                <c:pt idx="180">
                  <c:v>9.9173718130534817E-3</c:v>
                </c:pt>
                <c:pt idx="181">
                  <c:v>6.8794329400455349E-3</c:v>
                </c:pt>
                <c:pt idx="182">
                  <c:v>1.0973051797995058E-2</c:v>
                </c:pt>
                <c:pt idx="183">
                  <c:v>4.7085438818122291E-3</c:v>
                </c:pt>
                <c:pt idx="184">
                  <c:v>5.3983033807791904E-3</c:v>
                </c:pt>
                <c:pt idx="185">
                  <c:v>8.3536491751901552E-3</c:v>
                </c:pt>
                <c:pt idx="186">
                  <c:v>9.9069079762886172E-3</c:v>
                </c:pt>
                <c:pt idx="187">
                  <c:v>5.5400960949129451E-3</c:v>
                </c:pt>
                <c:pt idx="188">
                  <c:v>1.0273094357176795E-2</c:v>
                </c:pt>
                <c:pt idx="189">
                  <c:v>7.6641073357324747E-3</c:v>
                </c:pt>
                <c:pt idx="190">
                  <c:v>1.1405224789705458E-2</c:v>
                </c:pt>
                <c:pt idx="191">
                  <c:v>4.1970079009876924E-3</c:v>
                </c:pt>
                <c:pt idx="192">
                  <c:v>3.2627066786010094E-3</c:v>
                </c:pt>
                <c:pt idx="193">
                  <c:v>7.4944463150018624E-3</c:v>
                </c:pt>
                <c:pt idx="194">
                  <c:v>1.2445911314480388E-2</c:v>
                </c:pt>
                <c:pt idx="195">
                  <c:v>1.1171768254602222E-2</c:v>
                </c:pt>
                <c:pt idx="196">
                  <c:v>1.1161814577951991E-2</c:v>
                </c:pt>
                <c:pt idx="197">
                  <c:v>3.6015186418995528E-3</c:v>
                </c:pt>
                <c:pt idx="198">
                  <c:v>9.9300354417472068E-3</c:v>
                </c:pt>
                <c:pt idx="199">
                  <c:v>1.4090081832190871E-2</c:v>
                </c:pt>
                <c:pt idx="200">
                  <c:v>7.5447736419020917E-3</c:v>
                </c:pt>
                <c:pt idx="201">
                  <c:v>5.2874443686617804E-3</c:v>
                </c:pt>
                <c:pt idx="202">
                  <c:v>8.4804735852073397E-3</c:v>
                </c:pt>
                <c:pt idx="203">
                  <c:v>4.2018186112423861E-3</c:v>
                </c:pt>
                <c:pt idx="204">
                  <c:v>4.210803784371415E-3</c:v>
                </c:pt>
                <c:pt idx="205">
                  <c:v>7.2335840187807369E-3</c:v>
                </c:pt>
                <c:pt idx="206">
                  <c:v>4.4631575848955536E-3</c:v>
                </c:pt>
                <c:pt idx="207">
                  <c:v>-2.1993358105134456E-3</c:v>
                </c:pt>
                <c:pt idx="208">
                  <c:v>2.6715467463670692E-3</c:v>
                </c:pt>
                <c:pt idx="209">
                  <c:v>-4.3786361586767245E-3</c:v>
                </c:pt>
                <c:pt idx="210">
                  <c:v>5.7610398860397753E-3</c:v>
                </c:pt>
                <c:pt idx="211">
                  <c:v>3.1561570918703652E-3</c:v>
                </c:pt>
                <c:pt idx="212">
                  <c:v>4.1221002260237228E-5</c:v>
                </c:pt>
                <c:pt idx="213">
                  <c:v>-2.6667883667631375E-3</c:v>
                </c:pt>
                <c:pt idx="214">
                  <c:v>-2.2603305428897753E-3</c:v>
                </c:pt>
                <c:pt idx="215">
                  <c:v>3.5781998734596178E-3</c:v>
                </c:pt>
                <c:pt idx="216">
                  <c:v>2.2693972783560012E-4</c:v>
                </c:pt>
                <c:pt idx="217">
                  <c:v>-3.7609230711575879E-3</c:v>
                </c:pt>
                <c:pt idx="218">
                  <c:v>2.5600785345788407E-3</c:v>
                </c:pt>
                <c:pt idx="219">
                  <c:v>5.5798512223623545E-2</c:v>
                </c:pt>
                <c:pt idx="220">
                  <c:v>9.0654116407648273E-4</c:v>
                </c:pt>
                <c:pt idx="221">
                  <c:v>8.4261382095811017E-4</c:v>
                </c:pt>
                <c:pt idx="222">
                  <c:v>7.6835034753216791E-3</c:v>
                </c:pt>
                <c:pt idx="223">
                  <c:v>-3.5982985817976113E-2</c:v>
                </c:pt>
                <c:pt idx="224">
                  <c:v>-1.0585297099957192E-2</c:v>
                </c:pt>
                <c:pt idx="225">
                  <c:v>7.2840478950087252E-3</c:v>
                </c:pt>
                <c:pt idx="226">
                  <c:v>9.1815923415432283E-3</c:v>
                </c:pt>
                <c:pt idx="227">
                  <c:v>4.6863751478782483E-3</c:v>
                </c:pt>
                <c:pt idx="228">
                  <c:v>1.9195912516760825E-3</c:v>
                </c:pt>
                <c:pt idx="229">
                  <c:v>4.3704727040974152E-3</c:v>
                </c:pt>
                <c:pt idx="230">
                  <c:v>2.689801021135516E-4</c:v>
                </c:pt>
                <c:pt idx="231">
                  <c:v>8.6149206873760882E-3</c:v>
                </c:pt>
                <c:pt idx="232">
                  <c:v>5.5153325182698979E-3</c:v>
                </c:pt>
                <c:pt idx="233">
                  <c:v>2.3130374050653931E-3</c:v>
                </c:pt>
                <c:pt idx="234">
                  <c:v>9.3652704237299593E-3</c:v>
                </c:pt>
                <c:pt idx="235">
                  <c:v>9.769187110729952E-4</c:v>
                </c:pt>
                <c:pt idx="236">
                  <c:v>-4.9671142816938983E-2</c:v>
                </c:pt>
                <c:pt idx="237">
                  <c:v>6.1906407567475022E-3</c:v>
                </c:pt>
                <c:pt idx="238">
                  <c:v>4.5612373737373719E-3</c:v>
                </c:pt>
                <c:pt idx="239">
                  <c:v>-2.0570273397396898E-3</c:v>
                </c:pt>
                <c:pt idx="240">
                  <c:v>5.9107079217226846E-3</c:v>
                </c:pt>
                <c:pt idx="241">
                  <c:v>5.6025175612453067E-3</c:v>
                </c:pt>
                <c:pt idx="242">
                  <c:v>2.7181719740753445E-2</c:v>
                </c:pt>
                <c:pt idx="243">
                  <c:v>9.4535984777317588E-4</c:v>
                </c:pt>
                <c:pt idx="244">
                  <c:v>3.9807058424869432E-3</c:v>
                </c:pt>
                <c:pt idx="245">
                  <c:v>-8.521919831524072E-5</c:v>
                </c:pt>
                <c:pt idx="246">
                  <c:v>6.8062580371253834E-3</c:v>
                </c:pt>
                <c:pt idx="247">
                  <c:v>5.0132752659828245E-3</c:v>
                </c:pt>
                <c:pt idx="248">
                  <c:v>-7.384694083448491E-4</c:v>
                </c:pt>
                <c:pt idx="249">
                  <c:v>4.6474766060079211E-3</c:v>
                </c:pt>
                <c:pt idx="250">
                  <c:v>-4.5860591950960307E-4</c:v>
                </c:pt>
                <c:pt idx="251">
                  <c:v>-9.4993479432542768E-3</c:v>
                </c:pt>
                <c:pt idx="252">
                  <c:v>1.4099532301694083E-2</c:v>
                </c:pt>
                <c:pt idx="253">
                  <c:v>1.0591097916981573E-3</c:v>
                </c:pt>
                <c:pt idx="254">
                  <c:v>6.2231675797814745E-3</c:v>
                </c:pt>
                <c:pt idx="255">
                  <c:v>3.3348038460328249E-3</c:v>
                </c:pt>
                <c:pt idx="256">
                  <c:v>0.10507560142270891</c:v>
                </c:pt>
                <c:pt idx="257">
                  <c:v>1.7480784180961051E-2</c:v>
                </c:pt>
                <c:pt idx="258">
                  <c:v>3.4750323262563807E-3</c:v>
                </c:pt>
                <c:pt idx="259">
                  <c:v>4.4936154631364557E-2</c:v>
                </c:pt>
                <c:pt idx="260">
                  <c:v>4.7267865742518737E-3</c:v>
                </c:pt>
                <c:pt idx="261">
                  <c:v>-1.8261202050263469E-3</c:v>
                </c:pt>
                <c:pt idx="262">
                  <c:v>5.867574517994148E-3</c:v>
                </c:pt>
                <c:pt idx="263">
                  <c:v>4.141538056519488E-3</c:v>
                </c:pt>
                <c:pt idx="264">
                  <c:v>-2.283038283449372E-2</c:v>
                </c:pt>
                <c:pt idx="265">
                  <c:v>-6.9641130290947718E-3</c:v>
                </c:pt>
                <c:pt idx="266">
                  <c:v>5.3300644861606827E-3</c:v>
                </c:pt>
                <c:pt idx="267">
                  <c:v>8.1531518401927149E-3</c:v>
                </c:pt>
                <c:pt idx="268">
                  <c:v>-1.0142066504136851E-3</c:v>
                </c:pt>
                <c:pt idx="269">
                  <c:v>1.0151475851767814E-2</c:v>
                </c:pt>
                <c:pt idx="270">
                  <c:v>8.024725789302585E-3</c:v>
                </c:pt>
                <c:pt idx="271">
                  <c:v>-3.2989248014888117E-2</c:v>
                </c:pt>
                <c:pt idx="272">
                  <c:v>5.7487884254840845E-4</c:v>
                </c:pt>
                <c:pt idx="273">
                  <c:v>4.7461054590956092E-3</c:v>
                </c:pt>
                <c:pt idx="274">
                  <c:v>6.8641722582358051E-3</c:v>
                </c:pt>
                <c:pt idx="275">
                  <c:v>8.2394128592379445E-3</c:v>
                </c:pt>
                <c:pt idx="276">
                  <c:v>6.5972647994019676E-3</c:v>
                </c:pt>
                <c:pt idx="277">
                  <c:v>6.0191527893896524E-3</c:v>
                </c:pt>
                <c:pt idx="278">
                  <c:v>8.2982642629409221E-3</c:v>
                </c:pt>
                <c:pt idx="279">
                  <c:v>7.9926749138641145E-3</c:v>
                </c:pt>
                <c:pt idx="280">
                  <c:v>6.7451472878605591E-3</c:v>
                </c:pt>
                <c:pt idx="281">
                  <c:v>6.6119540118228445E-3</c:v>
                </c:pt>
                <c:pt idx="282">
                  <c:v>6.4420369418369131E-3</c:v>
                </c:pt>
                <c:pt idx="283">
                  <c:v>8.5507678139494364E-3</c:v>
                </c:pt>
                <c:pt idx="284">
                  <c:v>9.1820498338950618E-3</c:v>
                </c:pt>
                <c:pt idx="285">
                  <c:v>6.2124223318712271E-3</c:v>
                </c:pt>
                <c:pt idx="286">
                  <c:v>1.0534619472455355E-2</c:v>
                </c:pt>
                <c:pt idx="287">
                  <c:v>5.7181391601484818E-3</c:v>
                </c:pt>
                <c:pt idx="288">
                  <c:v>8.0235053606610013E-3</c:v>
                </c:pt>
                <c:pt idx="289">
                  <c:v>3.2041943833367769E-3</c:v>
                </c:pt>
                <c:pt idx="290">
                  <c:v>1.2670891827478589E-2</c:v>
                </c:pt>
                <c:pt idx="291">
                  <c:v>6.3546106167770029E-3</c:v>
                </c:pt>
                <c:pt idx="292">
                  <c:v>1.2583938272651219E-2</c:v>
                </c:pt>
                <c:pt idx="293">
                  <c:v>9.7951856155889302E-3</c:v>
                </c:pt>
                <c:pt idx="294">
                  <c:v>9.6190662151847683E-3</c:v>
                </c:pt>
                <c:pt idx="295">
                  <c:v>1.094696171881626E-2</c:v>
                </c:pt>
                <c:pt idx="296">
                  <c:v>1.767694980624587E-2</c:v>
                </c:pt>
                <c:pt idx="297">
                  <c:v>7.651302451851175E-3</c:v>
                </c:pt>
                <c:pt idx="298">
                  <c:v>6.9029573026494588E-3</c:v>
                </c:pt>
                <c:pt idx="299">
                  <c:v>3.3570316668876002E-3</c:v>
                </c:pt>
                <c:pt idx="300">
                  <c:v>3.5875774799549597E-3</c:v>
                </c:pt>
                <c:pt idx="301">
                  <c:v>-8.2064477415606622E-3</c:v>
                </c:pt>
                <c:pt idx="302">
                  <c:v>-7.3046693219457675E-3</c:v>
                </c:pt>
                <c:pt idx="303">
                  <c:v>-3.6126111953565737E-3</c:v>
                </c:pt>
                <c:pt idx="304">
                  <c:v>-6.2331436450063704E-3</c:v>
                </c:pt>
                <c:pt idx="305">
                  <c:v>6.3590821880363567E-3</c:v>
                </c:pt>
                <c:pt idx="306">
                  <c:v>3.173054224552759E-3</c:v>
                </c:pt>
                <c:pt idx="307">
                  <c:v>-1.2391948043449033E-3</c:v>
                </c:pt>
                <c:pt idx="308">
                  <c:v>-4.875063705281144E-3</c:v>
                </c:pt>
                <c:pt idx="309">
                  <c:v>-2.7587825871649091E-3</c:v>
                </c:pt>
                <c:pt idx="310">
                  <c:v>-4.652339822238765E-3</c:v>
                </c:pt>
                <c:pt idx="311">
                  <c:v>-7.5551103206948243E-4</c:v>
                </c:pt>
                <c:pt idx="312">
                  <c:v>2.5936198006582811E-3</c:v>
                </c:pt>
                <c:pt idx="313">
                  <c:v>-5.6395905156841472E-3</c:v>
                </c:pt>
                <c:pt idx="314">
                  <c:v>9.2656105261222158E-3</c:v>
                </c:pt>
                <c:pt idx="315">
                  <c:v>5.6903068527464705E-2</c:v>
                </c:pt>
                <c:pt idx="316">
                  <c:v>-1.1536736815649124E-3</c:v>
                </c:pt>
                <c:pt idx="317">
                  <c:v>2.9130698721452214E-3</c:v>
                </c:pt>
                <c:pt idx="318">
                  <c:v>9.4690877549675578E-4</c:v>
                </c:pt>
                <c:pt idx="319">
                  <c:v>-4.3996966859865934E-2</c:v>
                </c:pt>
                <c:pt idx="320">
                  <c:v>-2.9221273594084189E-3</c:v>
                </c:pt>
                <c:pt idx="321">
                  <c:v>4.5815151837661145E-4</c:v>
                </c:pt>
                <c:pt idx="322">
                  <c:v>7.0568085509798116E-3</c:v>
                </c:pt>
                <c:pt idx="323">
                  <c:v>5.874981435784854E-3</c:v>
                </c:pt>
                <c:pt idx="324">
                  <c:v>-6.7862033914993332E-3</c:v>
                </c:pt>
                <c:pt idx="325">
                  <c:v>5.7335404458166784E-3</c:v>
                </c:pt>
                <c:pt idx="326">
                  <c:v>1.0834851326997524E-2</c:v>
                </c:pt>
                <c:pt idx="327">
                  <c:v>-1.1501172923588301E-3</c:v>
                </c:pt>
                <c:pt idx="328">
                  <c:v>4.5193201538932387E-3</c:v>
                </c:pt>
                <c:pt idx="329">
                  <c:v>-2.2319820246576201E-3</c:v>
                </c:pt>
                <c:pt idx="330">
                  <c:v>6.8970804616247791E-3</c:v>
                </c:pt>
                <c:pt idx="331">
                  <c:v>5.4112806187151192E-3</c:v>
                </c:pt>
                <c:pt idx="332">
                  <c:v>5.2177405582692175E-3</c:v>
                </c:pt>
                <c:pt idx="333">
                  <c:v>1.6922372309411825E-3</c:v>
                </c:pt>
                <c:pt idx="334">
                  <c:v>5.6756027986122025E-3</c:v>
                </c:pt>
                <c:pt idx="335">
                  <c:v>5.4968159359918695E-3</c:v>
                </c:pt>
                <c:pt idx="336">
                  <c:v>5.2216059192254022E-3</c:v>
                </c:pt>
                <c:pt idx="337">
                  <c:v>-4.979454119278047E-2</c:v>
                </c:pt>
                <c:pt idx="338">
                  <c:v>7.2346658220645635E-3</c:v>
                </c:pt>
                <c:pt idx="339">
                  <c:v>7.9067977779977172E-4</c:v>
                </c:pt>
                <c:pt idx="340">
                  <c:v>9.1191926864481188E-3</c:v>
                </c:pt>
                <c:pt idx="341">
                  <c:v>2.7511783115588958E-3</c:v>
                </c:pt>
                <c:pt idx="342">
                  <c:v>-3.2923594969902687E-3</c:v>
                </c:pt>
                <c:pt idx="343">
                  <c:v>8.5075102692989749E-3</c:v>
                </c:pt>
                <c:pt idx="344">
                  <c:v>3.6768722254391676E-3</c:v>
                </c:pt>
                <c:pt idx="345">
                  <c:v>8.4503101131178562E-3</c:v>
                </c:pt>
                <c:pt idx="346">
                  <c:v>3.7907797842522224E-3</c:v>
                </c:pt>
                <c:pt idx="347">
                  <c:v>-1.8489552253649938E-3</c:v>
                </c:pt>
                <c:pt idx="348">
                  <c:v>4.703981727648539E-3</c:v>
                </c:pt>
                <c:pt idx="349">
                  <c:v>1.2697200187162049E-2</c:v>
                </c:pt>
                <c:pt idx="350">
                  <c:v>7.2651931215707245E-3</c:v>
                </c:pt>
                <c:pt idx="351">
                  <c:v>1.3381637421422961E-2</c:v>
                </c:pt>
                <c:pt idx="352">
                  <c:v>8.6482261528486745E-2</c:v>
                </c:pt>
                <c:pt idx="353">
                  <c:v>0.18455172841905271</c:v>
                </c:pt>
                <c:pt idx="354">
                  <c:v>4.8988415850111648E-2</c:v>
                </c:pt>
                <c:pt idx="355">
                  <c:v>5.6892031145115103E-2</c:v>
                </c:pt>
                <c:pt idx="356">
                  <c:v>1.2848319804987683E-2</c:v>
                </c:pt>
                <c:pt idx="357">
                  <c:v>9.6622258458880488E-3</c:v>
                </c:pt>
                <c:pt idx="358">
                  <c:v>8.2234250181553482E-3</c:v>
                </c:pt>
                <c:pt idx="359">
                  <c:v>1.5414965425931742E-2</c:v>
                </c:pt>
                <c:pt idx="360">
                  <c:v>-2.4047172172172178E-2</c:v>
                </c:pt>
                <c:pt idx="361">
                  <c:v>-4.4597336309783898E-3</c:v>
                </c:pt>
                <c:pt idx="362">
                  <c:v>8.3903348232616162E-3</c:v>
                </c:pt>
                <c:pt idx="363">
                  <c:v>6.1136271879872039E-3</c:v>
                </c:pt>
                <c:pt idx="364">
                  <c:v>5.0589044215541999E-3</c:v>
                </c:pt>
                <c:pt idx="365">
                  <c:v>-9.579045994304574E-3</c:v>
                </c:pt>
                <c:pt idx="366">
                  <c:v>9.7195070454935088E-3</c:v>
                </c:pt>
                <c:pt idx="367">
                  <c:v>-3.2973987275126349E-2</c:v>
                </c:pt>
                <c:pt idx="368">
                  <c:v>-8.2943695477641199E-3</c:v>
                </c:pt>
                <c:pt idx="369">
                  <c:v>1.0877139598779019E-2</c:v>
                </c:pt>
                <c:pt idx="370">
                  <c:v>7.7478663149402474E-3</c:v>
                </c:pt>
                <c:pt idx="371">
                  <c:v>3.3154400871459456E-3</c:v>
                </c:pt>
                <c:pt idx="372">
                  <c:v>6.2553429301365924E-3</c:v>
                </c:pt>
                <c:pt idx="373">
                  <c:v>6.2614815089081692E-3</c:v>
                </c:pt>
                <c:pt idx="374">
                  <c:v>6.8843399557103595E-3</c:v>
                </c:pt>
                <c:pt idx="375">
                  <c:v>6.8185795658547918E-3</c:v>
                </c:pt>
                <c:pt idx="376">
                  <c:v>3.3896758538454184E-3</c:v>
                </c:pt>
                <c:pt idx="377">
                  <c:v>3.356573575681952E-3</c:v>
                </c:pt>
                <c:pt idx="378">
                  <c:v>1.1464197929332155E-2</c:v>
                </c:pt>
                <c:pt idx="379">
                  <c:v>6.7622190020221124E-3</c:v>
                </c:pt>
                <c:pt idx="380">
                  <c:v>1.1794155802036866E-2</c:v>
                </c:pt>
                <c:pt idx="381">
                  <c:v>3.2177604556650192E-3</c:v>
                </c:pt>
                <c:pt idx="382">
                  <c:v>1.0522868795448262E-2</c:v>
                </c:pt>
                <c:pt idx="383">
                  <c:v>1.4165708608959167E-2</c:v>
                </c:pt>
                <c:pt idx="384">
                  <c:v>1.311247723132968E-2</c:v>
                </c:pt>
                <c:pt idx="385">
                  <c:v>1.3822206833750525E-2</c:v>
                </c:pt>
                <c:pt idx="386">
                  <c:v>1.2420968907461376E-2</c:v>
                </c:pt>
                <c:pt idx="387">
                  <c:v>5.6480016800510681E-3</c:v>
                </c:pt>
                <c:pt idx="388">
                  <c:v>6.4285918007153959E-3</c:v>
                </c:pt>
                <c:pt idx="389">
                  <c:v>8.3844735587409285E-3</c:v>
                </c:pt>
                <c:pt idx="390">
                  <c:v>7.326781905638056E-3</c:v>
                </c:pt>
                <c:pt idx="391">
                  <c:v>5.79496293093018E-3</c:v>
                </c:pt>
                <c:pt idx="392">
                  <c:v>5.7286273009963381E-3</c:v>
                </c:pt>
                <c:pt idx="393">
                  <c:v>9.146319973106061E-3</c:v>
                </c:pt>
                <c:pt idx="394">
                  <c:v>8.0612624079938414E-3</c:v>
                </c:pt>
                <c:pt idx="395">
                  <c:v>5.4642726338460356E-3</c:v>
                </c:pt>
                <c:pt idx="396">
                  <c:v>1.1506020844965589E-2</c:v>
                </c:pt>
                <c:pt idx="397">
                  <c:v>-3.3632656564599383E-3</c:v>
                </c:pt>
                <c:pt idx="398">
                  <c:v>1.6225892476030988E-2</c:v>
                </c:pt>
                <c:pt idx="399">
                  <c:v>8.1837262225866979E-3</c:v>
                </c:pt>
                <c:pt idx="400">
                  <c:v>3.3426627079247077E-3</c:v>
                </c:pt>
                <c:pt idx="401">
                  <c:v>1.5549819820916588E-4</c:v>
                </c:pt>
                <c:pt idx="402">
                  <c:v>-2.8763334042537052E-3</c:v>
                </c:pt>
                <c:pt idx="403">
                  <c:v>-3.5860237979207783E-3</c:v>
                </c:pt>
                <c:pt idx="404">
                  <c:v>-6.9238078935356662E-3</c:v>
                </c:pt>
                <c:pt idx="405">
                  <c:v>7.9597282872392421E-3</c:v>
                </c:pt>
                <c:pt idx="406">
                  <c:v>2.807043564662097E-3</c:v>
                </c:pt>
                <c:pt idx="407">
                  <c:v>-1.0135697320566943E-3</c:v>
                </c:pt>
                <c:pt idx="408">
                  <c:v>-2.3371990537031533E-3</c:v>
                </c:pt>
                <c:pt idx="409">
                  <c:v>7.6175146761312668E-4</c:v>
                </c:pt>
                <c:pt idx="410">
                  <c:v>3.0287587133892759E-3</c:v>
                </c:pt>
                <c:pt idx="411">
                  <c:v>5.4144336046314537E-2</c:v>
                </c:pt>
                <c:pt idx="412">
                  <c:v>3.2278068615283442E-4</c:v>
                </c:pt>
                <c:pt idx="413">
                  <c:v>4.5836455434239516E-3</c:v>
                </c:pt>
                <c:pt idx="414">
                  <c:v>3.3709080893925452E-3</c:v>
                </c:pt>
                <c:pt idx="415">
                  <c:v>-2.8239802344016247E-2</c:v>
                </c:pt>
                <c:pt idx="416">
                  <c:v>-7.5107064316815367E-3</c:v>
                </c:pt>
                <c:pt idx="417">
                  <c:v>4.1852124943943733E-3</c:v>
                </c:pt>
                <c:pt idx="418">
                  <c:v>5.7213517715585934E-3</c:v>
                </c:pt>
                <c:pt idx="419">
                  <c:v>6.0707965252675107E-3</c:v>
                </c:pt>
                <c:pt idx="420">
                  <c:v>9.3147420504996838E-4</c:v>
                </c:pt>
                <c:pt idx="421">
                  <c:v>7.4104675490866499E-3</c:v>
                </c:pt>
                <c:pt idx="422">
                  <c:v>1.7809309586900727E-3</c:v>
                </c:pt>
                <c:pt idx="423">
                  <c:v>-1.407135359057406E-2</c:v>
                </c:pt>
                <c:pt idx="424">
                  <c:v>1.0775210854419015E-3</c:v>
                </c:pt>
                <c:pt idx="425">
                  <c:v>-1.3611114739063524E-3</c:v>
                </c:pt>
                <c:pt idx="426">
                  <c:v>-7.1296989791754298E-4</c:v>
                </c:pt>
                <c:pt idx="427">
                  <c:v>7.5306868170853473E-3</c:v>
                </c:pt>
                <c:pt idx="428">
                  <c:v>5.600884308820846E-3</c:v>
                </c:pt>
                <c:pt idx="429">
                  <c:v>1.132468585326311E-2</c:v>
                </c:pt>
                <c:pt idx="430">
                  <c:v>1.5471528490983437E-4</c:v>
                </c:pt>
                <c:pt idx="431">
                  <c:v>1.4030456654235806E-2</c:v>
                </c:pt>
                <c:pt idx="432">
                  <c:v>-3.2167600617747445E-3</c:v>
                </c:pt>
                <c:pt idx="433">
                  <c:v>6.9311263318112748E-3</c:v>
                </c:pt>
                <c:pt idx="434">
                  <c:v>-3.7718301965739887E-3</c:v>
                </c:pt>
                <c:pt idx="435">
                  <c:v>3.2970392388548663E-3</c:v>
                </c:pt>
                <c:pt idx="436">
                  <c:v>4.8608844318712803E-3</c:v>
                </c:pt>
                <c:pt idx="437">
                  <c:v>5.1859360155150306E-3</c:v>
                </c:pt>
                <c:pt idx="438">
                  <c:v>5.6376068904834837E-3</c:v>
                </c:pt>
                <c:pt idx="439">
                  <c:v>5.534690551647725E-3</c:v>
                </c:pt>
                <c:pt idx="440">
                  <c:v>9.9852014593291693E-3</c:v>
                </c:pt>
                <c:pt idx="441">
                  <c:v>-4.2242493534534065E-3</c:v>
                </c:pt>
                <c:pt idx="442">
                  <c:v>9.9814375645218643E-3</c:v>
                </c:pt>
                <c:pt idx="443">
                  <c:v>-1.3306337105731845E-2</c:v>
                </c:pt>
                <c:pt idx="444">
                  <c:v>8.1330984532204526E-3</c:v>
                </c:pt>
                <c:pt idx="445">
                  <c:v>7.5070541364543348E-3</c:v>
                </c:pt>
                <c:pt idx="446">
                  <c:v>2.5312342347487589E-3</c:v>
                </c:pt>
                <c:pt idx="447">
                  <c:v>-1.5324474553409431E-3</c:v>
                </c:pt>
                <c:pt idx="448">
                  <c:v>6.2556437025590009E-2</c:v>
                </c:pt>
                <c:pt idx="449">
                  <c:v>-4.6310178622624093E-5</c:v>
                </c:pt>
                <c:pt idx="450">
                  <c:v>1.1128652816731392E-3</c:v>
                </c:pt>
                <c:pt idx="451">
                  <c:v>5.7054035453126525E-2</c:v>
                </c:pt>
                <c:pt idx="452">
                  <c:v>1.1958620943291658E-2</c:v>
                </c:pt>
                <c:pt idx="453">
                  <c:v>3.7587642031970988E-3</c:v>
                </c:pt>
                <c:pt idx="454">
                  <c:v>2.7253225285496915E-3</c:v>
                </c:pt>
                <c:pt idx="455">
                  <c:v>4.7852285459526233E-3</c:v>
                </c:pt>
                <c:pt idx="456">
                  <c:v>-2.2066092270580651E-2</c:v>
                </c:pt>
                <c:pt idx="457">
                  <c:v>-7.2633015789561111E-3</c:v>
                </c:pt>
                <c:pt idx="458">
                  <c:v>4.3194356069201755E-3</c:v>
                </c:pt>
                <c:pt idx="459">
                  <c:v>5.4112380190186457E-3</c:v>
                </c:pt>
                <c:pt idx="460">
                  <c:v>5.0074085468467438E-3</c:v>
                </c:pt>
                <c:pt idx="461">
                  <c:v>5.8694077009970747E-3</c:v>
                </c:pt>
                <c:pt idx="462">
                  <c:v>6.50960640696179E-3</c:v>
                </c:pt>
                <c:pt idx="463">
                  <c:v>-2.7541108170948059E-2</c:v>
                </c:pt>
                <c:pt idx="464">
                  <c:v>-3.4046293467930064E-3</c:v>
                </c:pt>
                <c:pt idx="465">
                  <c:v>5.3414308210974967E-3</c:v>
                </c:pt>
                <c:pt idx="466">
                  <c:v>8.4544505328161598E-3</c:v>
                </c:pt>
                <c:pt idx="467">
                  <c:v>6.6022482168944015E-3</c:v>
                </c:pt>
                <c:pt idx="468">
                  <c:v>7.4339433905012218E-3</c:v>
                </c:pt>
                <c:pt idx="469">
                  <c:v>7.1249816955737946E-3</c:v>
                </c:pt>
                <c:pt idx="470">
                  <c:v>7.5386492577466293E-3</c:v>
                </c:pt>
                <c:pt idx="471">
                  <c:v>8.16590767032771E-3</c:v>
                </c:pt>
                <c:pt idx="472">
                  <c:v>6.7061619232978769E-3</c:v>
                </c:pt>
                <c:pt idx="473">
                  <c:v>8.255739165390073E-3</c:v>
                </c:pt>
                <c:pt idx="474">
                  <c:v>7.7064507347392045E-3</c:v>
                </c:pt>
                <c:pt idx="475">
                  <c:v>7.0858959029910223E-3</c:v>
                </c:pt>
                <c:pt idx="476">
                  <c:v>1.068404555031942E-2</c:v>
                </c:pt>
                <c:pt idx="477">
                  <c:v>9.2616919376709989E-3</c:v>
                </c:pt>
                <c:pt idx="478">
                  <c:v>7.2867369210831744E-3</c:v>
                </c:pt>
                <c:pt idx="479">
                  <c:v>8.8371068808922801E-3</c:v>
                </c:pt>
                <c:pt idx="480">
                  <c:v>1.3200172035315864E-2</c:v>
                </c:pt>
                <c:pt idx="481">
                  <c:v>7.9172223932150298E-3</c:v>
                </c:pt>
                <c:pt idx="482">
                  <c:v>1.1222414641078959E-2</c:v>
                </c:pt>
                <c:pt idx="483">
                  <c:v>9.9103473078504187E-3</c:v>
                </c:pt>
                <c:pt idx="484">
                  <c:v>1.3110218301515059E-2</c:v>
                </c:pt>
                <c:pt idx="485">
                  <c:v>1.093753370680468E-2</c:v>
                </c:pt>
                <c:pt idx="486">
                  <c:v>1.7160549200410272E-2</c:v>
                </c:pt>
                <c:pt idx="487">
                  <c:v>7.5785618487568523E-3</c:v>
                </c:pt>
                <c:pt idx="488">
                  <c:v>7.3343168297831419E-3</c:v>
                </c:pt>
                <c:pt idx="489">
                  <c:v>1.6678371408626377E-2</c:v>
                </c:pt>
                <c:pt idx="490">
                  <c:v>1.6419488138627709E-2</c:v>
                </c:pt>
                <c:pt idx="491">
                  <c:v>2.0011904188347182E-2</c:v>
                </c:pt>
                <c:pt idx="492">
                  <c:v>8.2956699557392433E-3</c:v>
                </c:pt>
                <c:pt idx="493">
                  <c:v>6.8718994801567875E-3</c:v>
                </c:pt>
                <c:pt idx="494">
                  <c:v>5.4097698484587182E-3</c:v>
                </c:pt>
                <c:pt idx="495">
                  <c:v>7.2621571094765918E-3</c:v>
                </c:pt>
                <c:pt idx="496">
                  <c:v>3.4137332875998575E-3</c:v>
                </c:pt>
                <c:pt idx="497">
                  <c:v>2.7035396932070187E-3</c:v>
                </c:pt>
                <c:pt idx="498">
                  <c:v>-6.7913733005596291E-3</c:v>
                </c:pt>
                <c:pt idx="499">
                  <c:v>-2.6885289231234166E-3</c:v>
                </c:pt>
                <c:pt idx="500">
                  <c:v>-4.0151660689889826E-3</c:v>
                </c:pt>
                <c:pt idx="501">
                  <c:v>1.2052157076030399E-3</c:v>
                </c:pt>
                <c:pt idx="502">
                  <c:v>-1.5635103450969362E-3</c:v>
                </c:pt>
                <c:pt idx="503">
                  <c:v>6.3539750564230602E-4</c:v>
                </c:pt>
                <c:pt idx="504">
                  <c:v>2.8692623876809113E-3</c:v>
                </c:pt>
                <c:pt idx="505">
                  <c:v>3.6502764401639743E-3</c:v>
                </c:pt>
                <c:pt idx="506">
                  <c:v>5.18331976665299E-4</c:v>
                </c:pt>
                <c:pt idx="507">
                  <c:v>6.436939655598016E-2</c:v>
                </c:pt>
                <c:pt idx="508">
                  <c:v>1.1401478847188676E-3</c:v>
                </c:pt>
                <c:pt idx="509">
                  <c:v>-9.1666511077919174E-3</c:v>
                </c:pt>
                <c:pt idx="510">
                  <c:v>1.6950826097443354E-2</c:v>
                </c:pt>
                <c:pt idx="511">
                  <c:v>-4.8699831215172164E-2</c:v>
                </c:pt>
                <c:pt idx="512">
                  <c:v>-1.1095561443267005E-2</c:v>
                </c:pt>
                <c:pt idx="513">
                  <c:v>5.4387480734342008E-3</c:v>
                </c:pt>
                <c:pt idx="514">
                  <c:v>1.4153550371772017E-2</c:v>
                </c:pt>
                <c:pt idx="515">
                  <c:v>-4.0007342762986104E-3</c:v>
                </c:pt>
                <c:pt idx="516">
                  <c:v>9.3780585415227647E-4</c:v>
                </c:pt>
                <c:pt idx="517">
                  <c:v>-3.0662005591574758E-3</c:v>
                </c:pt>
                <c:pt idx="518">
                  <c:v>-1.1576953748006309E-3</c:v>
                </c:pt>
                <c:pt idx="519">
                  <c:v>8.4043308269869509E-3</c:v>
                </c:pt>
                <c:pt idx="520">
                  <c:v>1.9746622130712023E-2</c:v>
                </c:pt>
                <c:pt idx="521">
                  <c:v>5.0175585145289248E-3</c:v>
                </c:pt>
                <c:pt idx="522">
                  <c:v>3.9833514410684738E-3</c:v>
                </c:pt>
                <c:pt idx="523">
                  <c:v>5.8277700691610609E-3</c:v>
                </c:pt>
                <c:pt idx="524">
                  <c:v>-1.1159488771881414E-3</c:v>
                </c:pt>
                <c:pt idx="525">
                  <c:v>-5.6874399885978718E-3</c:v>
                </c:pt>
                <c:pt idx="526">
                  <c:v>1.0444641773960555E-2</c:v>
                </c:pt>
                <c:pt idx="527">
                  <c:v>6.232877409923755E-3</c:v>
                </c:pt>
                <c:pt idx="528">
                  <c:v>4.3988115957029182E-5</c:v>
                </c:pt>
                <c:pt idx="529">
                  <c:v>2.4202088330479689E-4</c:v>
                </c:pt>
                <c:pt idx="530">
                  <c:v>1.3501061875860296E-3</c:v>
                </c:pt>
                <c:pt idx="531">
                  <c:v>1.3327495559786759E-2</c:v>
                </c:pt>
                <c:pt idx="532">
                  <c:v>2.4163123904719272E-3</c:v>
                </c:pt>
                <c:pt idx="533">
                  <c:v>2.1216053379376192E-3</c:v>
                </c:pt>
                <c:pt idx="534">
                  <c:v>1.157887646910999E-3</c:v>
                </c:pt>
                <c:pt idx="535">
                  <c:v>4.6334487094309724E-3</c:v>
                </c:pt>
                <c:pt idx="536">
                  <c:v>5.3461336706986133E-3</c:v>
                </c:pt>
                <c:pt idx="537">
                  <c:v>4.5114235006904957E-3</c:v>
                </c:pt>
                <c:pt idx="538">
                  <c:v>-7.9659599391009722E-4</c:v>
                </c:pt>
                <c:pt idx="539">
                  <c:v>5.7502325902821939E-3</c:v>
                </c:pt>
                <c:pt idx="540">
                  <c:v>2.7657565276835391E-3</c:v>
                </c:pt>
                <c:pt idx="541">
                  <c:v>2.4805908771093517E-3</c:v>
                </c:pt>
                <c:pt idx="542">
                  <c:v>4.7448899464398293E-2</c:v>
                </c:pt>
                <c:pt idx="543">
                  <c:v>5.8381213032237533E-3</c:v>
                </c:pt>
                <c:pt idx="544">
                  <c:v>3.034621134361308E-3</c:v>
                </c:pt>
                <c:pt idx="545">
                  <c:v>2.3914748404235586E-3</c:v>
                </c:pt>
                <c:pt idx="546">
                  <c:v>1.4264839512385169E-3</c:v>
                </c:pt>
                <c:pt idx="547">
                  <c:v>6.1390036253573303E-2</c:v>
                </c:pt>
                <c:pt idx="548">
                  <c:v>5.6845069935147589E-3</c:v>
                </c:pt>
                <c:pt idx="549">
                  <c:v>2.2108760991687787E-3</c:v>
                </c:pt>
                <c:pt idx="550">
                  <c:v>5.5489834239834468E-3</c:v>
                </c:pt>
                <c:pt idx="551">
                  <c:v>4.3467334522021266E-3</c:v>
                </c:pt>
                <c:pt idx="552">
                  <c:v>-3.0718402356025912E-2</c:v>
                </c:pt>
                <c:pt idx="553">
                  <c:v>-1.3901803186194269E-2</c:v>
                </c:pt>
                <c:pt idx="554">
                  <c:v>1.2354801105609636E-2</c:v>
                </c:pt>
                <c:pt idx="555">
                  <c:v>4.0603204628856795E-3</c:v>
                </c:pt>
                <c:pt idx="556">
                  <c:v>-7.5432156617707131E-5</c:v>
                </c:pt>
                <c:pt idx="557">
                  <c:v>-2.4468456907214158E-2</c:v>
                </c:pt>
                <c:pt idx="558">
                  <c:v>-6.9783825462257539E-3</c:v>
                </c:pt>
                <c:pt idx="559">
                  <c:v>5.2023959939014857E-3</c:v>
                </c:pt>
                <c:pt idx="560">
                  <c:v>3.190061425874126E-3</c:v>
                </c:pt>
                <c:pt idx="561">
                  <c:v>5.6260423597250279E-3</c:v>
                </c:pt>
                <c:pt idx="562">
                  <c:v>7.9832410051651082E-3</c:v>
                </c:pt>
                <c:pt idx="563">
                  <c:v>5.1206646607333678E-3</c:v>
                </c:pt>
                <c:pt idx="564">
                  <c:v>9.1184608777924777E-3</c:v>
                </c:pt>
                <c:pt idx="565">
                  <c:v>6.9316022709172099E-3</c:v>
                </c:pt>
                <c:pt idx="566">
                  <c:v>6.8474435494070571E-3</c:v>
                </c:pt>
                <c:pt idx="567">
                  <c:v>7.7339337712295803E-3</c:v>
                </c:pt>
                <c:pt idx="568">
                  <c:v>6.902211640211574E-3</c:v>
                </c:pt>
                <c:pt idx="569">
                  <c:v>6.6050919814570584E-3</c:v>
                </c:pt>
                <c:pt idx="570">
                  <c:v>8.4360069019519552E-3</c:v>
                </c:pt>
                <c:pt idx="571">
                  <c:v>7.5729816614671834E-3</c:v>
                </c:pt>
                <c:pt idx="572">
                  <c:v>8.3210047520715803E-3</c:v>
                </c:pt>
                <c:pt idx="573">
                  <c:v>1.0403135244472428E-2</c:v>
                </c:pt>
                <c:pt idx="574">
                  <c:v>1.1314309711377764E-2</c:v>
                </c:pt>
                <c:pt idx="575">
                  <c:v>7.4873977052222832E-3</c:v>
                </c:pt>
                <c:pt idx="576">
                  <c:v>7.9037183523018428E-3</c:v>
                </c:pt>
                <c:pt idx="577">
                  <c:v>3.5095296544626728E-3</c:v>
                </c:pt>
                <c:pt idx="578">
                  <c:v>1.0162021928512583E-2</c:v>
                </c:pt>
                <c:pt idx="579">
                  <c:v>1.3239273235499619E-2</c:v>
                </c:pt>
                <c:pt idx="580">
                  <c:v>-2.4758538811913431E-3</c:v>
                </c:pt>
                <c:pt idx="581">
                  <c:v>8.0383224333683001E-3</c:v>
                </c:pt>
                <c:pt idx="582">
                  <c:v>4.3052592855943117E-3</c:v>
                </c:pt>
                <c:pt idx="583">
                  <c:v>6.2106575283071425E-3</c:v>
                </c:pt>
                <c:pt idx="584">
                  <c:v>7.0136868035346796E-3</c:v>
                </c:pt>
                <c:pt idx="585">
                  <c:v>1.0331801527187765E-2</c:v>
                </c:pt>
                <c:pt idx="586">
                  <c:v>9.8916391083190038E-3</c:v>
                </c:pt>
                <c:pt idx="587">
                  <c:v>4.539128802461101E-3</c:v>
                </c:pt>
                <c:pt idx="588">
                  <c:v>6.6157464411749668E-3</c:v>
                </c:pt>
                <c:pt idx="589">
                  <c:v>1.2499467731733348E-2</c:v>
                </c:pt>
                <c:pt idx="590">
                  <c:v>-6.6119192803772598E-4</c:v>
                </c:pt>
                <c:pt idx="591">
                  <c:v>3.2423401587354361E-3</c:v>
                </c:pt>
                <c:pt idx="592">
                  <c:v>9.931489867500802E-3</c:v>
                </c:pt>
                <c:pt idx="593">
                  <c:v>1.0575811323917404E-2</c:v>
                </c:pt>
                <c:pt idx="594">
                  <c:v>6.3881872273543281E-3</c:v>
                </c:pt>
                <c:pt idx="595">
                  <c:v>-3.7794798227552225E-3</c:v>
                </c:pt>
                <c:pt idx="596">
                  <c:v>-4.2379689547519181E-3</c:v>
                </c:pt>
                <c:pt idx="597">
                  <c:v>-1.625199498404053E-3</c:v>
                </c:pt>
                <c:pt idx="598">
                  <c:v>-1.5937607865731465E-3</c:v>
                </c:pt>
                <c:pt idx="599">
                  <c:v>2.7560669479049964E-3</c:v>
                </c:pt>
                <c:pt idx="600">
                  <c:v>8.2046277151636999E-4</c:v>
                </c:pt>
                <c:pt idx="601">
                  <c:v>4.4775895120752283E-4</c:v>
                </c:pt>
                <c:pt idx="602">
                  <c:v>3.6195872647245735E-3</c:v>
                </c:pt>
                <c:pt idx="603">
                  <c:v>5.7415649453078831E-2</c:v>
                </c:pt>
                <c:pt idx="604">
                  <c:v>4.3529565691799937E-4</c:v>
                </c:pt>
                <c:pt idx="605">
                  <c:v>1.9659613979835489E-3</c:v>
                </c:pt>
                <c:pt idx="606">
                  <c:v>-2.8990098727385521E-3</c:v>
                </c:pt>
                <c:pt idx="607">
                  <c:v>-2.7400716590010123E-2</c:v>
                </c:pt>
                <c:pt idx="608">
                  <c:v>-1.5239855454102814E-2</c:v>
                </c:pt>
                <c:pt idx="609">
                  <c:v>2.9442200478713614E-3</c:v>
                </c:pt>
                <c:pt idx="610">
                  <c:v>2.9396644257386954E-3</c:v>
                </c:pt>
                <c:pt idx="611">
                  <c:v>1.9270557234237463E-3</c:v>
                </c:pt>
                <c:pt idx="612">
                  <c:v>2.9961394526351829E-3</c:v>
                </c:pt>
                <c:pt idx="613">
                  <c:v>3.9040160171683849E-3</c:v>
                </c:pt>
                <c:pt idx="614">
                  <c:v>6.7246372799112976E-3</c:v>
                </c:pt>
                <c:pt idx="615">
                  <c:v>2.0503948122789741E-2</c:v>
                </c:pt>
                <c:pt idx="616">
                  <c:v>3.9433510026065172E-4</c:v>
                </c:pt>
                <c:pt idx="617">
                  <c:v>1.3236909704799087E-2</c:v>
                </c:pt>
                <c:pt idx="618">
                  <c:v>5.5185890885350907E-3</c:v>
                </c:pt>
                <c:pt idx="619">
                  <c:v>1.388777317878354E-3</c:v>
                </c:pt>
                <c:pt idx="620">
                  <c:v>5.0310131844199446E-3</c:v>
                </c:pt>
                <c:pt idx="621">
                  <c:v>-3.0154028010963303E-3</c:v>
                </c:pt>
                <c:pt idx="622">
                  <c:v>-2.1895583247277448E-4</c:v>
                </c:pt>
                <c:pt idx="623">
                  <c:v>2.431452049994314E-3</c:v>
                </c:pt>
                <c:pt idx="624">
                  <c:v>3.7077258017820971E-3</c:v>
                </c:pt>
                <c:pt idx="625">
                  <c:v>3.4608409208675844E-4</c:v>
                </c:pt>
                <c:pt idx="626">
                  <c:v>-3.205742853913395E-3</c:v>
                </c:pt>
                <c:pt idx="627">
                  <c:v>8.6311323409044433E-3</c:v>
                </c:pt>
                <c:pt idx="628">
                  <c:v>5.2230025218979233E-3</c:v>
                </c:pt>
                <c:pt idx="629">
                  <c:v>1.1677244934803849E-2</c:v>
                </c:pt>
                <c:pt idx="630">
                  <c:v>7.1814618668119305E-3</c:v>
                </c:pt>
                <c:pt idx="631">
                  <c:v>2.7970345963755096E-3</c:v>
                </c:pt>
                <c:pt idx="632">
                  <c:v>-3.9562551386429441E-4</c:v>
                </c:pt>
                <c:pt idx="633">
                  <c:v>-1.697184742613062E-3</c:v>
                </c:pt>
                <c:pt idx="634">
                  <c:v>3.3997320421419791E-3</c:v>
                </c:pt>
                <c:pt idx="635">
                  <c:v>4.9745455093157158E-3</c:v>
                </c:pt>
                <c:pt idx="636">
                  <c:v>-8.2445529145452456E-4</c:v>
                </c:pt>
                <c:pt idx="637">
                  <c:v>-7.4446672058216278E-4</c:v>
                </c:pt>
                <c:pt idx="638">
                  <c:v>6.5688526268410222E-2</c:v>
                </c:pt>
                <c:pt idx="639">
                  <c:v>2.0908218019305763E-3</c:v>
                </c:pt>
                <c:pt idx="640">
                  <c:v>3.857086543691858E-3</c:v>
                </c:pt>
                <c:pt idx="641">
                  <c:v>7.012850655091316E-4</c:v>
                </c:pt>
                <c:pt idx="642">
                  <c:v>2.8809506172839264E-3</c:v>
                </c:pt>
                <c:pt idx="643">
                  <c:v>6.7609629617119638E-2</c:v>
                </c:pt>
                <c:pt idx="644">
                  <c:v>5.0772197219488215E-4</c:v>
                </c:pt>
                <c:pt idx="645">
                  <c:v>-1.1901120035993317E-3</c:v>
                </c:pt>
                <c:pt idx="646">
                  <c:v>1.1068433891531016E-3</c:v>
                </c:pt>
                <c:pt idx="647">
                  <c:v>2.0067961702557261E-3</c:v>
                </c:pt>
                <c:pt idx="648">
                  <c:v>-3.5144573463228114E-2</c:v>
                </c:pt>
                <c:pt idx="649">
                  <c:v>-1.2947554616850645E-2</c:v>
                </c:pt>
                <c:pt idx="650">
                  <c:v>6.452990606194072E-3</c:v>
                </c:pt>
                <c:pt idx="651">
                  <c:v>6.6001852649977518E-3</c:v>
                </c:pt>
                <c:pt idx="652">
                  <c:v>7.2798959536842121E-3</c:v>
                </c:pt>
                <c:pt idx="653">
                  <c:v>-3.2614223099138022E-2</c:v>
                </c:pt>
                <c:pt idx="654">
                  <c:v>-1.4066502868345529E-2</c:v>
                </c:pt>
                <c:pt idx="655">
                  <c:v>-2.5428511352591261E-4</c:v>
                </c:pt>
                <c:pt idx="656">
                  <c:v>2.0579205205498766E-3</c:v>
                </c:pt>
                <c:pt idx="657">
                  <c:v>-1.8689487031559442E-4</c:v>
                </c:pt>
                <c:pt idx="658">
                  <c:v>5.6688448096876452E-3</c:v>
                </c:pt>
                <c:pt idx="659">
                  <c:v>8.3347291783371913E-3</c:v>
                </c:pt>
                <c:pt idx="660">
                  <c:v>7.6036665232293403E-3</c:v>
                </c:pt>
                <c:pt idx="661">
                  <c:v>8.2345228475480432E-3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5-4F66-A407-AAFF5EC4D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79946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9451735198"/>
              <c:y val="0.9429038337420936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71451830816229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799467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666666666666667"/>
          <c:y val="4.0783098833957233E-2"/>
          <c:w val="0.24777777777777776"/>
          <c:h val="4.24143539434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Master!$B$85</c:f>
          <c:strCache>
            <c:ptCount val="1"/>
            <c:pt idx="0">
              <c:v>State Drawl of Nagaland w.e.f 7-April-2025 to 13-April-2025 - SEM Data vs SCADA Data with % Error</c:v>
            </c:pt>
          </c:strCache>
        </c:strRef>
      </c:tx>
      <c:layout>
        <c:manualLayout>
          <c:xMode val="edge"/>
          <c:yMode val="edge"/>
          <c:x val="0.13762484689413823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[0]!SEMNG</c:f>
              <c:numCache>
                <c:formatCode>General</c:formatCode>
                <c:ptCount val="662"/>
                <c:pt idx="0">
                  <c:v>63.940800000000003</c:v>
                </c:pt>
                <c:pt idx="1">
                  <c:v>62.140799999999999</c:v>
                </c:pt>
                <c:pt idx="2">
                  <c:v>62.260800000000003</c:v>
                </c:pt>
                <c:pt idx="3">
                  <c:v>62.068800000000003</c:v>
                </c:pt>
                <c:pt idx="4">
                  <c:v>60.547199999999997</c:v>
                </c:pt>
                <c:pt idx="5">
                  <c:v>61.948799999999999</c:v>
                </c:pt>
                <c:pt idx="6">
                  <c:v>60.475200000000001</c:v>
                </c:pt>
                <c:pt idx="7">
                  <c:v>58.8384</c:v>
                </c:pt>
                <c:pt idx="8">
                  <c:v>57.744</c:v>
                </c:pt>
                <c:pt idx="9">
                  <c:v>57.331200000000003</c:v>
                </c:pt>
                <c:pt idx="10">
                  <c:v>56.779200000000003</c:v>
                </c:pt>
                <c:pt idx="11">
                  <c:v>57.244799999999998</c:v>
                </c:pt>
                <c:pt idx="12">
                  <c:v>63.96</c:v>
                </c:pt>
                <c:pt idx="13">
                  <c:v>62.688000000000002</c:v>
                </c:pt>
                <c:pt idx="14">
                  <c:v>60.216000000000001</c:v>
                </c:pt>
                <c:pt idx="15">
                  <c:v>60.369599999999998</c:v>
                </c:pt>
                <c:pt idx="16">
                  <c:v>61.982399999999998</c:v>
                </c:pt>
                <c:pt idx="17">
                  <c:v>70.843199999999996</c:v>
                </c:pt>
                <c:pt idx="18">
                  <c:v>66.220799999999997</c:v>
                </c:pt>
                <c:pt idx="19">
                  <c:v>69.854399999999998</c:v>
                </c:pt>
                <c:pt idx="20">
                  <c:v>77.169600000000003</c:v>
                </c:pt>
                <c:pt idx="21">
                  <c:v>84.508799999999994</c:v>
                </c:pt>
                <c:pt idx="22">
                  <c:v>92.140799999999999</c:v>
                </c:pt>
                <c:pt idx="23">
                  <c:v>100.70399999999999</c:v>
                </c:pt>
                <c:pt idx="24">
                  <c:v>107.9328</c:v>
                </c:pt>
                <c:pt idx="25">
                  <c:v>110.976</c:v>
                </c:pt>
                <c:pt idx="26">
                  <c:v>112.2672</c:v>
                </c:pt>
                <c:pt idx="27">
                  <c:v>112.6416</c:v>
                </c:pt>
                <c:pt idx="28">
                  <c:v>116.4624</c:v>
                </c:pt>
                <c:pt idx="29">
                  <c:v>117.4272</c:v>
                </c:pt>
                <c:pt idx="30">
                  <c:v>113.52</c:v>
                </c:pt>
                <c:pt idx="31">
                  <c:v>110.208</c:v>
                </c:pt>
                <c:pt idx="32">
                  <c:v>102.55200000000001</c:v>
                </c:pt>
                <c:pt idx="33">
                  <c:v>99.187200000000004</c:v>
                </c:pt>
                <c:pt idx="34">
                  <c:v>92.275199999999998</c:v>
                </c:pt>
                <c:pt idx="35">
                  <c:v>93.729600000000005</c:v>
                </c:pt>
                <c:pt idx="36">
                  <c:v>102.0384</c:v>
                </c:pt>
                <c:pt idx="37">
                  <c:v>96.019199999999998</c:v>
                </c:pt>
                <c:pt idx="38">
                  <c:v>92.836799999999997</c:v>
                </c:pt>
                <c:pt idx="39">
                  <c:v>87.623999999999995</c:v>
                </c:pt>
                <c:pt idx="40">
                  <c:v>83.246399999999994</c:v>
                </c:pt>
                <c:pt idx="41">
                  <c:v>89.476799999999997</c:v>
                </c:pt>
                <c:pt idx="42">
                  <c:v>88.348799999999997</c:v>
                </c:pt>
                <c:pt idx="43">
                  <c:v>87.916799999999995</c:v>
                </c:pt>
                <c:pt idx="44">
                  <c:v>89.587199999999996</c:v>
                </c:pt>
                <c:pt idx="45">
                  <c:v>89.702399999999997</c:v>
                </c:pt>
                <c:pt idx="46">
                  <c:v>92.4</c:v>
                </c:pt>
                <c:pt idx="47">
                  <c:v>87.590400000000002</c:v>
                </c:pt>
                <c:pt idx="48">
                  <c:v>86.88</c:v>
                </c:pt>
                <c:pt idx="49">
                  <c:v>92.697599999999994</c:v>
                </c:pt>
                <c:pt idx="50">
                  <c:v>92.524799999999999</c:v>
                </c:pt>
                <c:pt idx="51">
                  <c:v>92.443200000000004</c:v>
                </c:pt>
                <c:pt idx="52">
                  <c:v>96.182400000000001</c:v>
                </c:pt>
                <c:pt idx="53">
                  <c:v>97.958399999999997</c:v>
                </c:pt>
                <c:pt idx="54">
                  <c:v>98.16</c:v>
                </c:pt>
                <c:pt idx="55">
                  <c:v>97.7376</c:v>
                </c:pt>
                <c:pt idx="56">
                  <c:v>100.81440000000001</c:v>
                </c:pt>
                <c:pt idx="57">
                  <c:v>107.51519999999999</c:v>
                </c:pt>
                <c:pt idx="58">
                  <c:v>112.7568</c:v>
                </c:pt>
                <c:pt idx="59">
                  <c:v>112.2816</c:v>
                </c:pt>
                <c:pt idx="60">
                  <c:v>118.2336</c:v>
                </c:pt>
                <c:pt idx="61">
                  <c:v>126.8544</c:v>
                </c:pt>
                <c:pt idx="62">
                  <c:v>133.01759999999999</c:v>
                </c:pt>
                <c:pt idx="63">
                  <c:v>134.52959999999999</c:v>
                </c:pt>
                <c:pt idx="64">
                  <c:v>141.68639999999999</c:v>
                </c:pt>
                <c:pt idx="65">
                  <c:v>141.53280000000001</c:v>
                </c:pt>
                <c:pt idx="66">
                  <c:v>140.90880000000001</c:v>
                </c:pt>
                <c:pt idx="67">
                  <c:v>141.05279999999999</c:v>
                </c:pt>
                <c:pt idx="68">
                  <c:v>141.99359999999999</c:v>
                </c:pt>
                <c:pt idx="69">
                  <c:v>147.05760000000001</c:v>
                </c:pt>
                <c:pt idx="70">
                  <c:v>151.05600000000001</c:v>
                </c:pt>
                <c:pt idx="71">
                  <c:v>156.13919999999999</c:v>
                </c:pt>
                <c:pt idx="72">
                  <c:v>153.0864</c:v>
                </c:pt>
                <c:pt idx="73">
                  <c:v>146.90880000000001</c:v>
                </c:pt>
                <c:pt idx="74">
                  <c:v>137.85599999999999</c:v>
                </c:pt>
                <c:pt idx="75">
                  <c:v>128.20320000000001</c:v>
                </c:pt>
                <c:pt idx="76">
                  <c:v>123.672</c:v>
                </c:pt>
                <c:pt idx="77">
                  <c:v>123.12</c:v>
                </c:pt>
                <c:pt idx="78">
                  <c:v>126.4128</c:v>
                </c:pt>
                <c:pt idx="79">
                  <c:v>122.28</c:v>
                </c:pt>
                <c:pt idx="80">
                  <c:v>124.43519999999999</c:v>
                </c:pt>
                <c:pt idx="81">
                  <c:v>120.07680000000001</c:v>
                </c:pt>
                <c:pt idx="82">
                  <c:v>112.8048</c:v>
                </c:pt>
                <c:pt idx="83">
                  <c:v>116.7936</c:v>
                </c:pt>
                <c:pt idx="84">
                  <c:v>112.0224</c:v>
                </c:pt>
                <c:pt idx="85">
                  <c:v>107.568</c:v>
                </c:pt>
                <c:pt idx="86">
                  <c:v>100.5744</c:v>
                </c:pt>
                <c:pt idx="87">
                  <c:v>94.843199999999996</c:v>
                </c:pt>
                <c:pt idx="88">
                  <c:v>93.537599999999998</c:v>
                </c:pt>
                <c:pt idx="89">
                  <c:v>92.044799999999995</c:v>
                </c:pt>
                <c:pt idx="90">
                  <c:v>92.217600000000004</c:v>
                </c:pt>
                <c:pt idx="91">
                  <c:v>89.764799999999994</c:v>
                </c:pt>
                <c:pt idx="92">
                  <c:v>82.670400000000001</c:v>
                </c:pt>
                <c:pt idx="93">
                  <c:v>79.910399999999996</c:v>
                </c:pt>
                <c:pt idx="94">
                  <c:v>77.9328</c:v>
                </c:pt>
                <c:pt idx="95">
                  <c:v>76.219200000000001</c:v>
                </c:pt>
                <c:pt idx="96">
                  <c:v>77.135999999999996</c:v>
                </c:pt>
                <c:pt idx="97">
                  <c:v>63.115200000000002</c:v>
                </c:pt>
                <c:pt idx="98">
                  <c:v>61.603200000000001</c:v>
                </c:pt>
                <c:pt idx="99">
                  <c:v>60.820799999999998</c:v>
                </c:pt>
                <c:pt idx="100">
                  <c:v>60.763199999999998</c:v>
                </c:pt>
                <c:pt idx="101">
                  <c:v>71.409599999999998</c:v>
                </c:pt>
                <c:pt idx="102">
                  <c:v>69.705600000000004</c:v>
                </c:pt>
                <c:pt idx="103">
                  <c:v>61.046399999999998</c:v>
                </c:pt>
                <c:pt idx="104">
                  <c:v>59.246400000000001</c:v>
                </c:pt>
                <c:pt idx="105">
                  <c:v>60.667200000000001</c:v>
                </c:pt>
                <c:pt idx="106">
                  <c:v>60.268799999999999</c:v>
                </c:pt>
                <c:pt idx="107">
                  <c:v>60.782400000000003</c:v>
                </c:pt>
                <c:pt idx="108">
                  <c:v>74.534400000000005</c:v>
                </c:pt>
                <c:pt idx="109">
                  <c:v>65.625600000000006</c:v>
                </c:pt>
                <c:pt idx="110">
                  <c:v>65.001599999999996</c:v>
                </c:pt>
                <c:pt idx="111">
                  <c:v>65.212800000000001</c:v>
                </c:pt>
                <c:pt idx="112">
                  <c:v>67.651200000000003</c:v>
                </c:pt>
                <c:pt idx="113">
                  <c:v>67.502399999999994</c:v>
                </c:pt>
                <c:pt idx="114">
                  <c:v>75.8352</c:v>
                </c:pt>
                <c:pt idx="115">
                  <c:v>87.9024</c:v>
                </c:pt>
                <c:pt idx="116">
                  <c:v>94.324799999999996</c:v>
                </c:pt>
                <c:pt idx="117">
                  <c:v>102.5136</c:v>
                </c:pt>
                <c:pt idx="118">
                  <c:v>107.64</c:v>
                </c:pt>
                <c:pt idx="119">
                  <c:v>111.8736</c:v>
                </c:pt>
                <c:pt idx="120">
                  <c:v>116.232</c:v>
                </c:pt>
                <c:pt idx="121">
                  <c:v>122.2368</c:v>
                </c:pt>
                <c:pt idx="122">
                  <c:v>126.0672</c:v>
                </c:pt>
                <c:pt idx="123">
                  <c:v>119.9328</c:v>
                </c:pt>
                <c:pt idx="124">
                  <c:v>117.6288</c:v>
                </c:pt>
                <c:pt idx="125">
                  <c:v>120.86879999999999</c:v>
                </c:pt>
                <c:pt idx="126">
                  <c:v>116.46720000000001</c:v>
                </c:pt>
                <c:pt idx="127">
                  <c:v>108.35039999999999</c:v>
                </c:pt>
                <c:pt idx="128">
                  <c:v>105.6144</c:v>
                </c:pt>
                <c:pt idx="129">
                  <c:v>102.3552</c:v>
                </c:pt>
                <c:pt idx="130">
                  <c:v>98.145600000000002</c:v>
                </c:pt>
                <c:pt idx="131">
                  <c:v>96.484800000000007</c:v>
                </c:pt>
                <c:pt idx="132">
                  <c:v>95.736000000000004</c:v>
                </c:pt>
                <c:pt idx="133">
                  <c:v>104.0112</c:v>
                </c:pt>
                <c:pt idx="134">
                  <c:v>99.417599999999993</c:v>
                </c:pt>
                <c:pt idx="135">
                  <c:v>95.111999999999995</c:v>
                </c:pt>
                <c:pt idx="136">
                  <c:v>88.166399999999996</c:v>
                </c:pt>
                <c:pt idx="137">
                  <c:v>95.563199999999995</c:v>
                </c:pt>
                <c:pt idx="138">
                  <c:v>97.992000000000004</c:v>
                </c:pt>
                <c:pt idx="139">
                  <c:v>91.876800000000003</c:v>
                </c:pt>
                <c:pt idx="140">
                  <c:v>89.769599999999997</c:v>
                </c:pt>
                <c:pt idx="141">
                  <c:v>90.652799999999999</c:v>
                </c:pt>
                <c:pt idx="142">
                  <c:v>94.401600000000002</c:v>
                </c:pt>
                <c:pt idx="143">
                  <c:v>93.532799999999995</c:v>
                </c:pt>
                <c:pt idx="144">
                  <c:v>93.768000000000001</c:v>
                </c:pt>
                <c:pt idx="145">
                  <c:v>90.777600000000007</c:v>
                </c:pt>
                <c:pt idx="146">
                  <c:v>95.006399999999999</c:v>
                </c:pt>
                <c:pt idx="147">
                  <c:v>98.16</c:v>
                </c:pt>
                <c:pt idx="148">
                  <c:v>106.5552</c:v>
                </c:pt>
                <c:pt idx="149">
                  <c:v>93.585599999999999</c:v>
                </c:pt>
                <c:pt idx="150">
                  <c:v>99.340800000000002</c:v>
                </c:pt>
                <c:pt idx="151">
                  <c:v>103.72799999999999</c:v>
                </c:pt>
                <c:pt idx="152">
                  <c:v>108.7968</c:v>
                </c:pt>
                <c:pt idx="153">
                  <c:v>108.7728</c:v>
                </c:pt>
                <c:pt idx="154">
                  <c:v>119.88</c:v>
                </c:pt>
                <c:pt idx="155">
                  <c:v>122.2944</c:v>
                </c:pt>
                <c:pt idx="156">
                  <c:v>126.5136</c:v>
                </c:pt>
                <c:pt idx="157">
                  <c:v>129.70079999999999</c:v>
                </c:pt>
                <c:pt idx="158">
                  <c:v>139.93440000000001</c:v>
                </c:pt>
                <c:pt idx="159">
                  <c:v>136.5264</c:v>
                </c:pt>
                <c:pt idx="160">
                  <c:v>140.52000000000001</c:v>
                </c:pt>
                <c:pt idx="161">
                  <c:v>137.98079999999999</c:v>
                </c:pt>
                <c:pt idx="162">
                  <c:v>141.43199999999999</c:v>
                </c:pt>
                <c:pt idx="163">
                  <c:v>152.07839999999999</c:v>
                </c:pt>
                <c:pt idx="164">
                  <c:v>146.8032</c:v>
                </c:pt>
                <c:pt idx="165">
                  <c:v>146.45760000000001</c:v>
                </c:pt>
                <c:pt idx="166">
                  <c:v>151.26240000000001</c:v>
                </c:pt>
                <c:pt idx="167">
                  <c:v>158.59200000000001</c:v>
                </c:pt>
                <c:pt idx="168">
                  <c:v>162.17760000000001</c:v>
                </c:pt>
                <c:pt idx="169">
                  <c:v>164.09280000000001</c:v>
                </c:pt>
                <c:pt idx="170">
                  <c:v>139.69919999999999</c:v>
                </c:pt>
                <c:pt idx="171">
                  <c:v>135.40799999999999</c:v>
                </c:pt>
                <c:pt idx="172">
                  <c:v>134.6592</c:v>
                </c:pt>
                <c:pt idx="173">
                  <c:v>127.4256</c:v>
                </c:pt>
                <c:pt idx="174">
                  <c:v>126.91679999999999</c:v>
                </c:pt>
                <c:pt idx="175">
                  <c:v>122.9808</c:v>
                </c:pt>
                <c:pt idx="176">
                  <c:v>109.608</c:v>
                </c:pt>
                <c:pt idx="177">
                  <c:v>119.2512</c:v>
                </c:pt>
                <c:pt idx="178">
                  <c:v>115.85760000000001</c:v>
                </c:pt>
                <c:pt idx="179">
                  <c:v>120.336</c:v>
                </c:pt>
                <c:pt idx="180">
                  <c:v>112.2912</c:v>
                </c:pt>
                <c:pt idx="181">
                  <c:v>106.176</c:v>
                </c:pt>
                <c:pt idx="182">
                  <c:v>101.1168</c:v>
                </c:pt>
                <c:pt idx="183">
                  <c:v>100.2672</c:v>
                </c:pt>
                <c:pt idx="184">
                  <c:v>101.904</c:v>
                </c:pt>
                <c:pt idx="185">
                  <c:v>96.048000000000002</c:v>
                </c:pt>
                <c:pt idx="186">
                  <c:v>92.1648</c:v>
                </c:pt>
                <c:pt idx="187">
                  <c:v>87.859200000000001</c:v>
                </c:pt>
                <c:pt idx="188">
                  <c:v>84.988799999999998</c:v>
                </c:pt>
                <c:pt idx="189">
                  <c:v>84.244799999999998</c:v>
                </c:pt>
                <c:pt idx="190">
                  <c:v>83.860799999999998</c:v>
                </c:pt>
                <c:pt idx="191">
                  <c:v>78.6768</c:v>
                </c:pt>
                <c:pt idx="192">
                  <c:v>74.236800000000002</c:v>
                </c:pt>
                <c:pt idx="193">
                  <c:v>68.3904</c:v>
                </c:pt>
                <c:pt idx="194">
                  <c:v>73.924800000000005</c:v>
                </c:pt>
                <c:pt idx="195">
                  <c:v>77.207999999999998</c:v>
                </c:pt>
                <c:pt idx="196">
                  <c:v>79.660799999999995</c:v>
                </c:pt>
                <c:pt idx="197">
                  <c:v>79.435199999999995</c:v>
                </c:pt>
                <c:pt idx="198">
                  <c:v>77.587199999999996</c:v>
                </c:pt>
                <c:pt idx="199">
                  <c:v>72.811199999999999</c:v>
                </c:pt>
                <c:pt idx="200">
                  <c:v>70.780799999999999</c:v>
                </c:pt>
                <c:pt idx="201">
                  <c:v>68.860799999999998</c:v>
                </c:pt>
                <c:pt idx="202">
                  <c:v>74.4816</c:v>
                </c:pt>
                <c:pt idx="203">
                  <c:v>70.847999999999999</c:v>
                </c:pt>
                <c:pt idx="204">
                  <c:v>72.287999999999997</c:v>
                </c:pt>
                <c:pt idx="205">
                  <c:v>76.632000000000005</c:v>
                </c:pt>
                <c:pt idx="206">
                  <c:v>76.502399999999994</c:v>
                </c:pt>
                <c:pt idx="207">
                  <c:v>75.215999999999994</c:v>
                </c:pt>
                <c:pt idx="208">
                  <c:v>77.971199999999996</c:v>
                </c:pt>
                <c:pt idx="209">
                  <c:v>88.876800000000003</c:v>
                </c:pt>
                <c:pt idx="210">
                  <c:v>81.220799999999997</c:v>
                </c:pt>
                <c:pt idx="211">
                  <c:v>76.780799999999999</c:v>
                </c:pt>
                <c:pt idx="212">
                  <c:v>93.115200000000002</c:v>
                </c:pt>
                <c:pt idx="213">
                  <c:v>103.968</c:v>
                </c:pt>
                <c:pt idx="214">
                  <c:v>109.36799999999999</c:v>
                </c:pt>
                <c:pt idx="215">
                  <c:v>115.416</c:v>
                </c:pt>
                <c:pt idx="216">
                  <c:v>126.19199999999999</c:v>
                </c:pt>
                <c:pt idx="217">
                  <c:v>123.7296</c:v>
                </c:pt>
                <c:pt idx="218">
                  <c:v>125.60639999999999</c:v>
                </c:pt>
                <c:pt idx="219">
                  <c:v>109.58880000000001</c:v>
                </c:pt>
                <c:pt idx="220">
                  <c:v>103.92959999999999</c:v>
                </c:pt>
                <c:pt idx="221">
                  <c:v>105.744</c:v>
                </c:pt>
                <c:pt idx="222">
                  <c:v>102.5664</c:v>
                </c:pt>
                <c:pt idx="223">
                  <c:v>102.096</c:v>
                </c:pt>
                <c:pt idx="224">
                  <c:v>104.83199999999999</c:v>
                </c:pt>
                <c:pt idx="225">
                  <c:v>104.544</c:v>
                </c:pt>
                <c:pt idx="226">
                  <c:v>98.371200000000002</c:v>
                </c:pt>
                <c:pt idx="227">
                  <c:v>94.132800000000003</c:v>
                </c:pt>
                <c:pt idx="228">
                  <c:v>90.955200000000005</c:v>
                </c:pt>
                <c:pt idx="229">
                  <c:v>88.972800000000007</c:v>
                </c:pt>
                <c:pt idx="230">
                  <c:v>101.1888</c:v>
                </c:pt>
                <c:pt idx="231">
                  <c:v>96.604799999999997</c:v>
                </c:pt>
                <c:pt idx="232">
                  <c:v>99.355199999999996</c:v>
                </c:pt>
                <c:pt idx="233">
                  <c:v>95.726399999999998</c:v>
                </c:pt>
                <c:pt idx="234">
                  <c:v>97.545599999999993</c:v>
                </c:pt>
                <c:pt idx="235">
                  <c:v>95.995199999999997</c:v>
                </c:pt>
                <c:pt idx="236">
                  <c:v>103.4208</c:v>
                </c:pt>
                <c:pt idx="237">
                  <c:v>106.5744</c:v>
                </c:pt>
                <c:pt idx="238">
                  <c:v>99.758399999999995</c:v>
                </c:pt>
                <c:pt idx="239">
                  <c:v>96.489599999999996</c:v>
                </c:pt>
                <c:pt idx="240">
                  <c:v>93.489599999999996</c:v>
                </c:pt>
                <c:pt idx="241">
                  <c:v>94.531199999999998</c:v>
                </c:pt>
                <c:pt idx="242">
                  <c:v>102.5232</c:v>
                </c:pt>
                <c:pt idx="243">
                  <c:v>112.104</c:v>
                </c:pt>
                <c:pt idx="244">
                  <c:v>107.7264</c:v>
                </c:pt>
                <c:pt idx="245">
                  <c:v>106.43040000000001</c:v>
                </c:pt>
                <c:pt idx="246">
                  <c:v>104.7552</c:v>
                </c:pt>
                <c:pt idx="247">
                  <c:v>111.7872</c:v>
                </c:pt>
                <c:pt idx="248">
                  <c:v>113.5008</c:v>
                </c:pt>
                <c:pt idx="249">
                  <c:v>111.432</c:v>
                </c:pt>
                <c:pt idx="250">
                  <c:v>121.9632</c:v>
                </c:pt>
                <c:pt idx="251">
                  <c:v>123.71040000000001</c:v>
                </c:pt>
                <c:pt idx="252">
                  <c:v>131.352</c:v>
                </c:pt>
                <c:pt idx="253">
                  <c:v>125.13120000000001</c:v>
                </c:pt>
                <c:pt idx="254">
                  <c:v>136.27680000000001</c:v>
                </c:pt>
                <c:pt idx="255">
                  <c:v>139.41120000000001</c:v>
                </c:pt>
                <c:pt idx="256">
                  <c:v>147.59039999999999</c:v>
                </c:pt>
                <c:pt idx="257">
                  <c:v>150.28319999999999</c:v>
                </c:pt>
                <c:pt idx="258">
                  <c:v>147.9504</c:v>
                </c:pt>
                <c:pt idx="259">
                  <c:v>146.9376</c:v>
                </c:pt>
                <c:pt idx="260">
                  <c:v>159.5376</c:v>
                </c:pt>
                <c:pt idx="261">
                  <c:v>150.1824</c:v>
                </c:pt>
                <c:pt idx="262">
                  <c:v>139.2576</c:v>
                </c:pt>
                <c:pt idx="263">
                  <c:v>140.89920000000001</c:v>
                </c:pt>
                <c:pt idx="264">
                  <c:v>139.57919999999999</c:v>
                </c:pt>
                <c:pt idx="265">
                  <c:v>133.2432</c:v>
                </c:pt>
                <c:pt idx="266">
                  <c:v>133.488</c:v>
                </c:pt>
                <c:pt idx="267">
                  <c:v>128.352</c:v>
                </c:pt>
                <c:pt idx="268">
                  <c:v>125.71680000000001</c:v>
                </c:pt>
                <c:pt idx="269">
                  <c:v>126.4032</c:v>
                </c:pt>
                <c:pt idx="270">
                  <c:v>120.3408</c:v>
                </c:pt>
                <c:pt idx="271">
                  <c:v>127.1952</c:v>
                </c:pt>
                <c:pt idx="272">
                  <c:v>123.0528</c:v>
                </c:pt>
                <c:pt idx="273">
                  <c:v>133.47839999999999</c:v>
                </c:pt>
                <c:pt idx="274">
                  <c:v>125.1456</c:v>
                </c:pt>
                <c:pt idx="275">
                  <c:v>121.4448</c:v>
                </c:pt>
                <c:pt idx="276">
                  <c:v>116.4576</c:v>
                </c:pt>
                <c:pt idx="277">
                  <c:v>113.1168</c:v>
                </c:pt>
                <c:pt idx="278">
                  <c:v>98.495999999999995</c:v>
                </c:pt>
                <c:pt idx="279">
                  <c:v>99.5184</c:v>
                </c:pt>
                <c:pt idx="280">
                  <c:v>91.732799999999997</c:v>
                </c:pt>
                <c:pt idx="281">
                  <c:v>92.275199999999998</c:v>
                </c:pt>
                <c:pt idx="282">
                  <c:v>93.552000000000007</c:v>
                </c:pt>
                <c:pt idx="283">
                  <c:v>89.659199999999998</c:v>
                </c:pt>
                <c:pt idx="284">
                  <c:v>86.9328</c:v>
                </c:pt>
                <c:pt idx="285">
                  <c:v>84.825599999999994</c:v>
                </c:pt>
                <c:pt idx="286">
                  <c:v>82.406400000000005</c:v>
                </c:pt>
                <c:pt idx="287">
                  <c:v>80.433599999999998</c:v>
                </c:pt>
                <c:pt idx="288">
                  <c:v>77.587199999999996</c:v>
                </c:pt>
                <c:pt idx="289">
                  <c:v>76.348799999999997</c:v>
                </c:pt>
                <c:pt idx="290">
                  <c:v>77.328000000000003</c:v>
                </c:pt>
                <c:pt idx="291">
                  <c:v>75.36</c:v>
                </c:pt>
                <c:pt idx="292">
                  <c:v>76.828800000000001</c:v>
                </c:pt>
                <c:pt idx="293">
                  <c:v>73.665599999999998</c:v>
                </c:pt>
                <c:pt idx="294">
                  <c:v>70.497600000000006</c:v>
                </c:pt>
                <c:pt idx="295">
                  <c:v>67.823999999999998</c:v>
                </c:pt>
                <c:pt idx="296">
                  <c:v>68.736000000000004</c:v>
                </c:pt>
                <c:pt idx="297">
                  <c:v>69.681600000000003</c:v>
                </c:pt>
                <c:pt idx="298">
                  <c:v>70.089600000000004</c:v>
                </c:pt>
                <c:pt idx="299">
                  <c:v>73.171199999999999</c:v>
                </c:pt>
                <c:pt idx="300">
                  <c:v>68.899199999999993</c:v>
                </c:pt>
                <c:pt idx="301">
                  <c:v>72.201599999999999</c:v>
                </c:pt>
                <c:pt idx="302">
                  <c:v>75.230400000000003</c:v>
                </c:pt>
                <c:pt idx="303">
                  <c:v>72.959999999999994</c:v>
                </c:pt>
                <c:pt idx="304">
                  <c:v>81.758399999999995</c:v>
                </c:pt>
                <c:pt idx="305">
                  <c:v>81.575999999999993</c:v>
                </c:pt>
                <c:pt idx="306">
                  <c:v>87.456000000000003</c:v>
                </c:pt>
                <c:pt idx="307">
                  <c:v>93.787199999999999</c:v>
                </c:pt>
                <c:pt idx="308">
                  <c:v>109.7136</c:v>
                </c:pt>
                <c:pt idx="309">
                  <c:v>117.1872</c:v>
                </c:pt>
                <c:pt idx="310">
                  <c:v>130.3152</c:v>
                </c:pt>
                <c:pt idx="311">
                  <c:v>129.12960000000001</c:v>
                </c:pt>
                <c:pt idx="312">
                  <c:v>132.46559999999999</c:v>
                </c:pt>
                <c:pt idx="313">
                  <c:v>134.04480000000001</c:v>
                </c:pt>
                <c:pt idx="314">
                  <c:v>132.36000000000001</c:v>
                </c:pt>
                <c:pt idx="315">
                  <c:v>129.84960000000001</c:v>
                </c:pt>
                <c:pt idx="316">
                  <c:v>143.06880000000001</c:v>
                </c:pt>
                <c:pt idx="317">
                  <c:v>126.1392</c:v>
                </c:pt>
                <c:pt idx="318">
                  <c:v>125.87520000000001</c:v>
                </c:pt>
                <c:pt idx="319">
                  <c:v>123.2784</c:v>
                </c:pt>
                <c:pt idx="320">
                  <c:v>118.5936</c:v>
                </c:pt>
                <c:pt idx="321">
                  <c:v>116.4384</c:v>
                </c:pt>
                <c:pt idx="322">
                  <c:v>112.224</c:v>
                </c:pt>
                <c:pt idx="323">
                  <c:v>107.69280000000001</c:v>
                </c:pt>
                <c:pt idx="324">
                  <c:v>109.3104</c:v>
                </c:pt>
                <c:pt idx="325">
                  <c:v>106.4448</c:v>
                </c:pt>
                <c:pt idx="326">
                  <c:v>103.3248</c:v>
                </c:pt>
                <c:pt idx="327">
                  <c:v>97.382400000000004</c:v>
                </c:pt>
                <c:pt idx="328">
                  <c:v>106.90560000000001</c:v>
                </c:pt>
                <c:pt idx="329">
                  <c:v>104.592</c:v>
                </c:pt>
                <c:pt idx="330">
                  <c:v>96.115200000000002</c:v>
                </c:pt>
                <c:pt idx="331">
                  <c:v>91.723200000000006</c:v>
                </c:pt>
                <c:pt idx="332">
                  <c:v>96.528000000000006</c:v>
                </c:pt>
                <c:pt idx="333">
                  <c:v>93.187200000000004</c:v>
                </c:pt>
                <c:pt idx="334">
                  <c:v>97.315200000000004</c:v>
                </c:pt>
                <c:pt idx="335">
                  <c:v>105.1152</c:v>
                </c:pt>
                <c:pt idx="336">
                  <c:v>100.5744</c:v>
                </c:pt>
                <c:pt idx="337">
                  <c:v>98.764799999999994</c:v>
                </c:pt>
                <c:pt idx="338">
                  <c:v>100.5312</c:v>
                </c:pt>
                <c:pt idx="339">
                  <c:v>106.94880000000001</c:v>
                </c:pt>
                <c:pt idx="340">
                  <c:v>105.6336</c:v>
                </c:pt>
                <c:pt idx="341">
                  <c:v>104.0688</c:v>
                </c:pt>
                <c:pt idx="342">
                  <c:v>103.16160000000001</c:v>
                </c:pt>
                <c:pt idx="343">
                  <c:v>114.6768</c:v>
                </c:pt>
                <c:pt idx="344">
                  <c:v>120.84480000000001</c:v>
                </c:pt>
                <c:pt idx="345">
                  <c:v>116.376</c:v>
                </c:pt>
                <c:pt idx="346">
                  <c:v>115.16160000000001</c:v>
                </c:pt>
                <c:pt idx="347">
                  <c:v>125.3424</c:v>
                </c:pt>
                <c:pt idx="348">
                  <c:v>136.4496</c:v>
                </c:pt>
                <c:pt idx="349">
                  <c:v>137.08799999999999</c:v>
                </c:pt>
                <c:pt idx="350">
                  <c:v>140.0016</c:v>
                </c:pt>
                <c:pt idx="351">
                  <c:v>106.896</c:v>
                </c:pt>
                <c:pt idx="352">
                  <c:v>59.428800000000003</c:v>
                </c:pt>
                <c:pt idx="353">
                  <c:v>43.564799999999998</c:v>
                </c:pt>
                <c:pt idx="354">
                  <c:v>46.108800000000002</c:v>
                </c:pt>
                <c:pt idx="355">
                  <c:v>51.787199999999999</c:v>
                </c:pt>
                <c:pt idx="356">
                  <c:v>72.057599999999994</c:v>
                </c:pt>
                <c:pt idx="357">
                  <c:v>84.235200000000006</c:v>
                </c:pt>
                <c:pt idx="358">
                  <c:v>97.372799999999998</c:v>
                </c:pt>
                <c:pt idx="359">
                  <c:v>114.2736</c:v>
                </c:pt>
                <c:pt idx="360">
                  <c:v>122.6544</c:v>
                </c:pt>
                <c:pt idx="361">
                  <c:v>119.4432</c:v>
                </c:pt>
                <c:pt idx="362">
                  <c:v>128.65440000000001</c:v>
                </c:pt>
                <c:pt idx="363">
                  <c:v>126.1776</c:v>
                </c:pt>
                <c:pt idx="364">
                  <c:v>121.95359999999999</c:v>
                </c:pt>
                <c:pt idx="365">
                  <c:v>123.4128</c:v>
                </c:pt>
                <c:pt idx="366">
                  <c:v>126.12479999999999</c:v>
                </c:pt>
                <c:pt idx="367">
                  <c:v>124.3056</c:v>
                </c:pt>
                <c:pt idx="368">
                  <c:v>121.44</c:v>
                </c:pt>
                <c:pt idx="369">
                  <c:v>115.20959999999999</c:v>
                </c:pt>
                <c:pt idx="370">
                  <c:v>109.8192</c:v>
                </c:pt>
                <c:pt idx="371">
                  <c:v>112.8528</c:v>
                </c:pt>
                <c:pt idx="372">
                  <c:v>107.3904</c:v>
                </c:pt>
                <c:pt idx="373">
                  <c:v>101.664</c:v>
                </c:pt>
                <c:pt idx="374">
                  <c:v>95.726399999999998</c:v>
                </c:pt>
                <c:pt idx="375">
                  <c:v>93.004800000000003</c:v>
                </c:pt>
                <c:pt idx="376">
                  <c:v>90.633600000000001</c:v>
                </c:pt>
                <c:pt idx="377">
                  <c:v>85.272000000000006</c:v>
                </c:pt>
                <c:pt idx="378">
                  <c:v>82.775999999999996</c:v>
                </c:pt>
                <c:pt idx="379">
                  <c:v>80.299199999999999</c:v>
                </c:pt>
                <c:pt idx="380">
                  <c:v>79.3536</c:v>
                </c:pt>
                <c:pt idx="381">
                  <c:v>80.529600000000002</c:v>
                </c:pt>
                <c:pt idx="382">
                  <c:v>75.259200000000007</c:v>
                </c:pt>
                <c:pt idx="383">
                  <c:v>73.847999999999999</c:v>
                </c:pt>
                <c:pt idx="384">
                  <c:v>69.888000000000005</c:v>
                </c:pt>
                <c:pt idx="385">
                  <c:v>64.204800000000006</c:v>
                </c:pt>
                <c:pt idx="386">
                  <c:v>65.179199999999994</c:v>
                </c:pt>
                <c:pt idx="387">
                  <c:v>63.576000000000001</c:v>
                </c:pt>
                <c:pt idx="388">
                  <c:v>61.665599999999998</c:v>
                </c:pt>
                <c:pt idx="389">
                  <c:v>60.887999999999998</c:v>
                </c:pt>
                <c:pt idx="390">
                  <c:v>61.512</c:v>
                </c:pt>
                <c:pt idx="391">
                  <c:v>65.860799999999998</c:v>
                </c:pt>
                <c:pt idx="392">
                  <c:v>63.086399999999998</c:v>
                </c:pt>
                <c:pt idx="393">
                  <c:v>65.635199999999998</c:v>
                </c:pt>
                <c:pt idx="394">
                  <c:v>63.993600000000001</c:v>
                </c:pt>
                <c:pt idx="395">
                  <c:v>62.529600000000002</c:v>
                </c:pt>
                <c:pt idx="396">
                  <c:v>59.064</c:v>
                </c:pt>
                <c:pt idx="397">
                  <c:v>61.588799999999999</c:v>
                </c:pt>
                <c:pt idx="398">
                  <c:v>61.847999999999999</c:v>
                </c:pt>
                <c:pt idx="399">
                  <c:v>61.502400000000002</c:v>
                </c:pt>
                <c:pt idx="400">
                  <c:v>71.313599999999994</c:v>
                </c:pt>
                <c:pt idx="401">
                  <c:v>75.710400000000007</c:v>
                </c:pt>
                <c:pt idx="402">
                  <c:v>76.502399999999994</c:v>
                </c:pt>
                <c:pt idx="403">
                  <c:v>80.88</c:v>
                </c:pt>
                <c:pt idx="404">
                  <c:v>91.166399999999996</c:v>
                </c:pt>
                <c:pt idx="405">
                  <c:v>104.1888</c:v>
                </c:pt>
                <c:pt idx="406">
                  <c:v>109.8288</c:v>
                </c:pt>
                <c:pt idx="407">
                  <c:v>114.5376</c:v>
                </c:pt>
                <c:pt idx="408">
                  <c:v>116.7504</c:v>
                </c:pt>
                <c:pt idx="409">
                  <c:v>115.54559999999999</c:v>
                </c:pt>
                <c:pt idx="410">
                  <c:v>116.5008</c:v>
                </c:pt>
                <c:pt idx="411">
                  <c:v>129.25919999999999</c:v>
                </c:pt>
                <c:pt idx="412">
                  <c:v>130.95840000000001</c:v>
                </c:pt>
                <c:pt idx="413">
                  <c:v>120.91200000000001</c:v>
                </c:pt>
                <c:pt idx="414">
                  <c:v>114.3648</c:v>
                </c:pt>
                <c:pt idx="415">
                  <c:v>115.50239999999999</c:v>
                </c:pt>
                <c:pt idx="416">
                  <c:v>105.88800000000001</c:v>
                </c:pt>
                <c:pt idx="417">
                  <c:v>97.108800000000002</c:v>
                </c:pt>
                <c:pt idx="418">
                  <c:v>96.417599999999993</c:v>
                </c:pt>
                <c:pt idx="419">
                  <c:v>93.417599999999993</c:v>
                </c:pt>
                <c:pt idx="420">
                  <c:v>90.014399999999995</c:v>
                </c:pt>
                <c:pt idx="421">
                  <c:v>91.972800000000007</c:v>
                </c:pt>
                <c:pt idx="422">
                  <c:v>90.091200000000001</c:v>
                </c:pt>
                <c:pt idx="423">
                  <c:v>91.027199999999993</c:v>
                </c:pt>
                <c:pt idx="424">
                  <c:v>91.699200000000005</c:v>
                </c:pt>
                <c:pt idx="425">
                  <c:v>90.263999999999996</c:v>
                </c:pt>
                <c:pt idx="426">
                  <c:v>88.828800000000001</c:v>
                </c:pt>
                <c:pt idx="427">
                  <c:v>87.830399999999997</c:v>
                </c:pt>
                <c:pt idx="428">
                  <c:v>88.099199999999996</c:v>
                </c:pt>
                <c:pt idx="429">
                  <c:v>91.108800000000002</c:v>
                </c:pt>
                <c:pt idx="430">
                  <c:v>93.825599999999994</c:v>
                </c:pt>
                <c:pt idx="431">
                  <c:v>90.787199999999999</c:v>
                </c:pt>
                <c:pt idx="432">
                  <c:v>86.716800000000006</c:v>
                </c:pt>
                <c:pt idx="433">
                  <c:v>92.4</c:v>
                </c:pt>
                <c:pt idx="434">
                  <c:v>93.215999999999994</c:v>
                </c:pt>
                <c:pt idx="435">
                  <c:v>92.716800000000006</c:v>
                </c:pt>
                <c:pt idx="436">
                  <c:v>93.811199999999999</c:v>
                </c:pt>
                <c:pt idx="437">
                  <c:v>90.667199999999994</c:v>
                </c:pt>
                <c:pt idx="438">
                  <c:v>94.310400000000001</c:v>
                </c:pt>
                <c:pt idx="439">
                  <c:v>110.5728</c:v>
                </c:pt>
                <c:pt idx="440">
                  <c:v>106.9824</c:v>
                </c:pt>
                <c:pt idx="441">
                  <c:v>104.8272</c:v>
                </c:pt>
                <c:pt idx="442">
                  <c:v>110.4816</c:v>
                </c:pt>
                <c:pt idx="443">
                  <c:v>111.672</c:v>
                </c:pt>
                <c:pt idx="444">
                  <c:v>125.6112</c:v>
                </c:pt>
                <c:pt idx="445">
                  <c:v>120.9408</c:v>
                </c:pt>
                <c:pt idx="446">
                  <c:v>122.64960000000001</c:v>
                </c:pt>
                <c:pt idx="447">
                  <c:v>122.94240000000001</c:v>
                </c:pt>
                <c:pt idx="448">
                  <c:v>123.1872</c:v>
                </c:pt>
                <c:pt idx="449">
                  <c:v>135.95519999999999</c:v>
                </c:pt>
                <c:pt idx="450">
                  <c:v>133.77119999999999</c:v>
                </c:pt>
                <c:pt idx="451">
                  <c:v>143.5104</c:v>
                </c:pt>
                <c:pt idx="452">
                  <c:v>144.9984</c:v>
                </c:pt>
                <c:pt idx="453">
                  <c:v>152.16480000000001</c:v>
                </c:pt>
                <c:pt idx="454">
                  <c:v>150.4896</c:v>
                </c:pt>
                <c:pt idx="455">
                  <c:v>149.11680000000001</c:v>
                </c:pt>
                <c:pt idx="456">
                  <c:v>152.26079999999999</c:v>
                </c:pt>
                <c:pt idx="457">
                  <c:v>150.41759999999999</c:v>
                </c:pt>
                <c:pt idx="458">
                  <c:v>149.22239999999999</c:v>
                </c:pt>
                <c:pt idx="459">
                  <c:v>139.8768</c:v>
                </c:pt>
                <c:pt idx="460">
                  <c:v>137.35679999999999</c:v>
                </c:pt>
                <c:pt idx="461">
                  <c:v>134.06880000000001</c:v>
                </c:pt>
                <c:pt idx="462">
                  <c:v>131.87520000000001</c:v>
                </c:pt>
                <c:pt idx="463">
                  <c:v>134.976</c:v>
                </c:pt>
                <c:pt idx="464">
                  <c:v>131.31360000000001</c:v>
                </c:pt>
                <c:pt idx="465">
                  <c:v>126.6816</c:v>
                </c:pt>
                <c:pt idx="466">
                  <c:v>118.81440000000001</c:v>
                </c:pt>
                <c:pt idx="467">
                  <c:v>115.14239999999999</c:v>
                </c:pt>
                <c:pt idx="468">
                  <c:v>113.232</c:v>
                </c:pt>
                <c:pt idx="469">
                  <c:v>105.69119999999999</c:v>
                </c:pt>
                <c:pt idx="470">
                  <c:v>101.35680000000001</c:v>
                </c:pt>
                <c:pt idx="471">
                  <c:v>97.075199999999995</c:v>
                </c:pt>
                <c:pt idx="472">
                  <c:v>91.027199999999993</c:v>
                </c:pt>
                <c:pt idx="473">
                  <c:v>89.52</c:v>
                </c:pt>
                <c:pt idx="474">
                  <c:v>86.779200000000003</c:v>
                </c:pt>
                <c:pt idx="475">
                  <c:v>83.212800000000001</c:v>
                </c:pt>
                <c:pt idx="476">
                  <c:v>79.3536</c:v>
                </c:pt>
                <c:pt idx="477">
                  <c:v>82.209599999999995</c:v>
                </c:pt>
                <c:pt idx="478">
                  <c:v>79.694400000000002</c:v>
                </c:pt>
                <c:pt idx="479">
                  <c:v>77.620800000000003</c:v>
                </c:pt>
                <c:pt idx="480">
                  <c:v>76.5792</c:v>
                </c:pt>
                <c:pt idx="481">
                  <c:v>64.963200000000001</c:v>
                </c:pt>
                <c:pt idx="482">
                  <c:v>68.140799999999999</c:v>
                </c:pt>
                <c:pt idx="483">
                  <c:v>65.577600000000004</c:v>
                </c:pt>
                <c:pt idx="484">
                  <c:v>64.876800000000003</c:v>
                </c:pt>
                <c:pt idx="485">
                  <c:v>65.299199999999999</c:v>
                </c:pt>
                <c:pt idx="486">
                  <c:v>64.689599999999999</c:v>
                </c:pt>
                <c:pt idx="487">
                  <c:v>74.558400000000006</c:v>
                </c:pt>
                <c:pt idx="488">
                  <c:v>69.388800000000003</c:v>
                </c:pt>
                <c:pt idx="489">
                  <c:v>67.041600000000003</c:v>
                </c:pt>
                <c:pt idx="490">
                  <c:v>65.956800000000001</c:v>
                </c:pt>
                <c:pt idx="491">
                  <c:v>64.934399999999997</c:v>
                </c:pt>
                <c:pt idx="492">
                  <c:v>69.547200000000004</c:v>
                </c:pt>
                <c:pt idx="493">
                  <c:v>81.263999999999996</c:v>
                </c:pt>
                <c:pt idx="494">
                  <c:v>73.958399999999997</c:v>
                </c:pt>
                <c:pt idx="495">
                  <c:v>68.716800000000006</c:v>
                </c:pt>
                <c:pt idx="496">
                  <c:v>74.961600000000004</c:v>
                </c:pt>
                <c:pt idx="497">
                  <c:v>77.491200000000006</c:v>
                </c:pt>
                <c:pt idx="498">
                  <c:v>85.343999999999994</c:v>
                </c:pt>
                <c:pt idx="499">
                  <c:v>98.606399999999994</c:v>
                </c:pt>
                <c:pt idx="500">
                  <c:v>107.1456</c:v>
                </c:pt>
                <c:pt idx="501">
                  <c:v>114.2928</c:v>
                </c:pt>
                <c:pt idx="502">
                  <c:v>117.4128</c:v>
                </c:pt>
                <c:pt idx="503">
                  <c:v>119.6016</c:v>
                </c:pt>
                <c:pt idx="504">
                  <c:v>125.4624</c:v>
                </c:pt>
                <c:pt idx="505">
                  <c:v>128.12639999999999</c:v>
                </c:pt>
                <c:pt idx="506">
                  <c:v>130.60319999999999</c:v>
                </c:pt>
                <c:pt idx="507">
                  <c:v>131.7936</c:v>
                </c:pt>
                <c:pt idx="508">
                  <c:v>138.71039999999999</c:v>
                </c:pt>
                <c:pt idx="509">
                  <c:v>122.7216</c:v>
                </c:pt>
                <c:pt idx="510">
                  <c:v>120.744</c:v>
                </c:pt>
                <c:pt idx="511">
                  <c:v>115.176</c:v>
                </c:pt>
                <c:pt idx="512">
                  <c:v>116.30880000000001</c:v>
                </c:pt>
                <c:pt idx="513">
                  <c:v>116.5056</c:v>
                </c:pt>
                <c:pt idx="514">
                  <c:v>102.048</c:v>
                </c:pt>
                <c:pt idx="515">
                  <c:v>97.252799999999993</c:v>
                </c:pt>
                <c:pt idx="516">
                  <c:v>95.8416</c:v>
                </c:pt>
                <c:pt idx="517">
                  <c:v>94.343999999999994</c:v>
                </c:pt>
                <c:pt idx="518">
                  <c:v>99.201599999999999</c:v>
                </c:pt>
                <c:pt idx="519">
                  <c:v>96.024000000000001</c:v>
                </c:pt>
                <c:pt idx="520">
                  <c:v>97.948800000000006</c:v>
                </c:pt>
                <c:pt idx="521">
                  <c:v>97.468800000000002</c:v>
                </c:pt>
                <c:pt idx="522">
                  <c:v>92.942400000000006</c:v>
                </c:pt>
                <c:pt idx="523">
                  <c:v>87.177599999999998</c:v>
                </c:pt>
                <c:pt idx="524">
                  <c:v>89.342399999999998</c:v>
                </c:pt>
                <c:pt idx="525">
                  <c:v>95.155199999999994</c:v>
                </c:pt>
                <c:pt idx="526">
                  <c:v>100.3248</c:v>
                </c:pt>
                <c:pt idx="527">
                  <c:v>99.748800000000003</c:v>
                </c:pt>
                <c:pt idx="528">
                  <c:v>100.152</c:v>
                </c:pt>
                <c:pt idx="529">
                  <c:v>101.30880000000001</c:v>
                </c:pt>
                <c:pt idx="530">
                  <c:v>97.444800000000001</c:v>
                </c:pt>
                <c:pt idx="531">
                  <c:v>91.891199999999998</c:v>
                </c:pt>
                <c:pt idx="532">
                  <c:v>103.4256</c:v>
                </c:pt>
                <c:pt idx="533">
                  <c:v>104.4624</c:v>
                </c:pt>
                <c:pt idx="534">
                  <c:v>111.8832</c:v>
                </c:pt>
                <c:pt idx="535">
                  <c:v>111.64319999999999</c:v>
                </c:pt>
                <c:pt idx="536">
                  <c:v>108.0624</c:v>
                </c:pt>
                <c:pt idx="537">
                  <c:v>108.1824</c:v>
                </c:pt>
                <c:pt idx="538">
                  <c:v>125.0688</c:v>
                </c:pt>
                <c:pt idx="539">
                  <c:v>121.77119999999999</c:v>
                </c:pt>
                <c:pt idx="540">
                  <c:v>123.6048</c:v>
                </c:pt>
                <c:pt idx="541">
                  <c:v>129.27359999999999</c:v>
                </c:pt>
                <c:pt idx="542">
                  <c:v>139.26240000000001</c:v>
                </c:pt>
                <c:pt idx="543">
                  <c:v>138.9024</c:v>
                </c:pt>
                <c:pt idx="544">
                  <c:v>137.24160000000001</c:v>
                </c:pt>
                <c:pt idx="545">
                  <c:v>138.52799999999999</c:v>
                </c:pt>
                <c:pt idx="546">
                  <c:v>144.01439999999999</c:v>
                </c:pt>
                <c:pt idx="547">
                  <c:v>151.0608</c:v>
                </c:pt>
                <c:pt idx="548">
                  <c:v>148.8048</c:v>
                </c:pt>
                <c:pt idx="549">
                  <c:v>150.096</c:v>
                </c:pt>
                <c:pt idx="550">
                  <c:v>152.37119999999999</c:v>
                </c:pt>
                <c:pt idx="551">
                  <c:v>157.95840000000001</c:v>
                </c:pt>
                <c:pt idx="552">
                  <c:v>154.95359999999999</c:v>
                </c:pt>
                <c:pt idx="553">
                  <c:v>149.9616</c:v>
                </c:pt>
                <c:pt idx="554">
                  <c:v>146.67359999999999</c:v>
                </c:pt>
                <c:pt idx="555">
                  <c:v>141.04320000000001</c:v>
                </c:pt>
                <c:pt idx="556">
                  <c:v>136.9632</c:v>
                </c:pt>
                <c:pt idx="557">
                  <c:v>138.85919999999999</c:v>
                </c:pt>
                <c:pt idx="558">
                  <c:v>132.84960000000001</c:v>
                </c:pt>
                <c:pt idx="559">
                  <c:v>130.66079999999999</c:v>
                </c:pt>
                <c:pt idx="560">
                  <c:v>127.4832</c:v>
                </c:pt>
                <c:pt idx="561">
                  <c:v>126.7296</c:v>
                </c:pt>
                <c:pt idx="562">
                  <c:v>117.2544</c:v>
                </c:pt>
                <c:pt idx="563">
                  <c:v>115.25279999999999</c:v>
                </c:pt>
                <c:pt idx="564">
                  <c:v>112.56480000000001</c:v>
                </c:pt>
                <c:pt idx="565">
                  <c:v>107.7312</c:v>
                </c:pt>
                <c:pt idx="566">
                  <c:v>104.51519999999999</c:v>
                </c:pt>
                <c:pt idx="567">
                  <c:v>105.0912</c:v>
                </c:pt>
                <c:pt idx="568">
                  <c:v>95.942400000000006</c:v>
                </c:pt>
                <c:pt idx="569">
                  <c:v>89.951999999999998</c:v>
                </c:pt>
                <c:pt idx="570">
                  <c:v>84.144000000000005</c:v>
                </c:pt>
                <c:pt idx="571">
                  <c:v>83.068799999999996</c:v>
                </c:pt>
                <c:pt idx="572">
                  <c:v>96.456000000000003</c:v>
                </c:pt>
                <c:pt idx="573">
                  <c:v>84.268799999999999</c:v>
                </c:pt>
                <c:pt idx="574">
                  <c:v>82.276799999999994</c:v>
                </c:pt>
                <c:pt idx="575">
                  <c:v>79.267200000000003</c:v>
                </c:pt>
                <c:pt idx="576">
                  <c:v>75.432000000000002</c:v>
                </c:pt>
                <c:pt idx="577">
                  <c:v>80.251199999999997</c:v>
                </c:pt>
                <c:pt idx="578">
                  <c:v>76.574399999999997</c:v>
                </c:pt>
                <c:pt idx="579">
                  <c:v>70.300799999999995</c:v>
                </c:pt>
                <c:pt idx="580">
                  <c:v>67.814400000000006</c:v>
                </c:pt>
                <c:pt idx="581">
                  <c:v>67.665599999999998</c:v>
                </c:pt>
                <c:pt idx="582">
                  <c:v>65.347200000000001</c:v>
                </c:pt>
                <c:pt idx="583">
                  <c:v>68.764799999999994</c:v>
                </c:pt>
                <c:pt idx="584">
                  <c:v>77.395200000000003</c:v>
                </c:pt>
                <c:pt idx="585">
                  <c:v>72.470399999999998</c:v>
                </c:pt>
                <c:pt idx="586">
                  <c:v>73.910399999999996</c:v>
                </c:pt>
                <c:pt idx="587">
                  <c:v>69.825599999999994</c:v>
                </c:pt>
                <c:pt idx="588">
                  <c:v>67.603200000000001</c:v>
                </c:pt>
                <c:pt idx="589">
                  <c:v>66.412800000000004</c:v>
                </c:pt>
                <c:pt idx="590">
                  <c:v>71.433599999999998</c:v>
                </c:pt>
                <c:pt idx="591">
                  <c:v>74.750399999999999</c:v>
                </c:pt>
                <c:pt idx="592">
                  <c:v>78.681600000000003</c:v>
                </c:pt>
                <c:pt idx="593">
                  <c:v>77.827200000000005</c:v>
                </c:pt>
                <c:pt idx="594">
                  <c:v>82.612799999999993</c:v>
                </c:pt>
                <c:pt idx="595">
                  <c:v>88.953599999999994</c:v>
                </c:pt>
                <c:pt idx="596">
                  <c:v>93.974400000000003</c:v>
                </c:pt>
                <c:pt idx="597">
                  <c:v>96.009600000000006</c:v>
                </c:pt>
                <c:pt idx="598">
                  <c:v>102.1968</c:v>
                </c:pt>
                <c:pt idx="599">
                  <c:v>103.872</c:v>
                </c:pt>
                <c:pt idx="600">
                  <c:v>110.5008</c:v>
                </c:pt>
                <c:pt idx="601">
                  <c:v>122.232</c:v>
                </c:pt>
                <c:pt idx="602">
                  <c:v>126.07680000000001</c:v>
                </c:pt>
                <c:pt idx="603">
                  <c:v>128.33279999999999</c:v>
                </c:pt>
                <c:pt idx="604">
                  <c:v>127.50239999999999</c:v>
                </c:pt>
                <c:pt idx="605">
                  <c:v>128.39519999999999</c:v>
                </c:pt>
                <c:pt idx="606">
                  <c:v>126.2976</c:v>
                </c:pt>
                <c:pt idx="607">
                  <c:v>124.34399999999999</c:v>
                </c:pt>
                <c:pt idx="608">
                  <c:v>119.1888</c:v>
                </c:pt>
                <c:pt idx="609">
                  <c:v>115.09439999999999</c:v>
                </c:pt>
                <c:pt idx="610">
                  <c:v>108.88800000000001</c:v>
                </c:pt>
                <c:pt idx="611">
                  <c:v>98.712000000000003</c:v>
                </c:pt>
                <c:pt idx="612">
                  <c:v>92.328000000000003</c:v>
                </c:pt>
                <c:pt idx="613">
                  <c:v>95.769599999999997</c:v>
                </c:pt>
                <c:pt idx="614">
                  <c:v>90.657600000000002</c:v>
                </c:pt>
                <c:pt idx="615">
                  <c:v>93.979200000000006</c:v>
                </c:pt>
                <c:pt idx="616">
                  <c:v>102.12479999999999</c:v>
                </c:pt>
                <c:pt idx="617">
                  <c:v>100.7136</c:v>
                </c:pt>
                <c:pt idx="618">
                  <c:v>94.300799999999995</c:v>
                </c:pt>
                <c:pt idx="619">
                  <c:v>94.123199999999997</c:v>
                </c:pt>
                <c:pt idx="620">
                  <c:v>95.304000000000002</c:v>
                </c:pt>
                <c:pt idx="621">
                  <c:v>94.324799999999996</c:v>
                </c:pt>
                <c:pt idx="622">
                  <c:v>92.366399999999999</c:v>
                </c:pt>
                <c:pt idx="623">
                  <c:v>76.243200000000002</c:v>
                </c:pt>
                <c:pt idx="624">
                  <c:v>63.192</c:v>
                </c:pt>
                <c:pt idx="625">
                  <c:v>68.831999999999994</c:v>
                </c:pt>
                <c:pt idx="626">
                  <c:v>90.811199999999999</c:v>
                </c:pt>
                <c:pt idx="627">
                  <c:v>100.3296</c:v>
                </c:pt>
                <c:pt idx="628">
                  <c:v>96.820800000000006</c:v>
                </c:pt>
                <c:pt idx="629">
                  <c:v>97.828800000000001</c:v>
                </c:pt>
                <c:pt idx="630">
                  <c:v>101.80800000000001</c:v>
                </c:pt>
                <c:pt idx="631">
                  <c:v>102.8304</c:v>
                </c:pt>
                <c:pt idx="632">
                  <c:v>99.671999999999997</c:v>
                </c:pt>
                <c:pt idx="633">
                  <c:v>101.5776</c:v>
                </c:pt>
                <c:pt idx="634">
                  <c:v>108.408</c:v>
                </c:pt>
                <c:pt idx="635">
                  <c:v>114.9888</c:v>
                </c:pt>
                <c:pt idx="636">
                  <c:v>114.96</c:v>
                </c:pt>
                <c:pt idx="637">
                  <c:v>124.056</c:v>
                </c:pt>
                <c:pt idx="638">
                  <c:v>136.9776</c:v>
                </c:pt>
                <c:pt idx="639">
                  <c:v>135.14400000000001</c:v>
                </c:pt>
                <c:pt idx="640">
                  <c:v>136.86240000000001</c:v>
                </c:pt>
                <c:pt idx="641">
                  <c:v>133.56</c:v>
                </c:pt>
                <c:pt idx="642">
                  <c:v>134.87039999999999</c:v>
                </c:pt>
                <c:pt idx="643">
                  <c:v>132.768</c:v>
                </c:pt>
                <c:pt idx="644">
                  <c:v>138.31200000000001</c:v>
                </c:pt>
                <c:pt idx="645">
                  <c:v>136.5264</c:v>
                </c:pt>
                <c:pt idx="646">
                  <c:v>140.7456</c:v>
                </c:pt>
                <c:pt idx="647">
                  <c:v>147.55680000000001</c:v>
                </c:pt>
                <c:pt idx="648">
                  <c:v>150.34559999999999</c:v>
                </c:pt>
                <c:pt idx="649">
                  <c:v>152.46719999999999</c:v>
                </c:pt>
                <c:pt idx="650">
                  <c:v>138.23519999999999</c:v>
                </c:pt>
                <c:pt idx="651">
                  <c:v>130.61760000000001</c:v>
                </c:pt>
                <c:pt idx="652">
                  <c:v>131.28479999999999</c:v>
                </c:pt>
                <c:pt idx="653">
                  <c:v>134.27520000000001</c:v>
                </c:pt>
                <c:pt idx="654">
                  <c:v>138.864</c:v>
                </c:pt>
                <c:pt idx="655">
                  <c:v>130.84800000000001</c:v>
                </c:pt>
                <c:pt idx="656">
                  <c:v>129.43199999999999</c:v>
                </c:pt>
                <c:pt idx="657">
                  <c:v>126.816</c:v>
                </c:pt>
                <c:pt idx="658">
                  <c:v>122.83199999999999</c:v>
                </c:pt>
                <c:pt idx="659">
                  <c:v>118.5408</c:v>
                </c:pt>
                <c:pt idx="660">
                  <c:v>108.8352</c:v>
                </c:pt>
                <c:pt idx="661">
                  <c:v>104.1168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4-4EC7-94B4-0EDC56801482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[0]!SCADANG</c:f>
              <c:numCache>
                <c:formatCode>General</c:formatCode>
                <c:ptCount val="662"/>
                <c:pt idx="0">
                  <c:v>67.150683444444439</c:v>
                </c:pt>
                <c:pt idx="1">
                  <c:v>65.347048333333333</c:v>
                </c:pt>
                <c:pt idx="2">
                  <c:v>65.779003111111109</c:v>
                </c:pt>
                <c:pt idx="3">
                  <c:v>65.522520666666665</c:v>
                </c:pt>
                <c:pt idx="4">
                  <c:v>64.086325000000002</c:v>
                </c:pt>
                <c:pt idx="5">
                  <c:v>65.028908888888893</c:v>
                </c:pt>
                <c:pt idx="6">
                  <c:v>62.404938888888886</c:v>
                </c:pt>
                <c:pt idx="7">
                  <c:v>60.642560888888887</c:v>
                </c:pt>
                <c:pt idx="8">
                  <c:v>59.878413222222221</c:v>
                </c:pt>
                <c:pt idx="9">
                  <c:v>59.164017111111114</c:v>
                </c:pt>
                <c:pt idx="10">
                  <c:v>58.691581999999997</c:v>
                </c:pt>
                <c:pt idx="11">
                  <c:v>58.806155333333336</c:v>
                </c:pt>
                <c:pt idx="12">
                  <c:v>65.41855533333333</c:v>
                </c:pt>
                <c:pt idx="13">
                  <c:v>63.894771111111112</c:v>
                </c:pt>
                <c:pt idx="14">
                  <c:v>61.737432222222225</c:v>
                </c:pt>
                <c:pt idx="15">
                  <c:v>61.976657333333335</c:v>
                </c:pt>
                <c:pt idx="16">
                  <c:v>63.645488888888892</c:v>
                </c:pt>
                <c:pt idx="17">
                  <c:v>72.255381333333332</c:v>
                </c:pt>
                <c:pt idx="18">
                  <c:v>68.530467111111108</c:v>
                </c:pt>
                <c:pt idx="19">
                  <c:v>71.851540777777771</c:v>
                </c:pt>
                <c:pt idx="20">
                  <c:v>79.311367888888896</c:v>
                </c:pt>
                <c:pt idx="21">
                  <c:v>86.48174644444444</c:v>
                </c:pt>
                <c:pt idx="22">
                  <c:v>93.734645666666665</c:v>
                </c:pt>
                <c:pt idx="23">
                  <c:v>101.55896300000001</c:v>
                </c:pt>
                <c:pt idx="24">
                  <c:v>108.856309</c:v>
                </c:pt>
                <c:pt idx="25">
                  <c:v>112.33461699999999</c:v>
                </c:pt>
                <c:pt idx="26">
                  <c:v>113.96101788888889</c:v>
                </c:pt>
                <c:pt idx="27">
                  <c:v>113.95612122222222</c:v>
                </c:pt>
                <c:pt idx="28">
                  <c:v>117.63875177777778</c:v>
                </c:pt>
                <c:pt idx="29">
                  <c:v>117.94537033333333</c:v>
                </c:pt>
                <c:pt idx="30">
                  <c:v>114.37376344444445</c:v>
                </c:pt>
                <c:pt idx="31">
                  <c:v>110.94592633333333</c:v>
                </c:pt>
                <c:pt idx="32">
                  <c:v>103.42161244444445</c:v>
                </c:pt>
                <c:pt idx="33">
                  <c:v>98.968904222222221</c:v>
                </c:pt>
                <c:pt idx="34">
                  <c:v>92.567791</c:v>
                </c:pt>
                <c:pt idx="35">
                  <c:v>93.379395111111108</c:v>
                </c:pt>
                <c:pt idx="36">
                  <c:v>101.37965666666666</c:v>
                </c:pt>
                <c:pt idx="37">
                  <c:v>95.58599811111111</c:v>
                </c:pt>
                <c:pt idx="38">
                  <c:v>92.291160888888882</c:v>
                </c:pt>
                <c:pt idx="39">
                  <c:v>87.790990666666673</c:v>
                </c:pt>
                <c:pt idx="40">
                  <c:v>83.035614222222222</c:v>
                </c:pt>
                <c:pt idx="41">
                  <c:v>88.805776888888886</c:v>
                </c:pt>
                <c:pt idx="42">
                  <c:v>88.206509333333329</c:v>
                </c:pt>
                <c:pt idx="43">
                  <c:v>87.72887466666667</c:v>
                </c:pt>
                <c:pt idx="44">
                  <c:v>89.353983222222226</c:v>
                </c:pt>
                <c:pt idx="45">
                  <c:v>89.466947444444443</c:v>
                </c:pt>
                <c:pt idx="46">
                  <c:v>92.105050444444444</c:v>
                </c:pt>
                <c:pt idx="47">
                  <c:v>87.496299777777779</c:v>
                </c:pt>
                <c:pt idx="48">
                  <c:v>86.624153777777778</c:v>
                </c:pt>
                <c:pt idx="49">
                  <c:v>92.372393444444441</c:v>
                </c:pt>
                <c:pt idx="50">
                  <c:v>92.631683333333328</c:v>
                </c:pt>
                <c:pt idx="51">
                  <c:v>92.520488333333333</c:v>
                </c:pt>
                <c:pt idx="52">
                  <c:v>95.727648222222228</c:v>
                </c:pt>
                <c:pt idx="53">
                  <c:v>97.64117655555556</c:v>
                </c:pt>
                <c:pt idx="54">
                  <c:v>98.057144111111114</c:v>
                </c:pt>
                <c:pt idx="55">
                  <c:v>97.459768222222223</c:v>
                </c:pt>
                <c:pt idx="56">
                  <c:v>100.37211755555556</c:v>
                </c:pt>
                <c:pt idx="57">
                  <c:v>107.11277122222222</c:v>
                </c:pt>
                <c:pt idx="58">
                  <c:v>112.36068166666666</c:v>
                </c:pt>
                <c:pt idx="59">
                  <c:v>112.07495555555556</c:v>
                </c:pt>
                <c:pt idx="60">
                  <c:v>117.54526344444444</c:v>
                </c:pt>
                <c:pt idx="61">
                  <c:v>126.73529966666666</c:v>
                </c:pt>
                <c:pt idx="62">
                  <c:v>132.70127366666668</c:v>
                </c:pt>
                <c:pt idx="63">
                  <c:v>134.25181433333333</c:v>
                </c:pt>
                <c:pt idx="64">
                  <c:v>141.31553266666666</c:v>
                </c:pt>
                <c:pt idx="65">
                  <c:v>141.09241177777778</c:v>
                </c:pt>
                <c:pt idx="66">
                  <c:v>140.47773177777779</c:v>
                </c:pt>
                <c:pt idx="67">
                  <c:v>141.09188022222222</c:v>
                </c:pt>
                <c:pt idx="68">
                  <c:v>141.82332588888889</c:v>
                </c:pt>
                <c:pt idx="69">
                  <c:v>146.54416711111111</c:v>
                </c:pt>
                <c:pt idx="70">
                  <c:v>150.86872033333333</c:v>
                </c:pt>
                <c:pt idx="71">
                  <c:v>155.84372155555556</c:v>
                </c:pt>
                <c:pt idx="72">
                  <c:v>152.58125044444444</c:v>
                </c:pt>
                <c:pt idx="73">
                  <c:v>146.47523377777779</c:v>
                </c:pt>
                <c:pt idx="74">
                  <c:v>138.12492688888889</c:v>
                </c:pt>
                <c:pt idx="75">
                  <c:v>128.1801518888889</c:v>
                </c:pt>
                <c:pt idx="76">
                  <c:v>123.50725955555555</c:v>
                </c:pt>
                <c:pt idx="77">
                  <c:v>122.39071277777778</c:v>
                </c:pt>
                <c:pt idx="78">
                  <c:v>125.68413877777778</c:v>
                </c:pt>
                <c:pt idx="79">
                  <c:v>122.14769877777778</c:v>
                </c:pt>
                <c:pt idx="80">
                  <c:v>123.90885788888889</c:v>
                </c:pt>
                <c:pt idx="81">
                  <c:v>119.80107844444444</c:v>
                </c:pt>
                <c:pt idx="82">
                  <c:v>112.38895944444444</c:v>
                </c:pt>
                <c:pt idx="83">
                  <c:v>116.04527322222222</c:v>
                </c:pt>
                <c:pt idx="84">
                  <c:v>112.19515633333333</c:v>
                </c:pt>
                <c:pt idx="85">
                  <c:v>107.44071655555555</c:v>
                </c:pt>
                <c:pt idx="86">
                  <c:v>100.79097044444444</c:v>
                </c:pt>
                <c:pt idx="87">
                  <c:v>94.816320888888896</c:v>
                </c:pt>
                <c:pt idx="88">
                  <c:v>93.694607000000005</c:v>
                </c:pt>
                <c:pt idx="89">
                  <c:v>93.025811666666669</c:v>
                </c:pt>
                <c:pt idx="90">
                  <c:v>92.70768666666666</c:v>
                </c:pt>
                <c:pt idx="91">
                  <c:v>90.971891999999997</c:v>
                </c:pt>
                <c:pt idx="92">
                  <c:v>84.297418111111114</c:v>
                </c:pt>
                <c:pt idx="93">
                  <c:v>82.073749555555551</c:v>
                </c:pt>
                <c:pt idx="94">
                  <c:v>80.142479333333327</c:v>
                </c:pt>
                <c:pt idx="95">
                  <c:v>78.355348666666671</c:v>
                </c:pt>
                <c:pt idx="96">
                  <c:v>79.504671333333334</c:v>
                </c:pt>
                <c:pt idx="97">
                  <c:v>66.274696333333338</c:v>
                </c:pt>
                <c:pt idx="98">
                  <c:v>65.402599555555554</c:v>
                </c:pt>
                <c:pt idx="99">
                  <c:v>65.25612944444444</c:v>
                </c:pt>
                <c:pt idx="100">
                  <c:v>64.462271333333334</c:v>
                </c:pt>
                <c:pt idx="101">
                  <c:v>73.450302111111114</c:v>
                </c:pt>
                <c:pt idx="102">
                  <c:v>72.45380333333334</c:v>
                </c:pt>
                <c:pt idx="103">
                  <c:v>63.166178111111108</c:v>
                </c:pt>
                <c:pt idx="104">
                  <c:v>61.349878444444442</c:v>
                </c:pt>
                <c:pt idx="105">
                  <c:v>62.845137111111114</c:v>
                </c:pt>
                <c:pt idx="106">
                  <c:v>62.631955444444444</c:v>
                </c:pt>
                <c:pt idx="107">
                  <c:v>62.475825777777779</c:v>
                </c:pt>
                <c:pt idx="108">
                  <c:v>76.128787555555562</c:v>
                </c:pt>
                <c:pt idx="109">
                  <c:v>67.788615111111113</c:v>
                </c:pt>
                <c:pt idx="110">
                  <c:v>66.875237444444451</c:v>
                </c:pt>
                <c:pt idx="111">
                  <c:v>67.330387333333334</c:v>
                </c:pt>
                <c:pt idx="112">
                  <c:v>69.742406111111109</c:v>
                </c:pt>
                <c:pt idx="113">
                  <c:v>70.652361111111105</c:v>
                </c:pt>
                <c:pt idx="114">
                  <c:v>77.853116</c:v>
                </c:pt>
                <c:pt idx="115">
                  <c:v>90.044928111111105</c:v>
                </c:pt>
                <c:pt idx="116">
                  <c:v>96.92756955555555</c:v>
                </c:pt>
                <c:pt idx="117">
                  <c:v>105.72757366666667</c:v>
                </c:pt>
                <c:pt idx="118">
                  <c:v>111.02453111111112</c:v>
                </c:pt>
                <c:pt idx="119">
                  <c:v>115.37149022222222</c:v>
                </c:pt>
                <c:pt idx="120">
                  <c:v>119.65738399999999</c:v>
                </c:pt>
                <c:pt idx="121">
                  <c:v>124.42064344444445</c:v>
                </c:pt>
                <c:pt idx="122">
                  <c:v>126.84483933333334</c:v>
                </c:pt>
                <c:pt idx="123">
                  <c:v>119.59396733333334</c:v>
                </c:pt>
                <c:pt idx="124">
                  <c:v>117.98414322222222</c:v>
                </c:pt>
                <c:pt idx="125">
                  <c:v>121.40502566666666</c:v>
                </c:pt>
                <c:pt idx="126">
                  <c:v>116.98578877777778</c:v>
                </c:pt>
                <c:pt idx="127">
                  <c:v>109.66430933333334</c:v>
                </c:pt>
                <c:pt idx="128">
                  <c:v>105.73736511111112</c:v>
                </c:pt>
                <c:pt idx="129">
                  <c:v>102.88961422222222</c:v>
                </c:pt>
                <c:pt idx="130">
                  <c:v>98.868940111111115</c:v>
                </c:pt>
                <c:pt idx="131">
                  <c:v>97.14940133333333</c:v>
                </c:pt>
                <c:pt idx="132">
                  <c:v>95.980445555555562</c:v>
                </c:pt>
                <c:pt idx="133">
                  <c:v>104.32874433333333</c:v>
                </c:pt>
                <c:pt idx="134">
                  <c:v>99.176126222222223</c:v>
                </c:pt>
                <c:pt idx="135">
                  <c:v>94.715494444444445</c:v>
                </c:pt>
                <c:pt idx="136">
                  <c:v>87.928380555555549</c:v>
                </c:pt>
                <c:pt idx="137">
                  <c:v>94.644695555555558</c:v>
                </c:pt>
                <c:pt idx="138">
                  <c:v>97.757371888888883</c:v>
                </c:pt>
                <c:pt idx="139">
                  <c:v>91.760455444444446</c:v>
                </c:pt>
                <c:pt idx="140">
                  <c:v>89.259112222222228</c:v>
                </c:pt>
                <c:pt idx="141">
                  <c:v>90.218226666666666</c:v>
                </c:pt>
                <c:pt idx="142">
                  <c:v>94.360653222222226</c:v>
                </c:pt>
                <c:pt idx="143">
                  <c:v>92.855421555555552</c:v>
                </c:pt>
                <c:pt idx="144">
                  <c:v>93.452534666666665</c:v>
                </c:pt>
                <c:pt idx="145">
                  <c:v>90.612167222222226</c:v>
                </c:pt>
                <c:pt idx="146">
                  <c:v>94.524458555555555</c:v>
                </c:pt>
                <c:pt idx="147">
                  <c:v>97.60384611111111</c:v>
                </c:pt>
                <c:pt idx="148">
                  <c:v>105.8191931111111</c:v>
                </c:pt>
                <c:pt idx="149">
                  <c:v>93.683099444444451</c:v>
                </c:pt>
                <c:pt idx="150">
                  <c:v>98.644589666666661</c:v>
                </c:pt>
                <c:pt idx="151">
                  <c:v>103.37885544444444</c:v>
                </c:pt>
                <c:pt idx="152">
                  <c:v>108.45830055555555</c:v>
                </c:pt>
                <c:pt idx="153">
                  <c:v>108.07124444444445</c:v>
                </c:pt>
                <c:pt idx="154">
                  <c:v>119.38204144444444</c:v>
                </c:pt>
                <c:pt idx="155">
                  <c:v>121.80228099999999</c:v>
                </c:pt>
                <c:pt idx="156">
                  <c:v>126.14201555555556</c:v>
                </c:pt>
                <c:pt idx="157">
                  <c:v>129.42964799999999</c:v>
                </c:pt>
                <c:pt idx="158">
                  <c:v>139.57571377777776</c:v>
                </c:pt>
                <c:pt idx="159">
                  <c:v>136.71916622222221</c:v>
                </c:pt>
                <c:pt idx="160">
                  <c:v>140.41885244444444</c:v>
                </c:pt>
                <c:pt idx="161">
                  <c:v>137.78017211111111</c:v>
                </c:pt>
                <c:pt idx="162">
                  <c:v>140.63492544444443</c:v>
                </c:pt>
                <c:pt idx="163">
                  <c:v>152.32398355555554</c:v>
                </c:pt>
                <c:pt idx="164">
                  <c:v>146.51616633333333</c:v>
                </c:pt>
                <c:pt idx="165">
                  <c:v>146.28227588888888</c:v>
                </c:pt>
                <c:pt idx="166">
                  <c:v>150.89422277777777</c:v>
                </c:pt>
                <c:pt idx="167">
                  <c:v>158.084689</c:v>
                </c:pt>
                <c:pt idx="168">
                  <c:v>161.04927444444445</c:v>
                </c:pt>
                <c:pt idx="169">
                  <c:v>163.77281177777778</c:v>
                </c:pt>
                <c:pt idx="170">
                  <c:v>139.75743466666665</c:v>
                </c:pt>
                <c:pt idx="171">
                  <c:v>134.87299711111112</c:v>
                </c:pt>
                <c:pt idx="172">
                  <c:v>133.93785011111112</c:v>
                </c:pt>
                <c:pt idx="173">
                  <c:v>127.09427855555556</c:v>
                </c:pt>
                <c:pt idx="174">
                  <c:v>126.31492299999999</c:v>
                </c:pt>
                <c:pt idx="175">
                  <c:v>123.27097177777777</c:v>
                </c:pt>
                <c:pt idx="176">
                  <c:v>110.52043344444445</c:v>
                </c:pt>
                <c:pt idx="177">
                  <c:v>119.58188833333334</c:v>
                </c:pt>
                <c:pt idx="178">
                  <c:v>115.60212855555555</c:v>
                </c:pt>
                <c:pt idx="179">
                  <c:v>119.45333355555556</c:v>
                </c:pt>
                <c:pt idx="180">
                  <c:v>112.11920744444444</c:v>
                </c:pt>
                <c:pt idx="181">
                  <c:v>105.87325666666666</c:v>
                </c:pt>
                <c:pt idx="182">
                  <c:v>100.88596122222222</c:v>
                </c:pt>
                <c:pt idx="183">
                  <c:v>99.865253555555554</c:v>
                </c:pt>
                <c:pt idx="184">
                  <c:v>101.67396888888889</c:v>
                </c:pt>
                <c:pt idx="185">
                  <c:v>96.086709222222225</c:v>
                </c:pt>
                <c:pt idx="186">
                  <c:v>92.168580444444444</c:v>
                </c:pt>
                <c:pt idx="187">
                  <c:v>87.816876666666673</c:v>
                </c:pt>
                <c:pt idx="188">
                  <c:v>85.055048888888891</c:v>
                </c:pt>
                <c:pt idx="189">
                  <c:v>84.385723777777784</c:v>
                </c:pt>
                <c:pt idx="190">
                  <c:v>84.221300888888891</c:v>
                </c:pt>
                <c:pt idx="191">
                  <c:v>79.445550666666662</c:v>
                </c:pt>
                <c:pt idx="192">
                  <c:v>75.679668555555551</c:v>
                </c:pt>
                <c:pt idx="193">
                  <c:v>71.021723222222221</c:v>
                </c:pt>
                <c:pt idx="194">
                  <c:v>75.084241333333338</c:v>
                </c:pt>
                <c:pt idx="195">
                  <c:v>77.835694333333336</c:v>
                </c:pt>
                <c:pt idx="196">
                  <c:v>80.747031444444445</c:v>
                </c:pt>
                <c:pt idx="197">
                  <c:v>80.536704222222227</c:v>
                </c:pt>
                <c:pt idx="198">
                  <c:v>78.230844888888882</c:v>
                </c:pt>
                <c:pt idx="199">
                  <c:v>73.819433666666669</c:v>
                </c:pt>
                <c:pt idx="200">
                  <c:v>71.929507777777772</c:v>
                </c:pt>
                <c:pt idx="201">
                  <c:v>70.367697333333339</c:v>
                </c:pt>
                <c:pt idx="202">
                  <c:v>75.41422744444445</c:v>
                </c:pt>
                <c:pt idx="203">
                  <c:v>72.156814555555556</c:v>
                </c:pt>
                <c:pt idx="204">
                  <c:v>73.375675777777772</c:v>
                </c:pt>
                <c:pt idx="205">
                  <c:v>77.656992777777774</c:v>
                </c:pt>
                <c:pt idx="206">
                  <c:v>77.687039333333331</c:v>
                </c:pt>
                <c:pt idx="207">
                  <c:v>76.555761555555549</c:v>
                </c:pt>
                <c:pt idx="208">
                  <c:v>78.302958444444442</c:v>
                </c:pt>
                <c:pt idx="209">
                  <c:v>89.927043888888889</c:v>
                </c:pt>
                <c:pt idx="210">
                  <c:v>82.666273555555549</c:v>
                </c:pt>
                <c:pt idx="211">
                  <c:v>78.203521888888886</c:v>
                </c:pt>
                <c:pt idx="212">
                  <c:v>93.645449222222226</c:v>
                </c:pt>
                <c:pt idx="213">
                  <c:v>105.02733477777778</c:v>
                </c:pt>
                <c:pt idx="214">
                  <c:v>110.55828077777778</c:v>
                </c:pt>
                <c:pt idx="215">
                  <c:v>116.72504733333334</c:v>
                </c:pt>
                <c:pt idx="216">
                  <c:v>125.97245622222222</c:v>
                </c:pt>
                <c:pt idx="217">
                  <c:v>123.89404388888889</c:v>
                </c:pt>
                <c:pt idx="218">
                  <c:v>125.934577</c:v>
                </c:pt>
                <c:pt idx="219">
                  <c:v>110.96688522222222</c:v>
                </c:pt>
                <c:pt idx="220">
                  <c:v>105.43025644444444</c:v>
                </c:pt>
                <c:pt idx="221">
                  <c:v>108.07577855555556</c:v>
                </c:pt>
                <c:pt idx="222">
                  <c:v>105.68571033333333</c:v>
                </c:pt>
                <c:pt idx="223">
                  <c:v>106.43487766666667</c:v>
                </c:pt>
                <c:pt idx="224">
                  <c:v>108.79963922222223</c:v>
                </c:pt>
                <c:pt idx="225">
                  <c:v>108.06531211111111</c:v>
                </c:pt>
                <c:pt idx="226">
                  <c:v>102.19072544444444</c:v>
                </c:pt>
                <c:pt idx="227">
                  <c:v>97.455592777777781</c:v>
                </c:pt>
                <c:pt idx="228">
                  <c:v>93.80116955555556</c:v>
                </c:pt>
                <c:pt idx="229">
                  <c:v>89.714098333333339</c:v>
                </c:pt>
                <c:pt idx="230">
                  <c:v>101.32616022222223</c:v>
                </c:pt>
                <c:pt idx="231">
                  <c:v>95.986389444444441</c:v>
                </c:pt>
                <c:pt idx="232">
                  <c:v>99.281171000000001</c:v>
                </c:pt>
                <c:pt idx="233">
                  <c:v>95.333307888888882</c:v>
                </c:pt>
                <c:pt idx="234">
                  <c:v>97.838838111111116</c:v>
                </c:pt>
                <c:pt idx="235">
                  <c:v>94.698317222222215</c:v>
                </c:pt>
                <c:pt idx="236">
                  <c:v>96.682816222222229</c:v>
                </c:pt>
                <c:pt idx="237">
                  <c:v>106.70563677777778</c:v>
                </c:pt>
                <c:pt idx="238">
                  <c:v>99.736069444444439</c:v>
                </c:pt>
                <c:pt idx="239">
                  <c:v>96.536537999999993</c:v>
                </c:pt>
                <c:pt idx="240">
                  <c:v>93.019169888888882</c:v>
                </c:pt>
                <c:pt idx="241">
                  <c:v>94.059072666666665</c:v>
                </c:pt>
                <c:pt idx="242">
                  <c:v>100.13210533333333</c:v>
                </c:pt>
                <c:pt idx="243">
                  <c:v>110.13506533333333</c:v>
                </c:pt>
                <c:pt idx="244">
                  <c:v>107.54643966666667</c:v>
                </c:pt>
                <c:pt idx="245">
                  <c:v>106.16204711111111</c:v>
                </c:pt>
                <c:pt idx="246">
                  <c:v>104.36512766666667</c:v>
                </c:pt>
                <c:pt idx="247">
                  <c:v>111.15809299999999</c:v>
                </c:pt>
                <c:pt idx="248">
                  <c:v>113.25065577777778</c:v>
                </c:pt>
                <c:pt idx="249">
                  <c:v>111.07849933333334</c:v>
                </c:pt>
                <c:pt idx="250">
                  <c:v>121.236152</c:v>
                </c:pt>
                <c:pt idx="251">
                  <c:v>123.32870211111111</c:v>
                </c:pt>
                <c:pt idx="252">
                  <c:v>131.70920855555556</c:v>
                </c:pt>
                <c:pt idx="253">
                  <c:v>125.107911</c:v>
                </c:pt>
                <c:pt idx="254">
                  <c:v>135.27780811111111</c:v>
                </c:pt>
                <c:pt idx="255">
                  <c:v>138.56493155555555</c:v>
                </c:pt>
                <c:pt idx="256">
                  <c:v>147.44326633333333</c:v>
                </c:pt>
                <c:pt idx="257">
                  <c:v>149.99320722222222</c:v>
                </c:pt>
                <c:pt idx="258">
                  <c:v>147.43195222222224</c:v>
                </c:pt>
                <c:pt idx="259">
                  <c:v>146.708358</c:v>
                </c:pt>
                <c:pt idx="260">
                  <c:v>158.74721299999999</c:v>
                </c:pt>
                <c:pt idx="261">
                  <c:v>150.02140422222223</c:v>
                </c:pt>
                <c:pt idx="262">
                  <c:v>138.65093177777777</c:v>
                </c:pt>
                <c:pt idx="263">
                  <c:v>140.01476400000001</c:v>
                </c:pt>
                <c:pt idx="264">
                  <c:v>139.15517733333334</c:v>
                </c:pt>
                <c:pt idx="265">
                  <c:v>133.07022055555555</c:v>
                </c:pt>
                <c:pt idx="266">
                  <c:v>132.94541644444445</c:v>
                </c:pt>
                <c:pt idx="267">
                  <c:v>128.06111855555557</c:v>
                </c:pt>
                <c:pt idx="268">
                  <c:v>125.28450377777777</c:v>
                </c:pt>
                <c:pt idx="269">
                  <c:v>126.50089855555555</c:v>
                </c:pt>
                <c:pt idx="270">
                  <c:v>120.36993822222222</c:v>
                </c:pt>
                <c:pt idx="271">
                  <c:v>126.82445955555555</c:v>
                </c:pt>
                <c:pt idx="272">
                  <c:v>122.525609</c:v>
                </c:pt>
                <c:pt idx="273">
                  <c:v>133.143641</c:v>
                </c:pt>
                <c:pt idx="274">
                  <c:v>124.68674588888889</c:v>
                </c:pt>
                <c:pt idx="275">
                  <c:v>120.68446400000001</c:v>
                </c:pt>
                <c:pt idx="276">
                  <c:v>116.31346544444445</c:v>
                </c:pt>
                <c:pt idx="277">
                  <c:v>113.10962133333334</c:v>
                </c:pt>
                <c:pt idx="278">
                  <c:v>99.19067455555556</c:v>
                </c:pt>
                <c:pt idx="279">
                  <c:v>99.445940888888885</c:v>
                </c:pt>
                <c:pt idx="280">
                  <c:v>91.901619777777782</c:v>
                </c:pt>
                <c:pt idx="281">
                  <c:v>92.275005555555552</c:v>
                </c:pt>
                <c:pt idx="282">
                  <c:v>93.653907000000004</c:v>
                </c:pt>
                <c:pt idx="283">
                  <c:v>90.003227555555554</c:v>
                </c:pt>
                <c:pt idx="284">
                  <c:v>87.419534222222225</c:v>
                </c:pt>
                <c:pt idx="285">
                  <c:v>85.092248444444451</c:v>
                </c:pt>
                <c:pt idx="286">
                  <c:v>82.84287744444444</c:v>
                </c:pt>
                <c:pt idx="287">
                  <c:v>80.858993333333331</c:v>
                </c:pt>
                <c:pt idx="288">
                  <c:v>77.80037466666667</c:v>
                </c:pt>
                <c:pt idx="289">
                  <c:v>76.965676777777773</c:v>
                </c:pt>
                <c:pt idx="290">
                  <c:v>77.817052888888895</c:v>
                </c:pt>
                <c:pt idx="291">
                  <c:v>75.506647333333333</c:v>
                </c:pt>
                <c:pt idx="292">
                  <c:v>77.885777666666669</c:v>
                </c:pt>
                <c:pt idx="293">
                  <c:v>75.164424666666662</c:v>
                </c:pt>
                <c:pt idx="294">
                  <c:v>72.152565444444448</c:v>
                </c:pt>
                <c:pt idx="295">
                  <c:v>69.623241666666672</c:v>
                </c:pt>
                <c:pt idx="296">
                  <c:v>70.535193444444445</c:v>
                </c:pt>
                <c:pt idx="297">
                  <c:v>71.024834999999996</c:v>
                </c:pt>
                <c:pt idx="298">
                  <c:v>71.715615666666665</c:v>
                </c:pt>
                <c:pt idx="299">
                  <c:v>74.689054999999996</c:v>
                </c:pt>
                <c:pt idx="300">
                  <c:v>70.688152666666667</c:v>
                </c:pt>
                <c:pt idx="301">
                  <c:v>73.380951555555555</c:v>
                </c:pt>
                <c:pt idx="302">
                  <c:v>77.141067444444445</c:v>
                </c:pt>
                <c:pt idx="303">
                  <c:v>74.289607666666669</c:v>
                </c:pt>
                <c:pt idx="304">
                  <c:v>83.200857333333332</c:v>
                </c:pt>
                <c:pt idx="305">
                  <c:v>82.587240777777779</c:v>
                </c:pt>
                <c:pt idx="306">
                  <c:v>88.713048444444439</c:v>
                </c:pt>
                <c:pt idx="307">
                  <c:v>95.136818444444444</c:v>
                </c:pt>
                <c:pt idx="308">
                  <c:v>110.62128133333333</c:v>
                </c:pt>
                <c:pt idx="309">
                  <c:v>118.89684777777778</c:v>
                </c:pt>
                <c:pt idx="310">
                  <c:v>131.38474500000001</c:v>
                </c:pt>
                <c:pt idx="311">
                  <c:v>130.98920955555556</c:v>
                </c:pt>
                <c:pt idx="312">
                  <c:v>133.52350977777778</c:v>
                </c:pt>
                <c:pt idx="313">
                  <c:v>134.55561922222222</c:v>
                </c:pt>
                <c:pt idx="314">
                  <c:v>133.52689288888888</c:v>
                </c:pt>
                <c:pt idx="315">
                  <c:v>129.97492433333332</c:v>
                </c:pt>
                <c:pt idx="316">
                  <c:v>142.69403533333335</c:v>
                </c:pt>
                <c:pt idx="317">
                  <c:v>126.39129177777778</c:v>
                </c:pt>
                <c:pt idx="318">
                  <c:v>125.466075</c:v>
                </c:pt>
                <c:pt idx="319">
                  <c:v>123.44619688888889</c:v>
                </c:pt>
                <c:pt idx="320">
                  <c:v>118.59313655555556</c:v>
                </c:pt>
                <c:pt idx="321">
                  <c:v>116.03691577777778</c:v>
                </c:pt>
                <c:pt idx="322">
                  <c:v>112.17035655555556</c:v>
                </c:pt>
                <c:pt idx="323">
                  <c:v>107.29909622222222</c:v>
                </c:pt>
                <c:pt idx="324">
                  <c:v>109.13549399999999</c:v>
                </c:pt>
                <c:pt idx="325">
                  <c:v>106.27334966666666</c:v>
                </c:pt>
                <c:pt idx="326">
                  <c:v>102.99078288888889</c:v>
                </c:pt>
                <c:pt idx="327">
                  <c:v>97.352097111111107</c:v>
                </c:pt>
                <c:pt idx="328">
                  <c:v>106.19997244444444</c:v>
                </c:pt>
                <c:pt idx="329">
                  <c:v>104.43462011111112</c:v>
                </c:pt>
                <c:pt idx="330">
                  <c:v>96.23144111111111</c:v>
                </c:pt>
                <c:pt idx="331">
                  <c:v>91.452136999999993</c:v>
                </c:pt>
                <c:pt idx="332">
                  <c:v>95.945861666666673</c:v>
                </c:pt>
                <c:pt idx="333">
                  <c:v>93.308046666666669</c:v>
                </c:pt>
                <c:pt idx="334">
                  <c:v>96.555605999999997</c:v>
                </c:pt>
                <c:pt idx="335">
                  <c:v>105.13655844444445</c:v>
                </c:pt>
                <c:pt idx="336">
                  <c:v>100.37594688888889</c:v>
                </c:pt>
                <c:pt idx="337">
                  <c:v>93.572567111111113</c:v>
                </c:pt>
                <c:pt idx="338">
                  <c:v>100.11339566666666</c:v>
                </c:pt>
                <c:pt idx="339">
                  <c:v>106.54165366666666</c:v>
                </c:pt>
                <c:pt idx="340">
                  <c:v>105.387305</c:v>
                </c:pt>
                <c:pt idx="341">
                  <c:v>104.02999144444445</c:v>
                </c:pt>
                <c:pt idx="342">
                  <c:v>102.630409</c:v>
                </c:pt>
                <c:pt idx="343">
                  <c:v>114.02766166666666</c:v>
                </c:pt>
                <c:pt idx="344">
                  <c:v>120.42598344444444</c:v>
                </c:pt>
                <c:pt idx="345">
                  <c:v>116.32359733333334</c:v>
                </c:pt>
                <c:pt idx="346">
                  <c:v>114.83360633333334</c:v>
                </c:pt>
                <c:pt idx="347">
                  <c:v>124.87795611111112</c:v>
                </c:pt>
                <c:pt idx="348">
                  <c:v>136.01754422222223</c:v>
                </c:pt>
                <c:pt idx="349">
                  <c:v>136.74654177777776</c:v>
                </c:pt>
                <c:pt idx="350">
                  <c:v>139.62433911111111</c:v>
                </c:pt>
                <c:pt idx="351">
                  <c:v>108.92845333333334</c:v>
                </c:pt>
                <c:pt idx="352">
                  <c:v>59.668349888888891</c:v>
                </c:pt>
                <c:pt idx="353">
                  <c:v>43.819656000000002</c:v>
                </c:pt>
                <c:pt idx="354">
                  <c:v>46.785684222222223</c:v>
                </c:pt>
                <c:pt idx="355">
                  <c:v>52.391597222222224</c:v>
                </c:pt>
                <c:pt idx="356">
                  <c:v>75.20900977777778</c:v>
                </c:pt>
                <c:pt idx="357">
                  <c:v>86.568462888888888</c:v>
                </c:pt>
                <c:pt idx="358">
                  <c:v>98.506272222222222</c:v>
                </c:pt>
                <c:pt idx="359">
                  <c:v>116.88983744444444</c:v>
                </c:pt>
                <c:pt idx="360">
                  <c:v>124.06817522222222</c:v>
                </c:pt>
                <c:pt idx="361">
                  <c:v>121.13283511111111</c:v>
                </c:pt>
                <c:pt idx="362">
                  <c:v>128.65219044444444</c:v>
                </c:pt>
                <c:pt idx="363">
                  <c:v>125.90034811111111</c:v>
                </c:pt>
                <c:pt idx="364">
                  <c:v>121.51970766666666</c:v>
                </c:pt>
                <c:pt idx="365">
                  <c:v>123.01463933333334</c:v>
                </c:pt>
                <c:pt idx="366">
                  <c:v>125.64359966666666</c:v>
                </c:pt>
                <c:pt idx="367">
                  <c:v>123.59798711111111</c:v>
                </c:pt>
                <c:pt idx="368">
                  <c:v>120.81337133333334</c:v>
                </c:pt>
                <c:pt idx="369">
                  <c:v>114.794708</c:v>
                </c:pt>
                <c:pt idx="370">
                  <c:v>109.44849333333333</c:v>
                </c:pt>
                <c:pt idx="371">
                  <c:v>112.27964944444444</c:v>
                </c:pt>
                <c:pt idx="372">
                  <c:v>108.16929477777778</c:v>
                </c:pt>
                <c:pt idx="373">
                  <c:v>102.38743122222222</c:v>
                </c:pt>
                <c:pt idx="374">
                  <c:v>96.347398333333331</c:v>
                </c:pt>
                <c:pt idx="375">
                  <c:v>93.91445511111111</c:v>
                </c:pt>
                <c:pt idx="376">
                  <c:v>91.199396222222219</c:v>
                </c:pt>
                <c:pt idx="377">
                  <c:v>86.232477111111109</c:v>
                </c:pt>
                <c:pt idx="378">
                  <c:v>83.53742855555555</c:v>
                </c:pt>
                <c:pt idx="379">
                  <c:v>81.496575777777778</c:v>
                </c:pt>
                <c:pt idx="380">
                  <c:v>80.104844888888891</c:v>
                </c:pt>
                <c:pt idx="381">
                  <c:v>81.528210000000001</c:v>
                </c:pt>
                <c:pt idx="382">
                  <c:v>77.029513555555553</c:v>
                </c:pt>
                <c:pt idx="383">
                  <c:v>74.894957888888882</c:v>
                </c:pt>
                <c:pt idx="384">
                  <c:v>71.877352222222228</c:v>
                </c:pt>
                <c:pt idx="385">
                  <c:v>66.646603999999996</c:v>
                </c:pt>
                <c:pt idx="386">
                  <c:v>67.613919777777781</c:v>
                </c:pt>
                <c:pt idx="387">
                  <c:v>65.889886222222216</c:v>
                </c:pt>
                <c:pt idx="388">
                  <c:v>64.405210666666662</c:v>
                </c:pt>
                <c:pt idx="389">
                  <c:v>63.808224666666668</c:v>
                </c:pt>
                <c:pt idx="390">
                  <c:v>63.922564222222221</c:v>
                </c:pt>
                <c:pt idx="391">
                  <c:v>67.876433333333338</c:v>
                </c:pt>
                <c:pt idx="392">
                  <c:v>65.440710111111116</c:v>
                </c:pt>
                <c:pt idx="393">
                  <c:v>67.183346555555559</c:v>
                </c:pt>
                <c:pt idx="394">
                  <c:v>66.205831777777775</c:v>
                </c:pt>
                <c:pt idx="395">
                  <c:v>65.172401111111114</c:v>
                </c:pt>
                <c:pt idx="396">
                  <c:v>62.096148777777778</c:v>
                </c:pt>
                <c:pt idx="397">
                  <c:v>63.586893444444442</c:v>
                </c:pt>
                <c:pt idx="398">
                  <c:v>63.783161666666665</c:v>
                </c:pt>
                <c:pt idx="399">
                  <c:v>64.037711888888893</c:v>
                </c:pt>
                <c:pt idx="400">
                  <c:v>72.85288355555555</c:v>
                </c:pt>
                <c:pt idx="401">
                  <c:v>77.439459444444438</c:v>
                </c:pt>
                <c:pt idx="402">
                  <c:v>78.748913333333334</c:v>
                </c:pt>
                <c:pt idx="403">
                  <c:v>83.36928155555556</c:v>
                </c:pt>
                <c:pt idx="404">
                  <c:v>93.64843755555556</c:v>
                </c:pt>
                <c:pt idx="405">
                  <c:v>106.12776955555556</c:v>
                </c:pt>
                <c:pt idx="406">
                  <c:v>111.999172</c:v>
                </c:pt>
                <c:pt idx="407">
                  <c:v>116.74306688888889</c:v>
                </c:pt>
                <c:pt idx="408">
                  <c:v>119.06328211111111</c:v>
                </c:pt>
                <c:pt idx="409">
                  <c:v>117.37119833333334</c:v>
                </c:pt>
                <c:pt idx="410">
                  <c:v>118.37509300000001</c:v>
                </c:pt>
                <c:pt idx="411">
                  <c:v>129.61010177777777</c:v>
                </c:pt>
                <c:pt idx="412">
                  <c:v>131.30420744444444</c:v>
                </c:pt>
                <c:pt idx="413">
                  <c:v>121.34917444444444</c:v>
                </c:pt>
                <c:pt idx="414">
                  <c:v>114.69564233333334</c:v>
                </c:pt>
                <c:pt idx="415">
                  <c:v>115.89284222222223</c:v>
                </c:pt>
                <c:pt idx="416">
                  <c:v>107.775014</c:v>
                </c:pt>
                <c:pt idx="417">
                  <c:v>100.09657355555555</c:v>
                </c:pt>
                <c:pt idx="418">
                  <c:v>98.400379888888892</c:v>
                </c:pt>
                <c:pt idx="419">
                  <c:v>96.161635222222216</c:v>
                </c:pt>
                <c:pt idx="420">
                  <c:v>91.692573222222222</c:v>
                </c:pt>
                <c:pt idx="421">
                  <c:v>92.375524222222225</c:v>
                </c:pt>
                <c:pt idx="422">
                  <c:v>90.507004333333327</c:v>
                </c:pt>
                <c:pt idx="423">
                  <c:v>91.306225444444451</c:v>
                </c:pt>
                <c:pt idx="424">
                  <c:v>91.610345777777781</c:v>
                </c:pt>
                <c:pt idx="425">
                  <c:v>90.043739444444441</c:v>
                </c:pt>
                <c:pt idx="426">
                  <c:v>88.459569666666667</c:v>
                </c:pt>
                <c:pt idx="427">
                  <c:v>87.625047222222221</c:v>
                </c:pt>
                <c:pt idx="428">
                  <c:v>87.874676888888885</c:v>
                </c:pt>
                <c:pt idx="429">
                  <c:v>90.804827333333336</c:v>
                </c:pt>
                <c:pt idx="430">
                  <c:v>93.633574999999993</c:v>
                </c:pt>
                <c:pt idx="431">
                  <c:v>90.604116555555549</c:v>
                </c:pt>
                <c:pt idx="432">
                  <c:v>86.347146888888886</c:v>
                </c:pt>
                <c:pt idx="433">
                  <c:v>92.635507000000004</c:v>
                </c:pt>
                <c:pt idx="434">
                  <c:v>93.124921999999998</c:v>
                </c:pt>
                <c:pt idx="435">
                  <c:v>92.250623111111111</c:v>
                </c:pt>
                <c:pt idx="436">
                  <c:v>93.34871588888889</c:v>
                </c:pt>
                <c:pt idx="437">
                  <c:v>90.344825222222227</c:v>
                </c:pt>
                <c:pt idx="438">
                  <c:v>94.07836844444445</c:v>
                </c:pt>
                <c:pt idx="439">
                  <c:v>109.99894611111111</c:v>
                </c:pt>
                <c:pt idx="440">
                  <c:v>106.68217444444444</c:v>
                </c:pt>
                <c:pt idx="441">
                  <c:v>104.570611</c:v>
                </c:pt>
                <c:pt idx="442">
                  <c:v>110.27093155555555</c:v>
                </c:pt>
                <c:pt idx="443">
                  <c:v>111.48634300000001</c:v>
                </c:pt>
                <c:pt idx="444">
                  <c:v>124.74468633333333</c:v>
                </c:pt>
                <c:pt idx="445">
                  <c:v>120.64159755555555</c:v>
                </c:pt>
                <c:pt idx="446">
                  <c:v>121.71909955555556</c:v>
                </c:pt>
                <c:pt idx="447">
                  <c:v>122.30451811111111</c:v>
                </c:pt>
                <c:pt idx="448">
                  <c:v>122.14700288888889</c:v>
                </c:pt>
                <c:pt idx="449">
                  <c:v>135.89701144444444</c:v>
                </c:pt>
                <c:pt idx="450">
                  <c:v>133.42494633333334</c:v>
                </c:pt>
                <c:pt idx="451">
                  <c:v>142.68326500000001</c:v>
                </c:pt>
                <c:pt idx="452">
                  <c:v>145.49203744444443</c:v>
                </c:pt>
                <c:pt idx="453">
                  <c:v>151.22943222222221</c:v>
                </c:pt>
                <c:pt idx="454">
                  <c:v>150.29802955555556</c:v>
                </c:pt>
                <c:pt idx="455">
                  <c:v>148.81468766666666</c:v>
                </c:pt>
                <c:pt idx="456">
                  <c:v>151.48395344444444</c:v>
                </c:pt>
                <c:pt idx="457">
                  <c:v>149.84920555555556</c:v>
                </c:pt>
                <c:pt idx="458">
                  <c:v>148.59875333333332</c:v>
                </c:pt>
                <c:pt idx="459">
                  <c:v>139.50838455555555</c:v>
                </c:pt>
                <c:pt idx="460">
                  <c:v>136.86579833333334</c:v>
                </c:pt>
                <c:pt idx="461">
                  <c:v>133.83306055555556</c:v>
                </c:pt>
                <c:pt idx="462">
                  <c:v>131.271602</c:v>
                </c:pt>
                <c:pt idx="463">
                  <c:v>134.23574733333334</c:v>
                </c:pt>
                <c:pt idx="464">
                  <c:v>130.96312966666667</c:v>
                </c:pt>
                <c:pt idx="465">
                  <c:v>126.08280333333333</c:v>
                </c:pt>
                <c:pt idx="466">
                  <c:v>119.30782600000001</c:v>
                </c:pt>
                <c:pt idx="467">
                  <c:v>115.18272377777778</c:v>
                </c:pt>
                <c:pt idx="468">
                  <c:v>113.49437633333334</c:v>
                </c:pt>
                <c:pt idx="469">
                  <c:v>106.13555855555556</c:v>
                </c:pt>
                <c:pt idx="470">
                  <c:v>101.76760622222223</c:v>
                </c:pt>
                <c:pt idx="471">
                  <c:v>97.396222444444447</c:v>
                </c:pt>
                <c:pt idx="472">
                  <c:v>91.228706222222229</c:v>
                </c:pt>
                <c:pt idx="473">
                  <c:v>89.704604777777774</c:v>
                </c:pt>
                <c:pt idx="474">
                  <c:v>86.921107555555551</c:v>
                </c:pt>
                <c:pt idx="475">
                  <c:v>84.334887888888886</c:v>
                </c:pt>
                <c:pt idx="476">
                  <c:v>79.763407666666666</c:v>
                </c:pt>
                <c:pt idx="477">
                  <c:v>83.038712444444442</c:v>
                </c:pt>
                <c:pt idx="478">
                  <c:v>80.614351555555558</c:v>
                </c:pt>
                <c:pt idx="479">
                  <c:v>78.768782555555561</c:v>
                </c:pt>
                <c:pt idx="480">
                  <c:v>77.735453888888884</c:v>
                </c:pt>
                <c:pt idx="481">
                  <c:v>66.745936555555559</c:v>
                </c:pt>
                <c:pt idx="482">
                  <c:v>69.278405000000006</c:v>
                </c:pt>
                <c:pt idx="483">
                  <c:v>66.722395111111112</c:v>
                </c:pt>
                <c:pt idx="484">
                  <c:v>66.091210333333336</c:v>
                </c:pt>
                <c:pt idx="485">
                  <c:v>66.643842666666671</c:v>
                </c:pt>
                <c:pt idx="486">
                  <c:v>66.345608777777784</c:v>
                </c:pt>
                <c:pt idx="487">
                  <c:v>75.202150555555562</c:v>
                </c:pt>
                <c:pt idx="488">
                  <c:v>71.037198555555563</c:v>
                </c:pt>
                <c:pt idx="489">
                  <c:v>68.903798222222221</c:v>
                </c:pt>
                <c:pt idx="490">
                  <c:v>67.704342777777782</c:v>
                </c:pt>
                <c:pt idx="491">
                  <c:v>66.538218444444439</c:v>
                </c:pt>
                <c:pt idx="492">
                  <c:v>70.804795222222225</c:v>
                </c:pt>
                <c:pt idx="493">
                  <c:v>81.794970555555551</c:v>
                </c:pt>
                <c:pt idx="494">
                  <c:v>75.968423000000001</c:v>
                </c:pt>
                <c:pt idx="495">
                  <c:v>70.411059333333327</c:v>
                </c:pt>
                <c:pt idx="496">
                  <c:v>75.95840455555556</c:v>
                </c:pt>
                <c:pt idx="497">
                  <c:v>78.400037888888889</c:v>
                </c:pt>
                <c:pt idx="498">
                  <c:v>85.843324444444448</c:v>
                </c:pt>
                <c:pt idx="499">
                  <c:v>99.048096777777772</c:v>
                </c:pt>
                <c:pt idx="500">
                  <c:v>107.98650488888889</c:v>
                </c:pt>
                <c:pt idx="501">
                  <c:v>114.83836088888889</c:v>
                </c:pt>
                <c:pt idx="502">
                  <c:v>119.08424555555555</c:v>
                </c:pt>
                <c:pt idx="503">
                  <c:v>120.24067477777778</c:v>
                </c:pt>
                <c:pt idx="504">
                  <c:v>125.62784455555555</c:v>
                </c:pt>
                <c:pt idx="505">
                  <c:v>128.62059522222222</c:v>
                </c:pt>
                <c:pt idx="506">
                  <c:v>131.07138</c:v>
                </c:pt>
                <c:pt idx="507">
                  <c:v>132.00819488888888</c:v>
                </c:pt>
                <c:pt idx="508">
                  <c:v>139.09669099999999</c:v>
                </c:pt>
                <c:pt idx="509">
                  <c:v>123.06214355555555</c:v>
                </c:pt>
                <c:pt idx="510">
                  <c:v>121.52619622222223</c:v>
                </c:pt>
                <c:pt idx="511">
                  <c:v>116.01400577777778</c:v>
                </c:pt>
                <c:pt idx="512">
                  <c:v>115.46433311111112</c:v>
                </c:pt>
                <c:pt idx="513">
                  <c:v>117.01387177777778</c:v>
                </c:pt>
                <c:pt idx="514">
                  <c:v>101.76558411111111</c:v>
                </c:pt>
                <c:pt idx="515">
                  <c:v>97.253312555555553</c:v>
                </c:pt>
                <c:pt idx="516">
                  <c:v>95.451094555555557</c:v>
                </c:pt>
                <c:pt idx="517">
                  <c:v>94.037423666666669</c:v>
                </c:pt>
                <c:pt idx="518">
                  <c:v>98.818661777777777</c:v>
                </c:pt>
                <c:pt idx="519">
                  <c:v>96.011403222222228</c:v>
                </c:pt>
                <c:pt idx="520">
                  <c:v>97.521500444444442</c:v>
                </c:pt>
                <c:pt idx="521">
                  <c:v>97.138478333333339</c:v>
                </c:pt>
                <c:pt idx="522">
                  <c:v>92.967657444444441</c:v>
                </c:pt>
                <c:pt idx="523">
                  <c:v>86.779719</c:v>
                </c:pt>
                <c:pt idx="524">
                  <c:v>88.991551999999999</c:v>
                </c:pt>
                <c:pt idx="525">
                  <c:v>94.599533777777779</c:v>
                </c:pt>
                <c:pt idx="526">
                  <c:v>99.904175888888886</c:v>
                </c:pt>
                <c:pt idx="527">
                  <c:v>99.26435155555555</c:v>
                </c:pt>
                <c:pt idx="528">
                  <c:v>99.999459111111108</c:v>
                </c:pt>
                <c:pt idx="529">
                  <c:v>100.85810466666666</c:v>
                </c:pt>
                <c:pt idx="530">
                  <c:v>97.484301666666667</c:v>
                </c:pt>
                <c:pt idx="531">
                  <c:v>91.608579666666671</c:v>
                </c:pt>
                <c:pt idx="532">
                  <c:v>102.63938755555556</c:v>
                </c:pt>
                <c:pt idx="533">
                  <c:v>104.04015688888889</c:v>
                </c:pt>
                <c:pt idx="534">
                  <c:v>111.66921933333333</c:v>
                </c:pt>
                <c:pt idx="535">
                  <c:v>111.38262966666667</c:v>
                </c:pt>
                <c:pt idx="536">
                  <c:v>107.83378844444445</c:v>
                </c:pt>
                <c:pt idx="537">
                  <c:v>107.61704777777778</c:v>
                </c:pt>
                <c:pt idx="538">
                  <c:v>124.16508922222222</c:v>
                </c:pt>
                <c:pt idx="539">
                  <c:v>121.71971755555556</c:v>
                </c:pt>
                <c:pt idx="540">
                  <c:v>123.17602122222222</c:v>
                </c:pt>
                <c:pt idx="541">
                  <c:v>128.02119033333332</c:v>
                </c:pt>
                <c:pt idx="542">
                  <c:v>138.92096022222222</c:v>
                </c:pt>
                <c:pt idx="543">
                  <c:v>138.61457266666667</c:v>
                </c:pt>
                <c:pt idx="544">
                  <c:v>136.63090155555557</c:v>
                </c:pt>
                <c:pt idx="545">
                  <c:v>138.34013922222223</c:v>
                </c:pt>
                <c:pt idx="546">
                  <c:v>143.08555422222221</c:v>
                </c:pt>
                <c:pt idx="547">
                  <c:v>150.54409077777777</c:v>
                </c:pt>
                <c:pt idx="548">
                  <c:v>148.87099499999999</c:v>
                </c:pt>
                <c:pt idx="549">
                  <c:v>149.43567611111112</c:v>
                </c:pt>
                <c:pt idx="550">
                  <c:v>151.80627522222221</c:v>
                </c:pt>
                <c:pt idx="551">
                  <c:v>157.21584244444443</c:v>
                </c:pt>
                <c:pt idx="552">
                  <c:v>155.26658633333332</c:v>
                </c:pt>
                <c:pt idx="553">
                  <c:v>149.55470266666666</c:v>
                </c:pt>
                <c:pt idx="554">
                  <c:v>146.16161522222222</c:v>
                </c:pt>
                <c:pt idx="555">
                  <c:v>140.70159544444445</c:v>
                </c:pt>
                <c:pt idx="556">
                  <c:v>135.87182755555557</c:v>
                </c:pt>
                <c:pt idx="557">
                  <c:v>138.67250288888889</c:v>
                </c:pt>
                <c:pt idx="558">
                  <c:v>132.59347011111112</c:v>
                </c:pt>
                <c:pt idx="559">
                  <c:v>130.49742211111112</c:v>
                </c:pt>
                <c:pt idx="560">
                  <c:v>126.85018700000001</c:v>
                </c:pt>
                <c:pt idx="561">
                  <c:v>125.56982455555556</c:v>
                </c:pt>
                <c:pt idx="562">
                  <c:v>117.53808655555555</c:v>
                </c:pt>
                <c:pt idx="563">
                  <c:v>114.81453466666666</c:v>
                </c:pt>
                <c:pt idx="564">
                  <c:v>112.88644388888889</c:v>
                </c:pt>
                <c:pt idx="565">
                  <c:v>107.73568944444445</c:v>
                </c:pt>
                <c:pt idx="566">
                  <c:v>104.64276700000001</c:v>
                </c:pt>
                <c:pt idx="567">
                  <c:v>104.84100988888889</c:v>
                </c:pt>
                <c:pt idx="568">
                  <c:v>96.053376222222226</c:v>
                </c:pt>
                <c:pt idx="569">
                  <c:v>90.018800999999996</c:v>
                </c:pt>
                <c:pt idx="570">
                  <c:v>84.606883111111117</c:v>
                </c:pt>
                <c:pt idx="571">
                  <c:v>84.112801111111111</c:v>
                </c:pt>
                <c:pt idx="572">
                  <c:v>96.915258555555553</c:v>
                </c:pt>
                <c:pt idx="573">
                  <c:v>85.194252555555551</c:v>
                </c:pt>
                <c:pt idx="574">
                  <c:v>83.800012333333328</c:v>
                </c:pt>
                <c:pt idx="575">
                  <c:v>80.794988777777775</c:v>
                </c:pt>
                <c:pt idx="576">
                  <c:v>77.430113000000006</c:v>
                </c:pt>
                <c:pt idx="577">
                  <c:v>80.971718111111116</c:v>
                </c:pt>
                <c:pt idx="578">
                  <c:v>78.209794111111108</c:v>
                </c:pt>
                <c:pt idx="579">
                  <c:v>71.88252966666667</c:v>
                </c:pt>
                <c:pt idx="580">
                  <c:v>69.980050333333338</c:v>
                </c:pt>
                <c:pt idx="581">
                  <c:v>69.795413999999994</c:v>
                </c:pt>
                <c:pt idx="582">
                  <c:v>67.535229666666666</c:v>
                </c:pt>
                <c:pt idx="583">
                  <c:v>70.554513</c:v>
                </c:pt>
                <c:pt idx="584">
                  <c:v>78.20067655555556</c:v>
                </c:pt>
                <c:pt idx="585">
                  <c:v>73.922268555555561</c:v>
                </c:pt>
                <c:pt idx="586">
                  <c:v>75.160375111111108</c:v>
                </c:pt>
                <c:pt idx="587">
                  <c:v>71.372689888888885</c:v>
                </c:pt>
                <c:pt idx="588">
                  <c:v>69.542365555555563</c:v>
                </c:pt>
                <c:pt idx="589">
                  <c:v>68.386981444444444</c:v>
                </c:pt>
                <c:pt idx="590">
                  <c:v>72.909389000000004</c:v>
                </c:pt>
                <c:pt idx="591">
                  <c:v>76.005882555555559</c:v>
                </c:pt>
                <c:pt idx="592">
                  <c:v>79.738146777777771</c:v>
                </c:pt>
                <c:pt idx="593">
                  <c:v>79.731280444444451</c:v>
                </c:pt>
                <c:pt idx="594">
                  <c:v>83.982114111111116</c:v>
                </c:pt>
                <c:pt idx="595">
                  <c:v>90.363973222222228</c:v>
                </c:pt>
                <c:pt idx="596">
                  <c:v>96.002805222222221</c:v>
                </c:pt>
                <c:pt idx="597">
                  <c:v>99.884588777777779</c:v>
                </c:pt>
                <c:pt idx="598">
                  <c:v>106.43493377777777</c:v>
                </c:pt>
                <c:pt idx="599">
                  <c:v>106.95197166666667</c:v>
                </c:pt>
                <c:pt idx="600">
                  <c:v>113.9439061111111</c:v>
                </c:pt>
                <c:pt idx="601">
                  <c:v>123.17153999999999</c:v>
                </c:pt>
                <c:pt idx="602">
                  <c:v>126.15545211111112</c:v>
                </c:pt>
                <c:pt idx="603">
                  <c:v>129.02746944444445</c:v>
                </c:pt>
                <c:pt idx="604">
                  <c:v>127.50733644444445</c:v>
                </c:pt>
                <c:pt idx="605">
                  <c:v>128.28945244444444</c:v>
                </c:pt>
                <c:pt idx="606">
                  <c:v>126.15337911111111</c:v>
                </c:pt>
                <c:pt idx="607">
                  <c:v>124.49827322222222</c:v>
                </c:pt>
                <c:pt idx="608">
                  <c:v>119.210779</c:v>
                </c:pt>
                <c:pt idx="609">
                  <c:v>114.62036522222222</c:v>
                </c:pt>
                <c:pt idx="610">
                  <c:v>109.58202922222222</c:v>
                </c:pt>
                <c:pt idx="611">
                  <c:v>99.71443988888889</c:v>
                </c:pt>
                <c:pt idx="612">
                  <c:v>93.08294155555555</c:v>
                </c:pt>
                <c:pt idx="613">
                  <c:v>95.736767666666665</c:v>
                </c:pt>
                <c:pt idx="614">
                  <c:v>91.185963333333333</c:v>
                </c:pt>
                <c:pt idx="615">
                  <c:v>93.455287555555557</c:v>
                </c:pt>
                <c:pt idx="616">
                  <c:v>101.96302222222222</c:v>
                </c:pt>
                <c:pt idx="617">
                  <c:v>100.79755366666667</c:v>
                </c:pt>
                <c:pt idx="618">
                  <c:v>95.362748666666661</c:v>
                </c:pt>
                <c:pt idx="619">
                  <c:v>94.482578888888895</c:v>
                </c:pt>
                <c:pt idx="620">
                  <c:v>106.67621288888888</c:v>
                </c:pt>
                <c:pt idx="621">
                  <c:v>107.52062022222222</c:v>
                </c:pt>
                <c:pt idx="622">
                  <c:v>104.73242855555556</c:v>
                </c:pt>
                <c:pt idx="623">
                  <c:v>90.579072999999994</c:v>
                </c:pt>
                <c:pt idx="624">
                  <c:v>75.578657000000007</c:v>
                </c:pt>
                <c:pt idx="625">
                  <c:v>79.23517866666667</c:v>
                </c:pt>
                <c:pt idx="626">
                  <c:v>92.179677444444451</c:v>
                </c:pt>
                <c:pt idx="627">
                  <c:v>100.33967844444444</c:v>
                </c:pt>
                <c:pt idx="628">
                  <c:v>95.925903333333338</c:v>
                </c:pt>
                <c:pt idx="629">
                  <c:v>97.405879666666664</c:v>
                </c:pt>
                <c:pt idx="630">
                  <c:v>101.36557855555556</c:v>
                </c:pt>
                <c:pt idx="631">
                  <c:v>102.92815022222223</c:v>
                </c:pt>
                <c:pt idx="632">
                  <c:v>99.177232444444442</c:v>
                </c:pt>
                <c:pt idx="633">
                  <c:v>100.96334299999999</c:v>
                </c:pt>
                <c:pt idx="634">
                  <c:v>107.88251088888889</c:v>
                </c:pt>
                <c:pt idx="635">
                  <c:v>114.71004433333333</c:v>
                </c:pt>
                <c:pt idx="636">
                  <c:v>114.28596444444445</c:v>
                </c:pt>
                <c:pt idx="637">
                  <c:v>117.59914155555556</c:v>
                </c:pt>
                <c:pt idx="638">
                  <c:v>124.59487733333333</c:v>
                </c:pt>
                <c:pt idx="639">
                  <c:v>134.88145022222221</c:v>
                </c:pt>
                <c:pt idx="640">
                  <c:v>136.52796166666667</c:v>
                </c:pt>
                <c:pt idx="641">
                  <c:v>133.49545511111111</c:v>
                </c:pt>
                <c:pt idx="642">
                  <c:v>134.72816855555556</c:v>
                </c:pt>
                <c:pt idx="643">
                  <c:v>132.70472666666666</c:v>
                </c:pt>
                <c:pt idx="644">
                  <c:v>138.19285966666666</c:v>
                </c:pt>
                <c:pt idx="645">
                  <c:v>136.0797641111111</c:v>
                </c:pt>
                <c:pt idx="646">
                  <c:v>140.21985188888888</c:v>
                </c:pt>
                <c:pt idx="647">
                  <c:v>146.78544600000001</c:v>
                </c:pt>
                <c:pt idx="648">
                  <c:v>149.58158877777777</c:v>
                </c:pt>
                <c:pt idx="649">
                  <c:v>151.80615766666668</c:v>
                </c:pt>
                <c:pt idx="650">
                  <c:v>138.58149355555557</c:v>
                </c:pt>
                <c:pt idx="651">
                  <c:v>129.81741400000001</c:v>
                </c:pt>
                <c:pt idx="652">
                  <c:v>130.8072291111111</c:v>
                </c:pt>
                <c:pt idx="653">
                  <c:v>133.38611788888889</c:v>
                </c:pt>
                <c:pt idx="654">
                  <c:v>138.49220544444444</c:v>
                </c:pt>
                <c:pt idx="655">
                  <c:v>130.38378622222223</c:v>
                </c:pt>
                <c:pt idx="656">
                  <c:v>129.07685077777776</c:v>
                </c:pt>
                <c:pt idx="657">
                  <c:v>126.24478577777778</c:v>
                </c:pt>
                <c:pt idx="658">
                  <c:v>122.35681744444445</c:v>
                </c:pt>
                <c:pt idx="659">
                  <c:v>118.97956988888889</c:v>
                </c:pt>
                <c:pt idx="660">
                  <c:v>108.96334388888889</c:v>
                </c:pt>
                <c:pt idx="661">
                  <c:v>104.41500322222223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4-4EC7-94B4-0EDC5680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942608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[0]!PERNG</c:f>
              <c:numCache>
                <c:formatCode>0.0%</c:formatCode>
                <c:ptCount val="662"/>
                <c:pt idx="0">
                  <c:v>5.0200864619217092E-2</c:v>
                </c:pt>
                <c:pt idx="1">
                  <c:v>5.1596508788643448E-2</c:v>
                </c:pt>
                <c:pt idx="2">
                  <c:v>5.6507515340488812E-2</c:v>
                </c:pt>
                <c:pt idx="3">
                  <c:v>5.5643425789876105E-2</c:v>
                </c:pt>
                <c:pt idx="4">
                  <c:v>5.8452331404259913E-2</c:v>
                </c:pt>
                <c:pt idx="5">
                  <c:v>4.9720234918011232E-2</c:v>
                </c:pt>
                <c:pt idx="6">
                  <c:v>3.1909590855241234E-2</c:v>
                </c:pt>
                <c:pt idx="7">
                  <c:v>3.066298350888004E-2</c:v>
                </c:pt>
                <c:pt idx="8">
                  <c:v>3.696337666635878E-2</c:v>
                </c:pt>
                <c:pt idx="9">
                  <c:v>3.1968929851653408E-2</c:v>
                </c:pt>
                <c:pt idx="10">
                  <c:v>3.3681031081804494E-2</c:v>
                </c:pt>
                <c:pt idx="11">
                  <c:v>2.727505962695893E-2</c:v>
                </c:pt>
                <c:pt idx="12">
                  <c:v>2.2804179695643047E-2</c:v>
                </c:pt>
                <c:pt idx="13">
                  <c:v>1.9250432476887274E-2</c:v>
                </c:pt>
                <c:pt idx="14">
                  <c:v>2.5266245220908458E-2</c:v>
                </c:pt>
                <c:pt idx="15">
                  <c:v>2.6620307792884781E-2</c:v>
                </c:pt>
                <c:pt idx="16">
                  <c:v>2.6831631057992161E-2</c:v>
                </c:pt>
                <c:pt idx="17">
                  <c:v>1.9933900971911722E-2</c:v>
                </c:pt>
                <c:pt idx="18">
                  <c:v>3.4878272553504501E-2</c:v>
                </c:pt>
                <c:pt idx="19">
                  <c:v>2.8590049843356651E-2</c:v>
                </c:pt>
                <c:pt idx="20">
                  <c:v>2.7754036419637952E-2</c:v>
                </c:pt>
                <c:pt idx="21">
                  <c:v>2.3346047328141519E-2</c:v>
                </c:pt>
                <c:pt idx="22">
                  <c:v>1.7297936057280451E-2</c:v>
                </c:pt>
                <c:pt idx="23">
                  <c:v>8.4898613759136887E-3</c:v>
                </c:pt>
                <c:pt idx="24">
                  <c:v>8.5563331999169451E-3</c:v>
                </c:pt>
                <c:pt idx="25">
                  <c:v>1.2242439806805033E-2</c:v>
                </c:pt>
                <c:pt idx="26">
                  <c:v>1.5087379830341249E-2</c:v>
                </c:pt>
                <c:pt idx="27">
                  <c:v>1.1669944516255323E-2</c:v>
                </c:pt>
                <c:pt idx="28">
                  <c:v>1.0100700121050073E-2</c:v>
                </c:pt>
                <c:pt idx="29">
                  <c:v>4.4126942763970381E-3</c:v>
                </c:pt>
                <c:pt idx="30">
                  <c:v>7.5208196304127339E-3</c:v>
                </c:pt>
                <c:pt idx="31">
                  <c:v>6.6957601384049631E-3</c:v>
                </c:pt>
                <c:pt idx="32">
                  <c:v>8.4797219405222928E-3</c:v>
                </c:pt>
                <c:pt idx="33">
                  <c:v>-2.2008462561477989E-3</c:v>
                </c:pt>
                <c:pt idx="34">
                  <c:v>3.1708519732279268E-3</c:v>
                </c:pt>
                <c:pt idx="35">
                  <c:v>-3.7363318406234149E-3</c:v>
                </c:pt>
                <c:pt idx="36">
                  <c:v>-6.4558375408996392E-3</c:v>
                </c:pt>
                <c:pt idx="37">
                  <c:v>-4.5116173524554276E-3</c:v>
                </c:pt>
                <c:pt idx="38">
                  <c:v>-5.877401107223801E-3</c:v>
                </c:pt>
                <c:pt idx="39">
                  <c:v>1.9057640220336623E-3</c:v>
                </c:pt>
                <c:pt idx="40">
                  <c:v>-2.5320707895809601E-3</c:v>
                </c:pt>
                <c:pt idx="41">
                  <c:v>-7.4994089094727505E-3</c:v>
                </c:pt>
                <c:pt idx="42">
                  <c:v>-1.6105557366559329E-3</c:v>
                </c:pt>
                <c:pt idx="43">
                  <c:v>-2.1375360947318974E-3</c:v>
                </c:pt>
                <c:pt idx="44">
                  <c:v>-2.6032377145146835E-3</c:v>
                </c:pt>
                <c:pt idx="45">
                  <c:v>-2.6248189073598254E-3</c:v>
                </c:pt>
                <c:pt idx="46">
                  <c:v>-3.1920947570948208E-3</c:v>
                </c:pt>
                <c:pt idx="47">
                  <c:v>-1.0743211838537534E-3</c:v>
                </c:pt>
                <c:pt idx="48">
                  <c:v>-2.9448229997953218E-3</c:v>
                </c:pt>
                <c:pt idx="49">
                  <c:v>-3.5082521613887872E-3</c:v>
                </c:pt>
                <c:pt idx="50">
                  <c:v>1.1551857808212369E-3</c:v>
                </c:pt>
                <c:pt idx="51">
                  <c:v>8.3606293738564105E-4</c:v>
                </c:pt>
                <c:pt idx="52">
                  <c:v>-4.7280144577154732E-3</c:v>
                </c:pt>
                <c:pt idx="53">
                  <c:v>-3.2383485688255126E-3</c:v>
                </c:pt>
                <c:pt idx="54">
                  <c:v>-1.0478391288598454E-3</c:v>
                </c:pt>
                <c:pt idx="55">
                  <c:v>-2.84262942590955E-3</c:v>
                </c:pt>
                <c:pt idx="56">
                  <c:v>-4.3870959351485937E-3</c:v>
                </c:pt>
                <c:pt idx="57">
                  <c:v>-3.7429942722310107E-3</c:v>
                </c:pt>
                <c:pt idx="58">
                  <c:v>-3.5130327690510357E-3</c:v>
                </c:pt>
                <c:pt idx="59">
                  <c:v>-1.8404123600343756E-3</c:v>
                </c:pt>
                <c:pt idx="60">
                  <c:v>-5.8218353797528915E-3</c:v>
                </c:pt>
                <c:pt idx="61">
                  <c:v>-9.3887427896340676E-4</c:v>
                </c:pt>
                <c:pt idx="62">
                  <c:v>-2.3780787905758921E-3</c:v>
                </c:pt>
                <c:pt idx="63">
                  <c:v>-2.0648665176040025E-3</c:v>
                </c:pt>
                <c:pt idx="64">
                  <c:v>-2.6175224533429927E-3</c:v>
                </c:pt>
                <c:pt idx="65">
                  <c:v>-3.1115629890896318E-3</c:v>
                </c:pt>
                <c:pt idx="66">
                  <c:v>-3.0592001508935041E-3</c:v>
                </c:pt>
                <c:pt idx="67">
                  <c:v>2.7706094612956888E-4</c:v>
                </c:pt>
                <c:pt idx="68">
                  <c:v>-1.1991675055150243E-3</c:v>
                </c:pt>
                <c:pt idx="69">
                  <c:v>-3.4913726926653239E-3</c:v>
                </c:pt>
                <c:pt idx="70">
                  <c:v>-1.2398028987043409E-3</c:v>
                </c:pt>
                <c:pt idx="71">
                  <c:v>-1.8924039859588571E-3</c:v>
                </c:pt>
                <c:pt idx="72">
                  <c:v>-3.2997676838410327E-3</c:v>
                </c:pt>
                <c:pt idx="73">
                  <c:v>-2.9512610696038996E-3</c:v>
                </c:pt>
                <c:pt idx="74">
                  <c:v>1.9507811694006712E-3</c:v>
                </c:pt>
                <c:pt idx="75">
                  <c:v>-1.7977797052732644E-4</c:v>
                </c:pt>
                <c:pt idx="76">
                  <c:v>-1.3320755259432012E-3</c:v>
                </c:pt>
                <c:pt idx="77">
                  <c:v>-5.9233854956321124E-3</c:v>
                </c:pt>
                <c:pt idx="78">
                  <c:v>-5.7641411488569896E-3</c:v>
                </c:pt>
                <c:pt idx="79">
                  <c:v>-1.0819530767273849E-3</c:v>
                </c:pt>
                <c:pt idx="80">
                  <c:v>-4.2298490387856951E-3</c:v>
                </c:pt>
                <c:pt idx="81">
                  <c:v>-2.296210055194369E-3</c:v>
                </c:pt>
                <c:pt idx="82">
                  <c:v>-3.6863728809018921E-3</c:v>
                </c:pt>
                <c:pt idx="83">
                  <c:v>-6.4072584266413306E-3</c:v>
                </c:pt>
                <c:pt idx="84">
                  <c:v>1.5421588301386604E-3</c:v>
                </c:pt>
                <c:pt idx="85">
                  <c:v>-1.1832835457054531E-3</c:v>
                </c:pt>
                <c:pt idx="86">
                  <c:v>2.1533356842739601E-3</c:v>
                </c:pt>
                <c:pt idx="87">
                  <c:v>-2.8340578039437697E-4</c:v>
                </c:pt>
                <c:pt idx="88">
                  <c:v>1.678544243170738E-3</c:v>
                </c:pt>
                <c:pt idx="89">
                  <c:v>1.0657980316831309E-2</c:v>
                </c:pt>
                <c:pt idx="90">
                  <c:v>5.3144591343372181E-3</c:v>
                </c:pt>
                <c:pt idx="91">
                  <c:v>1.344727554676224E-2</c:v>
                </c:pt>
                <c:pt idx="92">
                  <c:v>1.9680781889420067E-2</c:v>
                </c:pt>
                <c:pt idx="93">
                  <c:v>2.7072190297577733E-2</c:v>
                </c:pt>
                <c:pt idx="94">
                  <c:v>2.8353649982206807E-2</c:v>
                </c:pt>
                <c:pt idx="95">
                  <c:v>2.802638530274092E-2</c:v>
                </c:pt>
                <c:pt idx="96">
                  <c:v>3.070772834128473E-2</c:v>
                </c:pt>
                <c:pt idx="97">
                  <c:v>5.0059198629384627E-2</c:v>
                </c:pt>
                <c:pt idx="98">
                  <c:v>6.1675360298743452E-2</c:v>
                </c:pt>
                <c:pt idx="99">
                  <c:v>7.2924549569299349E-2</c:v>
                </c:pt>
                <c:pt idx="100">
                  <c:v>6.0876835540809839E-2</c:v>
                </c:pt>
                <c:pt idx="101">
                  <c:v>2.8577419718232792E-2</c:v>
                </c:pt>
                <c:pt idx="102">
                  <c:v>3.9425861528102991E-2</c:v>
                </c:pt>
                <c:pt idx="103">
                  <c:v>3.4724047791697951E-2</c:v>
                </c:pt>
                <c:pt idx="104">
                  <c:v>3.5503903096971989E-2</c:v>
                </c:pt>
                <c:pt idx="105">
                  <c:v>3.5899746668893784E-2</c:v>
                </c:pt>
                <c:pt idx="106">
                  <c:v>3.9210262099866673E-2</c:v>
                </c:pt>
                <c:pt idx="107">
                  <c:v>2.78604625315515E-2</c:v>
                </c:pt>
                <c:pt idx="108">
                  <c:v>2.1391297918217044E-2</c:v>
                </c:pt>
                <c:pt idx="109">
                  <c:v>3.2959928916628682E-2</c:v>
                </c:pt>
                <c:pt idx="110">
                  <c:v>2.8824481927282639E-2</c:v>
                </c:pt>
                <c:pt idx="111">
                  <c:v>3.247195847032075E-2</c:v>
                </c:pt>
                <c:pt idx="112">
                  <c:v>3.0911589315653021E-2</c:v>
                </c:pt>
                <c:pt idx="113">
                  <c:v>4.6664431355197905E-2</c:v>
                </c:pt>
                <c:pt idx="114">
                  <c:v>2.660922632234107E-2</c:v>
                </c:pt>
                <c:pt idx="115">
                  <c:v>2.4373943272437439E-2</c:v>
                </c:pt>
                <c:pt idx="116">
                  <c:v>2.7593692809903165E-2</c:v>
                </c:pt>
                <c:pt idx="117">
                  <c:v>3.1351680817634682E-2</c:v>
                </c:pt>
                <c:pt idx="118">
                  <c:v>3.1443061232916347E-2</c:v>
                </c:pt>
                <c:pt idx="119">
                  <c:v>3.1266449119561938E-2</c:v>
                </c:pt>
                <c:pt idx="120">
                  <c:v>2.9470231949893264E-2</c:v>
                </c:pt>
                <c:pt idx="121">
                  <c:v>1.78656791117278E-2</c:v>
                </c:pt>
                <c:pt idx="122">
                  <c:v>6.1684509002606566E-3</c:v>
                </c:pt>
                <c:pt idx="123">
                  <c:v>-2.8251876606454735E-3</c:v>
                </c:pt>
                <c:pt idx="124">
                  <c:v>3.0208862304318077E-3</c:v>
                </c:pt>
                <c:pt idx="125">
                  <c:v>4.4364274872147882E-3</c:v>
                </c:pt>
                <c:pt idx="126">
                  <c:v>4.4526594421243001E-3</c:v>
                </c:pt>
                <c:pt idx="127">
                  <c:v>1.2126483458605987E-2</c:v>
                </c:pt>
                <c:pt idx="128">
                  <c:v>1.1642835741254398E-3</c:v>
                </c:pt>
                <c:pt idx="129">
                  <c:v>5.2211731521429744E-3</c:v>
                </c:pt>
                <c:pt idx="130">
                  <c:v>7.3700717211073498E-3</c:v>
                </c:pt>
                <c:pt idx="131">
                  <c:v>6.8881454211784958E-3</c:v>
                </c:pt>
                <c:pt idx="132">
                  <c:v>2.5533295265684568E-3</c:v>
                </c:pt>
                <c:pt idx="133">
                  <c:v>3.0529821147465899E-3</c:v>
                </c:pt>
                <c:pt idx="134">
                  <c:v>-2.4288835958398741E-3</c:v>
                </c:pt>
                <c:pt idx="135">
                  <c:v>-4.1688278614217915E-3</c:v>
                </c:pt>
                <c:pt idx="136">
                  <c:v>-2.6996615994806074E-3</c:v>
                </c:pt>
                <c:pt idx="137">
                  <c:v>-9.6114868950018129E-3</c:v>
                </c:pt>
                <c:pt idx="138">
                  <c:v>-2.3943598570405852E-3</c:v>
                </c:pt>
                <c:pt idx="139">
                  <c:v>-1.2663104892155243E-3</c:v>
                </c:pt>
                <c:pt idx="140">
                  <c:v>-5.6866442289791735E-3</c:v>
                </c:pt>
                <c:pt idx="141">
                  <c:v>-4.793821407980038E-3</c:v>
                </c:pt>
                <c:pt idx="142">
                  <c:v>-4.3375088746140249E-4</c:v>
                </c:pt>
                <c:pt idx="143">
                  <c:v>-7.242148684145488E-3</c:v>
                </c:pt>
                <c:pt idx="144">
                  <c:v>-3.3643176065751186E-3</c:v>
                </c:pt>
                <c:pt idx="145">
                  <c:v>-1.822396469809522E-3</c:v>
                </c:pt>
                <c:pt idx="146">
                  <c:v>-5.0727260947098802E-3</c:v>
                </c:pt>
                <c:pt idx="147">
                  <c:v>-5.6657894141084577E-3</c:v>
                </c:pt>
                <c:pt idx="148">
                  <c:v>-6.9072826937483546E-3</c:v>
                </c:pt>
                <c:pt idx="149">
                  <c:v>1.0418210113997443E-3</c:v>
                </c:pt>
                <c:pt idx="150">
                  <c:v>-7.0083020605163264E-3</c:v>
                </c:pt>
                <c:pt idx="151">
                  <c:v>-3.3659624745059616E-3</c:v>
                </c:pt>
                <c:pt idx="152">
                  <c:v>-3.1112996378979121E-3</c:v>
                </c:pt>
                <c:pt idx="153">
                  <c:v>-6.449733348369794E-3</c:v>
                </c:pt>
                <c:pt idx="154">
                  <c:v>-4.1538084380677003E-3</c:v>
                </c:pt>
                <c:pt idx="155">
                  <c:v>-4.0240517963210289E-3</c:v>
                </c:pt>
                <c:pt idx="156">
                  <c:v>-2.9371106698761018E-3</c:v>
                </c:pt>
                <c:pt idx="157">
                  <c:v>-2.0905962029532646E-3</c:v>
                </c:pt>
                <c:pt idx="158">
                  <c:v>-2.5632455080541053E-3</c:v>
                </c:pt>
                <c:pt idx="159">
                  <c:v>1.4119336789237698E-3</c:v>
                </c:pt>
                <c:pt idx="160">
                  <c:v>-7.198089635323835E-4</c:v>
                </c:pt>
                <c:pt idx="161">
                  <c:v>-1.4540275812930091E-3</c:v>
                </c:pt>
                <c:pt idx="162">
                  <c:v>-5.6357440717486416E-3</c:v>
                </c:pt>
                <c:pt idx="163">
                  <c:v>1.6148483647615655E-3</c:v>
                </c:pt>
                <c:pt idx="164">
                  <c:v>-1.9552275881361786E-3</c:v>
                </c:pt>
                <c:pt idx="165">
                  <c:v>-1.1970980755600109E-3</c:v>
                </c:pt>
                <c:pt idx="166">
                  <c:v>-2.4340300181819371E-3</c:v>
                </c:pt>
                <c:pt idx="167">
                  <c:v>-3.198843573446426E-3</c:v>
                </c:pt>
                <c:pt idx="168">
                  <c:v>-6.9573452533245195E-3</c:v>
                </c:pt>
                <c:pt idx="169">
                  <c:v>-1.950044256800028E-3</c:v>
                </c:pt>
                <c:pt idx="170">
                  <c:v>4.1685755299002267E-4</c:v>
                </c:pt>
                <c:pt idx="171">
                  <c:v>-3.951043430881992E-3</c:v>
                </c:pt>
                <c:pt idx="172">
                  <c:v>-5.3568555946335696E-3</c:v>
                </c:pt>
                <c:pt idx="173">
                  <c:v>-2.6001168089021453E-3</c:v>
                </c:pt>
                <c:pt idx="174">
                  <c:v>-4.7422957402014692E-3</c:v>
                </c:pt>
                <c:pt idx="175">
                  <c:v>2.3594884549276952E-3</c:v>
                </c:pt>
                <c:pt idx="176">
                  <c:v>8.3245150394537417E-3</c:v>
                </c:pt>
                <c:pt idx="177">
                  <c:v>2.7730398799621445E-3</c:v>
                </c:pt>
                <c:pt idx="178">
                  <c:v>-2.2050469235031004E-3</c:v>
                </c:pt>
                <c:pt idx="179">
                  <c:v>-7.3350156598560616E-3</c:v>
                </c:pt>
                <c:pt idx="180">
                  <c:v>-1.5316654871936708E-3</c:v>
                </c:pt>
                <c:pt idx="181">
                  <c:v>-2.8513348904963373E-3</c:v>
                </c:pt>
                <c:pt idx="182">
                  <c:v>-2.2828924350629838E-3</c:v>
                </c:pt>
                <c:pt idx="183">
                  <c:v>-4.0087530562781049E-3</c:v>
                </c:pt>
                <c:pt idx="184">
                  <c:v>-2.257331518989469E-3</c:v>
                </c:pt>
                <c:pt idx="185">
                  <c:v>4.0301955503731067E-4</c:v>
                </c:pt>
                <c:pt idx="186">
                  <c:v>4.1018311160493997E-5</c:v>
                </c:pt>
                <c:pt idx="187">
                  <c:v>-4.8171771804578922E-4</c:v>
                </c:pt>
                <c:pt idx="188">
                  <c:v>7.795014035836842E-4</c:v>
                </c:pt>
                <c:pt idx="189">
                  <c:v>1.6727890359735686E-3</c:v>
                </c:pt>
                <c:pt idx="190">
                  <c:v>4.2988009760089717E-3</c:v>
                </c:pt>
                <c:pt idx="191">
                  <c:v>9.7709956005666496E-3</c:v>
                </c:pt>
                <c:pt idx="192">
                  <c:v>1.943602843273887E-2</c:v>
                </c:pt>
                <c:pt idx="193">
                  <c:v>3.8475037757086099E-2</c:v>
                </c:pt>
                <c:pt idx="194">
                  <c:v>1.568406452683448E-2</c:v>
                </c:pt>
                <c:pt idx="195">
                  <c:v>8.1299131350810513E-3</c:v>
                </c:pt>
                <c:pt idx="196">
                  <c:v>1.3635708459423591E-2</c:v>
                </c:pt>
                <c:pt idx="197">
                  <c:v>1.3866701691721455E-2</c:v>
                </c:pt>
                <c:pt idx="198">
                  <c:v>8.2957612710458199E-3</c:v>
                </c:pt>
                <c:pt idx="199">
                  <c:v>1.3847233209542889E-2</c:v>
                </c:pt>
                <c:pt idx="200">
                  <c:v>1.6229087235207468E-2</c:v>
                </c:pt>
                <c:pt idx="201">
                  <c:v>2.1883238843192959E-2</c:v>
                </c:pt>
                <c:pt idx="202">
                  <c:v>1.2521581765757574E-2</c:v>
                </c:pt>
                <c:pt idx="203">
                  <c:v>1.8473556847837018E-2</c:v>
                </c:pt>
                <c:pt idx="204">
                  <c:v>1.5046422335349927E-2</c:v>
                </c:pt>
                <c:pt idx="205">
                  <c:v>1.3375519075291895E-2</c:v>
                </c:pt>
                <c:pt idx="206">
                  <c:v>1.5484995677695559E-2</c:v>
                </c:pt>
                <c:pt idx="207">
                  <c:v>1.7812188305088742E-2</c:v>
                </c:pt>
                <c:pt idx="208">
                  <c:v>4.2548844245624846E-3</c:v>
                </c:pt>
                <c:pt idx="209">
                  <c:v>1.1816850841714441E-2</c:v>
                </c:pt>
                <c:pt idx="210">
                  <c:v>1.779683967106396E-2</c:v>
                </c:pt>
                <c:pt idx="211">
                  <c:v>1.8529657009159674E-2</c:v>
                </c:pt>
                <c:pt idx="212">
                  <c:v>5.6945506450313604E-3</c:v>
                </c:pt>
                <c:pt idx="213">
                  <c:v>1.0189046415991247E-2</c:v>
                </c:pt>
                <c:pt idx="214">
                  <c:v>1.0883263639984151E-2</c:v>
                </c:pt>
                <c:pt idx="215">
                  <c:v>1.1341991867101088E-2</c:v>
                </c:pt>
                <c:pt idx="216">
                  <c:v>-1.7397598720820075E-3</c:v>
                </c:pt>
                <c:pt idx="217">
                  <c:v>1.329058599469188E-3</c:v>
                </c:pt>
                <c:pt idx="218">
                  <c:v>2.6127410705187861E-3</c:v>
                </c:pt>
                <c:pt idx="219">
                  <c:v>1.2575055317899373E-2</c:v>
                </c:pt>
                <c:pt idx="220">
                  <c:v>1.4439163091597053E-2</c:v>
                </c:pt>
                <c:pt idx="221">
                  <c:v>2.2051166548982058E-2</c:v>
                </c:pt>
                <c:pt idx="222">
                  <c:v>3.0412594507883001E-2</c:v>
                </c:pt>
                <c:pt idx="223">
                  <c:v>4.2498018205087973E-2</c:v>
                </c:pt>
                <c:pt idx="224">
                  <c:v>3.7847596365825624E-2</c:v>
                </c:pt>
                <c:pt idx="225">
                  <c:v>3.3682584472672895E-2</c:v>
                </c:pt>
                <c:pt idx="226">
                  <c:v>3.8827679691255543E-2</c:v>
                </c:pt>
                <c:pt idx="227">
                  <c:v>3.5298990126478524E-2</c:v>
                </c:pt>
                <c:pt idx="228">
                  <c:v>3.1289794927124075E-2</c:v>
                </c:pt>
                <c:pt idx="229">
                  <c:v>8.3317410864144192E-3</c:v>
                </c:pt>
                <c:pt idx="230">
                  <c:v>1.3574646820816872E-3</c:v>
                </c:pt>
                <c:pt idx="231">
                  <c:v>-6.401447501113362E-3</c:v>
                </c:pt>
                <c:pt idx="232">
                  <c:v>-7.4509436848796949E-4</c:v>
                </c:pt>
                <c:pt idx="233">
                  <c:v>-4.1064127671271052E-3</c:v>
                </c:pt>
                <c:pt idx="234">
                  <c:v>3.0061644104000863E-3</c:v>
                </c:pt>
                <c:pt idx="235">
                  <c:v>-1.3509871095406665E-2</c:v>
                </c:pt>
                <c:pt idx="236">
                  <c:v>-6.5151147329915948E-2</c:v>
                </c:pt>
                <c:pt idx="237">
                  <c:v>1.2314099612832587E-3</c:v>
                </c:pt>
                <c:pt idx="238">
                  <c:v>-2.2384636838156506E-4</c:v>
                </c:pt>
                <c:pt idx="239">
                  <c:v>4.8645657148539597E-4</c:v>
                </c:pt>
                <c:pt idx="240">
                  <c:v>-5.031897784471359E-3</c:v>
                </c:pt>
                <c:pt idx="241">
                  <c:v>-4.9944074901549212E-3</c:v>
                </c:pt>
                <c:pt idx="242">
                  <c:v>-2.3322474002632328E-2</c:v>
                </c:pt>
                <c:pt idx="243">
                  <c:v>-1.7563464877851542E-2</c:v>
                </c:pt>
                <c:pt idx="244">
                  <c:v>-1.670531395584802E-3</c:v>
                </c:pt>
                <c:pt idx="245">
                  <c:v>-2.5213932193142055E-3</c:v>
                </c:pt>
                <c:pt idx="246">
                  <c:v>-3.7236560412593936E-3</c:v>
                </c:pt>
                <c:pt idx="247">
                  <c:v>-5.6277194526744099E-3</c:v>
                </c:pt>
                <c:pt idx="248">
                  <c:v>-2.2038983180930716E-3</c:v>
                </c:pt>
                <c:pt idx="249">
                  <c:v>-3.1723442697489212E-3</c:v>
                </c:pt>
                <c:pt idx="250">
                  <c:v>-5.9612079709289063E-3</c:v>
                </c:pt>
                <c:pt idx="251">
                  <c:v>-3.0854147176704138E-3</c:v>
                </c:pt>
                <c:pt idx="252">
                  <c:v>2.7194755736917506E-3</c:v>
                </c:pt>
                <c:pt idx="253">
                  <c:v>-1.8611665196214408E-4</c:v>
                </c:pt>
                <c:pt idx="254">
                  <c:v>-7.3306086501069515E-3</c:v>
                </c:pt>
                <c:pt idx="255">
                  <c:v>-6.0703045698226677E-3</c:v>
                </c:pt>
                <c:pt idx="256">
                  <c:v>-9.9690539944780705E-4</c:v>
                </c:pt>
                <c:pt idx="257">
                  <c:v>-1.9296420210493863E-3</c:v>
                </c:pt>
                <c:pt idx="258">
                  <c:v>-3.5041999060344943E-3</c:v>
                </c:pt>
                <c:pt idx="259">
                  <c:v>-1.5601316477198434E-3</c:v>
                </c:pt>
                <c:pt idx="260">
                  <c:v>-4.9542364934661784E-3</c:v>
                </c:pt>
                <c:pt idx="261">
                  <c:v>-1.0720016312015979E-3</c:v>
                </c:pt>
                <c:pt idx="262">
                  <c:v>-4.356446055527494E-3</c:v>
                </c:pt>
                <c:pt idx="263">
                  <c:v>-6.2770831913878415E-3</c:v>
                </c:pt>
                <c:pt idx="264">
                  <c:v>-3.0378642854139047E-3</c:v>
                </c:pt>
                <c:pt idx="265">
                  <c:v>-1.2982234323736656E-3</c:v>
                </c:pt>
                <c:pt idx="266">
                  <c:v>-4.0646616591420376E-3</c:v>
                </c:pt>
                <c:pt idx="267">
                  <c:v>-2.2662790174242508E-3</c:v>
                </c:pt>
                <c:pt idx="268">
                  <c:v>-3.4386511764715167E-3</c:v>
                </c:pt>
                <c:pt idx="269">
                  <c:v>7.7291204301436166E-4</c:v>
                </c:pt>
                <c:pt idx="270">
                  <c:v>2.4213086685658899E-4</c:v>
                </c:pt>
                <c:pt idx="271">
                  <c:v>-2.9147361256120566E-3</c:v>
                </c:pt>
                <c:pt idx="272">
                  <c:v>-4.2842665912519009E-3</c:v>
                </c:pt>
                <c:pt idx="273">
                  <c:v>-2.507963835347076E-3</c:v>
                </c:pt>
                <c:pt idx="274">
                  <c:v>-3.6665620773811336E-3</c:v>
                </c:pt>
                <c:pt idx="275">
                  <c:v>-6.2607538568962623E-3</c:v>
                </c:pt>
                <c:pt idx="276">
                  <c:v>-1.2376569288354978E-3</c:v>
                </c:pt>
                <c:pt idx="277">
                  <c:v>-6.346242703701939E-5</c:v>
                </c:pt>
                <c:pt idx="278">
                  <c:v>7.0528199678724533E-3</c:v>
                </c:pt>
                <c:pt idx="279">
                  <c:v>-7.280976292938316E-4</c:v>
                </c:pt>
                <c:pt idx="280">
                  <c:v>1.840342579511194E-3</c:v>
                </c:pt>
                <c:pt idx="281">
                  <c:v>-2.107223224074967E-6</c:v>
                </c:pt>
                <c:pt idx="282">
                  <c:v>1.089308619804997E-3</c:v>
                </c:pt>
                <c:pt idx="283">
                  <c:v>3.8370580548962724E-3</c:v>
                </c:pt>
                <c:pt idx="284">
                  <c:v>5.5989709548320641E-3</c:v>
                </c:pt>
                <c:pt idx="285">
                  <c:v>3.1434902251732538E-3</c:v>
                </c:pt>
                <c:pt idx="286">
                  <c:v>5.2966449747159812E-3</c:v>
                </c:pt>
                <c:pt idx="287">
                  <c:v>5.2887516328167855E-3</c:v>
                </c:pt>
                <c:pt idx="288">
                  <c:v>2.7475494239600643E-3</c:v>
                </c:pt>
                <c:pt idx="289">
                  <c:v>8.0797180542166482E-3</c:v>
                </c:pt>
                <c:pt idx="290">
                  <c:v>6.3243959353519071E-3</c:v>
                </c:pt>
                <c:pt idx="291">
                  <c:v>1.9459571832979568E-3</c:v>
                </c:pt>
                <c:pt idx="292">
                  <c:v>1.3757570945617638E-2</c:v>
                </c:pt>
                <c:pt idx="293">
                  <c:v>2.034633080659988E-2</c:v>
                </c:pt>
                <c:pt idx="294">
                  <c:v>2.347548632073209E-2</c:v>
                </c:pt>
                <c:pt idx="295">
                  <c:v>2.6528097232051694E-2</c:v>
                </c:pt>
                <c:pt idx="296">
                  <c:v>2.6175416731326246E-2</c:v>
                </c:pt>
                <c:pt idx="297">
                  <c:v>1.9276753117035098E-2</c:v>
                </c:pt>
                <c:pt idx="298">
                  <c:v>2.3199100389596463E-2</c:v>
                </c:pt>
                <c:pt idx="299">
                  <c:v>2.0743885572465634E-2</c:v>
                </c:pt>
                <c:pt idx="300">
                  <c:v>2.5964781400461458E-2</c:v>
                </c:pt>
                <c:pt idx="301">
                  <c:v>1.6334147104157745E-2</c:v>
                </c:pt>
                <c:pt idx="302">
                  <c:v>2.5397544668703639E-2</c:v>
                </c:pt>
                <c:pt idx="303">
                  <c:v>1.8223789290935787E-2</c:v>
                </c:pt>
                <c:pt idx="304">
                  <c:v>1.7642925171399357E-2</c:v>
                </c:pt>
                <c:pt idx="305">
                  <c:v>1.2396302561755739E-2</c:v>
                </c:pt>
                <c:pt idx="306">
                  <c:v>1.4373495751514316E-2</c:v>
                </c:pt>
                <c:pt idx="307">
                  <c:v>1.4390220034764287E-2</c:v>
                </c:pt>
                <c:pt idx="308">
                  <c:v>8.2731888602081156E-3</c:v>
                </c:pt>
                <c:pt idx="309">
                  <c:v>1.4589031718291545E-2</c:v>
                </c:pt>
                <c:pt idx="310">
                  <c:v>8.2073695163726486E-3</c:v>
                </c:pt>
                <c:pt idx="311">
                  <c:v>1.4401109858278431E-2</c:v>
                </c:pt>
                <c:pt idx="312">
                  <c:v>7.9862981617701539E-3</c:v>
                </c:pt>
                <c:pt idx="313">
                  <c:v>3.8108096861811129E-3</c:v>
                </c:pt>
                <c:pt idx="314">
                  <c:v>8.8160538598433605E-3</c:v>
                </c:pt>
                <c:pt idx="315">
                  <c:v>9.6514993756861996E-4</c:v>
                </c:pt>
                <c:pt idx="316">
                  <c:v>-2.6194716574589566E-3</c:v>
                </c:pt>
                <c:pt idx="317">
                  <c:v>1.9985205057411037E-3</c:v>
                </c:pt>
                <c:pt idx="318">
                  <c:v>-3.2502430979255885E-3</c:v>
                </c:pt>
                <c:pt idx="319">
                  <c:v>1.3611215662183073E-3</c:v>
                </c:pt>
                <c:pt idx="320">
                  <c:v>-3.9078368852527698E-6</c:v>
                </c:pt>
                <c:pt idx="321">
                  <c:v>-3.448039669234744E-3</c:v>
                </c:pt>
                <c:pt idx="322">
                  <c:v>-4.7800331875932672E-4</c:v>
                </c:pt>
                <c:pt idx="323">
                  <c:v>-3.6558040814036537E-3</c:v>
                </c:pt>
                <c:pt idx="324">
                  <c:v>-1.6000856277170984E-3</c:v>
                </c:pt>
                <c:pt idx="325">
                  <c:v>-1.6106971250201014E-3</c:v>
                </c:pt>
                <c:pt idx="326">
                  <c:v>-3.2326906135904353E-3</c:v>
                </c:pt>
                <c:pt idx="327">
                  <c:v>-3.1117418433821131E-4</c:v>
                </c:pt>
                <c:pt idx="328">
                  <c:v>-6.600473273201457E-3</c:v>
                </c:pt>
                <c:pt idx="329">
                  <c:v>-1.5047029303281619E-3</c:v>
                </c:pt>
                <c:pt idx="330">
                  <c:v>1.2093936350453243E-3</c:v>
                </c:pt>
                <c:pt idx="331">
                  <c:v>-2.9552283391771359E-3</c:v>
                </c:pt>
                <c:pt idx="332">
                  <c:v>-6.0307717277197593E-3</c:v>
                </c:pt>
                <c:pt idx="333">
                  <c:v>1.2968161578700208E-3</c:v>
                </c:pt>
                <c:pt idx="334">
                  <c:v>-7.8055021209431511E-3</c:v>
                </c:pt>
                <c:pt idx="335">
                  <c:v>2.0319082724900883E-4</c:v>
                </c:pt>
                <c:pt idx="336">
                  <c:v>-1.9731970671573161E-3</c:v>
                </c:pt>
                <c:pt idx="337">
                  <c:v>-5.2571694458844465E-2</c:v>
                </c:pt>
                <c:pt idx="338">
                  <c:v>-4.1559668374926027E-3</c:v>
                </c:pt>
                <c:pt idx="339">
                  <c:v>-3.8069275516260494E-3</c:v>
                </c:pt>
                <c:pt idx="340">
                  <c:v>-2.331597143333215E-3</c:v>
                </c:pt>
                <c:pt idx="341">
                  <c:v>-3.7291249207781527E-4</c:v>
                </c:pt>
                <c:pt idx="342">
                  <c:v>-5.1491155623798659E-3</c:v>
                </c:pt>
                <c:pt idx="343">
                  <c:v>-5.6605898781038558E-3</c:v>
                </c:pt>
                <c:pt idx="344">
                  <c:v>-3.4657391592817035E-3</c:v>
                </c:pt>
                <c:pt idx="345">
                  <c:v>-4.5028757361196214E-4</c:v>
                </c:pt>
                <c:pt idx="346">
                  <c:v>-2.84811661757627E-3</c:v>
                </c:pt>
                <c:pt idx="347">
                  <c:v>-3.7054012759359964E-3</c:v>
                </c:pt>
                <c:pt idx="348">
                  <c:v>-3.16641293032575E-3</c:v>
                </c:pt>
                <c:pt idx="349">
                  <c:v>-2.4907958553792406E-3</c:v>
                </c:pt>
                <c:pt idx="350">
                  <c:v>-2.6946898384653034E-3</c:v>
                </c:pt>
                <c:pt idx="351">
                  <c:v>1.9013371251808641E-2</c:v>
                </c:pt>
                <c:pt idx="352">
                  <c:v>4.0308720500647505E-3</c:v>
                </c:pt>
                <c:pt idx="353">
                  <c:v>5.8500440722786227E-3</c:v>
                </c:pt>
                <c:pt idx="354">
                  <c:v>1.468015264379512E-2</c:v>
                </c:pt>
                <c:pt idx="355">
                  <c:v>1.1670783943179495E-2</c:v>
                </c:pt>
                <c:pt idx="356">
                  <c:v>4.3734592572855419E-2</c:v>
                </c:pt>
                <c:pt idx="357">
                  <c:v>2.7699380886955595E-2</c:v>
                </c:pt>
                <c:pt idx="358">
                  <c:v>1.1640542556260311E-2</c:v>
                </c:pt>
                <c:pt idx="359">
                  <c:v>2.2894504456361195E-2</c:v>
                </c:pt>
                <c:pt idx="360">
                  <c:v>1.1526494134920783E-2</c:v>
                </c:pt>
                <c:pt idx="361">
                  <c:v>1.414592970643035E-2</c:v>
                </c:pt>
                <c:pt idx="362">
                  <c:v>-1.7174348919015336E-5</c:v>
                </c:pt>
                <c:pt idx="363">
                  <c:v>-2.1973146492632921E-3</c:v>
                </c:pt>
                <c:pt idx="364">
                  <c:v>-3.5578476841465335E-3</c:v>
                </c:pt>
                <c:pt idx="365">
                  <c:v>-3.2262509777484121E-3</c:v>
                </c:pt>
                <c:pt idx="366">
                  <c:v>-3.8152713291385492E-3</c:v>
                </c:pt>
                <c:pt idx="367">
                  <c:v>-5.692526232839782E-3</c:v>
                </c:pt>
                <c:pt idx="368">
                  <c:v>-5.1599857268335115E-3</c:v>
                </c:pt>
                <c:pt idx="369">
                  <c:v>-3.6011929561424981E-3</c:v>
                </c:pt>
                <c:pt idx="370">
                  <c:v>-3.3756088795644425E-3</c:v>
                </c:pt>
                <c:pt idx="371">
                  <c:v>-5.0787446616792596E-3</c:v>
                </c:pt>
                <c:pt idx="372">
                  <c:v>7.2529274290605052E-3</c:v>
                </c:pt>
                <c:pt idx="373">
                  <c:v>7.1159035865421116E-3</c:v>
                </c:pt>
                <c:pt idx="374">
                  <c:v>6.4872212193640699E-3</c:v>
                </c:pt>
                <c:pt idx="375">
                  <c:v>9.7807329418600642E-3</c:v>
                </c:pt>
                <c:pt idx="376">
                  <c:v>6.2426762505540783E-3</c:v>
                </c:pt>
                <c:pt idx="377">
                  <c:v>1.1263686920807573E-2</c:v>
                </c:pt>
                <c:pt idx="378">
                  <c:v>9.1986633269976088E-3</c:v>
                </c:pt>
                <c:pt idx="379">
                  <c:v>1.4911428479708132E-2</c:v>
                </c:pt>
                <c:pt idx="380">
                  <c:v>9.4670549148229092E-3</c:v>
                </c:pt>
                <c:pt idx="381">
                  <c:v>1.2400533468438925E-2</c:v>
                </c:pt>
                <c:pt idx="382">
                  <c:v>2.3522885647941329E-2</c:v>
                </c:pt>
                <c:pt idx="383">
                  <c:v>1.4177200315362411E-2</c:v>
                </c:pt>
                <c:pt idx="384">
                  <c:v>2.846486123829875E-2</c:v>
                </c:pt>
                <c:pt idx="385">
                  <c:v>3.8031486742424091E-2</c:v>
                </c:pt>
                <c:pt idx="386">
                  <c:v>3.7354244571547159E-2</c:v>
                </c:pt>
                <c:pt idx="387">
                  <c:v>3.6395593026019503E-2</c:v>
                </c:pt>
                <c:pt idx="388">
                  <c:v>4.442688738399795E-2</c:v>
                </c:pt>
                <c:pt idx="389">
                  <c:v>4.7960594315245526E-2</c:v>
                </c:pt>
                <c:pt idx="390">
                  <c:v>3.918851967457114E-2</c:v>
                </c:pt>
                <c:pt idx="391">
                  <c:v>3.0604446549895244E-2</c:v>
                </c:pt>
                <c:pt idx="392">
                  <c:v>3.731882166538459E-2</c:v>
                </c:pt>
                <c:pt idx="393">
                  <c:v>2.3587138540837257E-2</c:v>
                </c:pt>
                <c:pt idx="394">
                  <c:v>3.4569578485626279E-2</c:v>
                </c:pt>
                <c:pt idx="395">
                  <c:v>4.2264801167944649E-2</c:v>
                </c:pt>
                <c:pt idx="396">
                  <c:v>5.1336664935963998E-2</c:v>
                </c:pt>
                <c:pt idx="397">
                  <c:v>3.2442480523154259E-2</c:v>
                </c:pt>
                <c:pt idx="398">
                  <c:v>3.1288993446298437E-2</c:v>
                </c:pt>
                <c:pt idx="399">
                  <c:v>4.1222974857711106E-2</c:v>
                </c:pt>
                <c:pt idx="400">
                  <c:v>2.15847125310678E-2</c:v>
                </c:pt>
                <c:pt idx="401">
                  <c:v>2.2837806225359143E-2</c:v>
                </c:pt>
                <c:pt idx="402">
                  <c:v>2.9365266100584295E-2</c:v>
                </c:pt>
                <c:pt idx="403">
                  <c:v>3.077746730409946E-2</c:v>
                </c:pt>
                <c:pt idx="404">
                  <c:v>2.7225354467825476E-2</c:v>
                </c:pt>
                <c:pt idx="405">
                  <c:v>1.861015344792875E-2</c:v>
                </c:pt>
                <c:pt idx="406">
                  <c:v>1.9761410486138428E-2</c:v>
                </c:pt>
                <c:pt idx="407">
                  <c:v>1.9255396384147149E-2</c:v>
                </c:pt>
                <c:pt idx="408">
                  <c:v>1.9810485541044039E-2</c:v>
                </c:pt>
                <c:pt idx="409">
                  <c:v>1.579980832964082E-2</c:v>
                </c:pt>
                <c:pt idx="410">
                  <c:v>1.6088241454136013E-2</c:v>
                </c:pt>
                <c:pt idx="411">
                  <c:v>2.7147141385509004E-3</c:v>
                </c:pt>
                <c:pt idx="412">
                  <c:v>2.6405900228197053E-3</c:v>
                </c:pt>
                <c:pt idx="413">
                  <c:v>3.615641495008249E-3</c:v>
                </c:pt>
                <c:pt idx="414">
                  <c:v>2.8928685516289676E-3</c:v>
                </c:pt>
                <c:pt idx="415">
                  <c:v>3.3803818987504478E-3</c:v>
                </c:pt>
                <c:pt idx="416">
                  <c:v>1.7820848443638501E-2</c:v>
                </c:pt>
                <c:pt idx="417">
                  <c:v>3.0767279129754965E-2</c:v>
                </c:pt>
                <c:pt idx="418">
                  <c:v>2.056450159399217E-2</c:v>
                </c:pt>
                <c:pt idx="419">
                  <c:v>2.9373856984360798E-2</c:v>
                </c:pt>
                <c:pt idx="420">
                  <c:v>1.8643386194011485E-2</c:v>
                </c:pt>
                <c:pt idx="421">
                  <c:v>4.378731779637224E-3</c:v>
                </c:pt>
                <c:pt idx="422">
                  <c:v>4.6153712386262672E-3</c:v>
                </c:pt>
                <c:pt idx="423">
                  <c:v>3.0652974544362246E-3</c:v>
                </c:pt>
                <c:pt idx="424">
                  <c:v>-9.6897488988152746E-4</c:v>
                </c:pt>
                <c:pt idx="425">
                  <c:v>-2.4401816400287492E-3</c:v>
                </c:pt>
                <c:pt idx="426">
                  <c:v>-4.1566511461748239E-3</c:v>
                </c:pt>
                <c:pt idx="427">
                  <c:v>-2.3380603729207194E-3</c:v>
                </c:pt>
                <c:pt idx="428">
                  <c:v>-2.5485261059250371E-3</c:v>
                </c:pt>
                <c:pt idx="429">
                  <c:v>-3.3363699957267207E-3</c:v>
                </c:pt>
                <c:pt idx="430">
                  <c:v>-2.0466162753022738E-3</c:v>
                </c:pt>
                <c:pt idx="431">
                  <c:v>-2.0166217753653502E-3</c:v>
                </c:pt>
                <c:pt idx="432">
                  <c:v>-4.2627623610548343E-3</c:v>
                </c:pt>
                <c:pt idx="433">
                  <c:v>2.5487770562770385E-3</c:v>
                </c:pt>
                <c:pt idx="434">
                  <c:v>-9.7706402334358914E-4</c:v>
                </c:pt>
                <c:pt idx="435">
                  <c:v>-5.0279656857106338E-3</c:v>
                </c:pt>
                <c:pt idx="436">
                  <c:v>-4.9299455833750078E-3</c:v>
                </c:pt>
                <c:pt idx="437">
                  <c:v>-3.5555832514709562E-3</c:v>
                </c:pt>
                <c:pt idx="438">
                  <c:v>-2.4602965903606708E-3</c:v>
                </c:pt>
                <c:pt idx="439">
                  <c:v>-5.1898286819985666E-3</c:v>
                </c:pt>
                <c:pt idx="440">
                  <c:v>-2.8063079119140756E-3</c:v>
                </c:pt>
                <c:pt idx="441">
                  <c:v>-2.4477330311217438E-3</c:v>
                </c:pt>
                <c:pt idx="442">
                  <c:v>-1.9068192752861209E-3</c:v>
                </c:pt>
                <c:pt idx="443">
                  <c:v>-1.6625205960311624E-3</c:v>
                </c:pt>
                <c:pt idx="444">
                  <c:v>-6.8983790192806271E-3</c:v>
                </c:pt>
                <c:pt idx="445">
                  <c:v>-2.4739578739717844E-3</c:v>
                </c:pt>
                <c:pt idx="446">
                  <c:v>-7.5866569841601421E-3</c:v>
                </c:pt>
                <c:pt idx="447">
                  <c:v>-5.1884613354619613E-3</c:v>
                </c:pt>
                <c:pt idx="448">
                  <c:v>-8.4440356718158398E-3</c:v>
                </c:pt>
                <c:pt idx="449">
                  <c:v>-4.2799801372471171E-4</c:v>
                </c:pt>
                <c:pt idx="450">
                  <c:v>-2.5884021872170926E-3</c:v>
                </c:pt>
                <c:pt idx="451">
                  <c:v>-5.7635892590362676E-3</c:v>
                </c:pt>
                <c:pt idx="452">
                  <c:v>3.4044337347476326E-3</c:v>
                </c:pt>
                <c:pt idx="453">
                  <c:v>-6.1470706614000009E-3</c:v>
                </c:pt>
                <c:pt idx="454">
                  <c:v>-1.2729812853807657E-3</c:v>
                </c:pt>
                <c:pt idx="455">
                  <c:v>-2.0260113772113861E-3</c:v>
                </c:pt>
                <c:pt idx="456">
                  <c:v>-5.1020785097382311E-3</c:v>
                </c:pt>
                <c:pt idx="457">
                  <c:v>-3.778776183401653E-3</c:v>
                </c:pt>
                <c:pt idx="458">
                  <c:v>-4.1793099874192679E-3</c:v>
                </c:pt>
                <c:pt idx="459">
                  <c:v>-2.6338566827697773E-3</c:v>
                </c:pt>
                <c:pt idx="460">
                  <c:v>-3.5746440414063806E-3</c:v>
                </c:pt>
                <c:pt idx="461">
                  <c:v>-1.7583467924263366E-3</c:v>
                </c:pt>
                <c:pt idx="462">
                  <c:v>-4.5770395040159572E-3</c:v>
                </c:pt>
                <c:pt idx="463">
                  <c:v>-5.484328078078052E-3</c:v>
                </c:pt>
                <c:pt idx="464">
                  <c:v>-2.6689568584924474E-3</c:v>
                </c:pt>
                <c:pt idx="465">
                  <c:v>-4.7267848422081205E-3</c:v>
                </c:pt>
                <c:pt idx="466">
                  <c:v>4.152914124887214E-3</c:v>
                </c:pt>
                <c:pt idx="467">
                  <c:v>3.5020789715852776E-4</c:v>
                </c:pt>
                <c:pt idx="468">
                  <c:v>2.3171571051764147E-3</c:v>
                </c:pt>
                <c:pt idx="469">
                  <c:v>4.2043098721139243E-3</c:v>
                </c:pt>
                <c:pt idx="470">
                  <c:v>4.0530701662071034E-3</c:v>
                </c:pt>
                <c:pt idx="471">
                  <c:v>3.3069460010842324E-3</c:v>
                </c:pt>
                <c:pt idx="472">
                  <c:v>2.2136924152586861E-3</c:v>
                </c:pt>
                <c:pt idx="473">
                  <c:v>2.0621623969814388E-3</c:v>
                </c:pt>
                <c:pt idx="474">
                  <c:v>1.6352715346021629E-3</c:v>
                </c:pt>
                <c:pt idx="475">
                  <c:v>1.3484558732417185E-2</c:v>
                </c:pt>
                <c:pt idx="476">
                  <c:v>5.1643235677608281E-3</c:v>
                </c:pt>
                <c:pt idx="477">
                  <c:v>1.0085348237242947E-2</c:v>
                </c:pt>
                <c:pt idx="478">
                  <c:v>1.1543490578454149E-2</c:v>
                </c:pt>
                <c:pt idx="479">
                  <c:v>1.4789625403958189E-2</c:v>
                </c:pt>
                <c:pt idx="480">
                  <c:v>1.5098798223132179E-2</c:v>
                </c:pt>
                <c:pt idx="481">
                  <c:v>2.7442252776272703E-2</c:v>
                </c:pt>
                <c:pt idx="482">
                  <c:v>1.6694916995397879E-2</c:v>
                </c:pt>
                <c:pt idx="483">
                  <c:v>1.7457105949456948E-2</c:v>
                </c:pt>
                <c:pt idx="484">
                  <c:v>1.8718715061984151E-2</c:v>
                </c:pt>
                <c:pt idx="485">
                  <c:v>2.0592023587833731E-2</c:v>
                </c:pt>
                <c:pt idx="486">
                  <c:v>2.5599304645225588E-2</c:v>
                </c:pt>
                <c:pt idx="487">
                  <c:v>8.6341787854293545E-3</c:v>
                </c:pt>
                <c:pt idx="488">
                  <c:v>2.3755974387156993E-2</c:v>
                </c:pt>
                <c:pt idx="489">
                  <c:v>2.7776756852793169E-2</c:v>
                </c:pt>
                <c:pt idx="490">
                  <c:v>2.6495263229534802E-2</c:v>
                </c:pt>
                <c:pt idx="491">
                  <c:v>2.4699056962787715E-2</c:v>
                </c:pt>
                <c:pt idx="492">
                  <c:v>1.8082614716656044E-2</c:v>
                </c:pt>
                <c:pt idx="493">
                  <c:v>6.5338963816149254E-3</c:v>
                </c:pt>
                <c:pt idx="494">
                  <c:v>2.7177751276393269E-2</c:v>
                </c:pt>
                <c:pt idx="495">
                  <c:v>2.4655678572537146E-2</c:v>
                </c:pt>
                <c:pt idx="496">
                  <c:v>1.3297535745709219E-2</c:v>
                </c:pt>
                <c:pt idx="497">
                  <c:v>1.1728272228186976E-2</c:v>
                </c:pt>
                <c:pt idx="498">
                  <c:v>5.8507269924593912E-3</c:v>
                </c:pt>
                <c:pt idx="499">
                  <c:v>4.4793925929531809E-3</c:v>
                </c:pt>
                <c:pt idx="500">
                  <c:v>7.8482447145649115E-3</c:v>
                </c:pt>
                <c:pt idx="501">
                  <c:v>4.7733618293443339E-3</c:v>
                </c:pt>
                <c:pt idx="502">
                  <c:v>1.4235633215080045E-2</c:v>
                </c:pt>
                <c:pt idx="503">
                  <c:v>5.3433631136855942E-3</c:v>
                </c:pt>
                <c:pt idx="504">
                  <c:v>1.31867838934655E-3</c:v>
                </c:pt>
                <c:pt idx="505">
                  <c:v>3.8570912959564247E-3</c:v>
                </c:pt>
                <c:pt idx="506">
                  <c:v>3.5847513690324437E-3</c:v>
                </c:pt>
                <c:pt idx="507">
                  <c:v>1.6282648693781978E-3</c:v>
                </c:pt>
                <c:pt idx="508">
                  <c:v>2.7848740974000504E-3</c:v>
                </c:pt>
                <c:pt idx="509">
                  <c:v>2.77492760488419E-3</c:v>
                </c:pt>
                <c:pt idx="510">
                  <c:v>6.4781373999720513E-3</c:v>
                </c:pt>
                <c:pt idx="511">
                  <c:v>7.2758715164424944E-3</c:v>
                </c:pt>
                <c:pt idx="512">
                  <c:v>-7.2605588647538999E-3</c:v>
                </c:pt>
                <c:pt idx="513">
                  <c:v>4.3626381717083024E-3</c:v>
                </c:pt>
                <c:pt idx="514">
                  <c:v>-2.7674808804571543E-3</c:v>
                </c:pt>
                <c:pt idx="515">
                  <c:v>5.2703424020635085E-6</c:v>
                </c:pt>
                <c:pt idx="516">
                  <c:v>-4.0744879514161194E-3</c:v>
                </c:pt>
                <c:pt idx="517">
                  <c:v>-3.249558353825629E-3</c:v>
                </c:pt>
                <c:pt idx="518">
                  <c:v>-3.8602020755937622E-3</c:v>
                </c:pt>
                <c:pt idx="519">
                  <c:v>-1.311836392753179E-4</c:v>
                </c:pt>
                <c:pt idx="520">
                  <c:v>-4.3624787190405991E-3</c:v>
                </c:pt>
                <c:pt idx="521">
                  <c:v>-3.3889990095975621E-3</c:v>
                </c:pt>
                <c:pt idx="522">
                  <c:v>2.7175373612511503E-4</c:v>
                </c:pt>
                <c:pt idx="523">
                  <c:v>-4.5640279154277952E-3</c:v>
                </c:pt>
                <c:pt idx="524">
                  <c:v>-3.9270044234316426E-3</c:v>
                </c:pt>
                <c:pt idx="525">
                  <c:v>-5.8395781021133315E-3</c:v>
                </c:pt>
                <c:pt idx="526">
                  <c:v>-4.1926234700802771E-3</c:v>
                </c:pt>
                <c:pt idx="527">
                  <c:v>-4.8566844357471294E-3</c:v>
                </c:pt>
                <c:pt idx="528">
                  <c:v>-1.5230937863337055E-3</c:v>
                </c:pt>
                <c:pt idx="529">
                  <c:v>-4.4487283763438397E-3</c:v>
                </c:pt>
                <c:pt idx="530">
                  <c:v>4.0537480364951565E-4</c:v>
                </c:pt>
                <c:pt idx="531">
                  <c:v>-3.0755973731252484E-3</c:v>
                </c:pt>
                <c:pt idx="532">
                  <c:v>-7.6017199266375513E-3</c:v>
                </c:pt>
                <c:pt idx="533">
                  <c:v>-4.0420583014665074E-3</c:v>
                </c:pt>
                <c:pt idx="534">
                  <c:v>-1.912536168671181E-3</c:v>
                </c:pt>
                <c:pt idx="535">
                  <c:v>-2.3339561507849972E-3</c:v>
                </c:pt>
                <c:pt idx="536">
                  <c:v>-2.1155513439970377E-3</c:v>
                </c:pt>
                <c:pt idx="537">
                  <c:v>-5.2259168055267449E-3</c:v>
                </c:pt>
                <c:pt idx="538">
                  <c:v>-7.2257091918829864E-3</c:v>
                </c:pt>
                <c:pt idx="539">
                  <c:v>-4.2278013556926029E-4</c:v>
                </c:pt>
                <c:pt idx="540">
                  <c:v>-3.4689492461278154E-3</c:v>
                </c:pt>
                <c:pt idx="541">
                  <c:v>-9.6880543797547621E-3</c:v>
                </c:pt>
                <c:pt idx="542">
                  <c:v>-2.4517728961858587E-3</c:v>
                </c:pt>
                <c:pt idx="543">
                  <c:v>-2.0721552207400695E-3</c:v>
                </c:pt>
                <c:pt idx="544">
                  <c:v>-4.4498056306865987E-3</c:v>
                </c:pt>
                <c:pt idx="545">
                  <c:v>-1.3561213457045323E-3</c:v>
                </c:pt>
                <c:pt idx="546">
                  <c:v>-6.4496729339411944E-3</c:v>
                </c:pt>
                <c:pt idx="547">
                  <c:v>-3.4205381026860193E-3</c:v>
                </c:pt>
                <c:pt idx="548">
                  <c:v>4.4484452114443448E-4</c:v>
                </c:pt>
                <c:pt idx="549">
                  <c:v>-4.3993436793044616E-3</c:v>
                </c:pt>
                <c:pt idx="550">
                  <c:v>-3.7075561377594717E-3</c:v>
                </c:pt>
                <c:pt idx="551">
                  <c:v>-4.7009690877824672E-3</c:v>
                </c:pt>
                <c:pt idx="552">
                  <c:v>2.0198713249213159E-3</c:v>
                </c:pt>
                <c:pt idx="553">
                  <c:v>-2.7133435048262182E-3</c:v>
                </c:pt>
                <c:pt idx="554">
                  <c:v>-3.4906402909437645E-3</c:v>
                </c:pt>
                <c:pt idx="555">
                  <c:v>-2.4219852892983329E-3</c:v>
                </c:pt>
                <c:pt idx="556">
                  <c:v>-7.9683626291181218E-3</c:v>
                </c:pt>
                <c:pt idx="557">
                  <c:v>-1.3445066017311158E-3</c:v>
                </c:pt>
                <c:pt idx="558">
                  <c:v>-1.9279688376095431E-3</c:v>
                </c:pt>
                <c:pt idx="559">
                  <c:v>-1.250397126673602E-3</c:v>
                </c:pt>
                <c:pt idx="560">
                  <c:v>-4.9654621157924428E-3</c:v>
                </c:pt>
                <c:pt idx="561">
                  <c:v>-9.1515750420142483E-3</c:v>
                </c:pt>
                <c:pt idx="562">
                  <c:v>2.4194107475331217E-3</c:v>
                </c:pt>
                <c:pt idx="563">
                  <c:v>-3.8026436957135424E-3</c:v>
                </c:pt>
                <c:pt idx="564">
                  <c:v>2.8574109214326853E-3</c:v>
                </c:pt>
                <c:pt idx="565">
                  <c:v>4.1672648633313391E-5</c:v>
                </c:pt>
                <c:pt idx="566">
                  <c:v>1.2205593062063059E-3</c:v>
                </c:pt>
                <c:pt idx="567">
                  <c:v>-2.3806951591675571E-3</c:v>
                </c:pt>
                <c:pt idx="568">
                  <c:v>1.1566963326143616E-3</c:v>
                </c:pt>
                <c:pt idx="569">
                  <c:v>7.4262940234789791E-4</c:v>
                </c:pt>
                <c:pt idx="570">
                  <c:v>5.5010827998563305E-3</c:v>
                </c:pt>
                <c:pt idx="571">
                  <c:v>1.2567908903356191E-2</c:v>
                </c:pt>
                <c:pt idx="572">
                  <c:v>4.7613269838636283E-3</c:v>
                </c:pt>
                <c:pt idx="573">
                  <c:v>1.0982149449802914E-2</c:v>
                </c:pt>
                <c:pt idx="574">
                  <c:v>1.8513266599251958E-2</c:v>
                </c:pt>
                <c:pt idx="575">
                  <c:v>1.927390872615372E-2</c:v>
                </c:pt>
                <c:pt idx="576">
                  <c:v>2.6488930427404862E-2</c:v>
                </c:pt>
                <c:pt idx="577">
                  <c:v>8.9782845753224715E-3</c:v>
                </c:pt>
                <c:pt idx="578">
                  <c:v>2.1356930137371121E-2</c:v>
                </c:pt>
                <c:pt idx="579">
                  <c:v>2.2499454724081019E-2</c:v>
                </c:pt>
                <c:pt idx="580">
                  <c:v>3.1934962682458767E-2</c:v>
                </c:pt>
                <c:pt idx="581">
                  <c:v>3.1475579910619222E-2</c:v>
                </c:pt>
                <c:pt idx="582">
                  <c:v>3.3483143373651283E-2</c:v>
                </c:pt>
                <c:pt idx="583">
                  <c:v>2.6026586276699799E-2</c:v>
                </c:pt>
                <c:pt idx="584">
                  <c:v>1.0407319259534928E-2</c:v>
                </c:pt>
                <c:pt idx="585">
                  <c:v>2.0033952559328546E-2</c:v>
                </c:pt>
                <c:pt idx="586">
                  <c:v>1.6912032827736182E-2</c:v>
                </c:pt>
                <c:pt idx="587">
                  <c:v>2.2156485427821476E-2</c:v>
                </c:pt>
                <c:pt idx="588">
                  <c:v>2.8684523152092824E-2</c:v>
                </c:pt>
                <c:pt idx="589">
                  <c:v>2.9725917962266913E-2</c:v>
                </c:pt>
                <c:pt idx="590">
                  <c:v>2.0659591564753926E-2</c:v>
                </c:pt>
                <c:pt idx="591">
                  <c:v>1.6795663375119861E-2</c:v>
                </c:pt>
                <c:pt idx="592">
                  <c:v>1.3428130309726395E-2</c:v>
                </c:pt>
                <c:pt idx="593">
                  <c:v>2.4465488215488235E-2</c:v>
                </c:pt>
                <c:pt idx="594">
                  <c:v>1.6575084140848916E-2</c:v>
                </c:pt>
                <c:pt idx="595">
                  <c:v>1.5855156196289227E-2</c:v>
                </c:pt>
                <c:pt idx="596">
                  <c:v>2.1584657334574296E-2</c:v>
                </c:pt>
                <c:pt idx="597">
                  <c:v>4.0360430392145916E-2</c:v>
                </c:pt>
                <c:pt idx="598">
                  <c:v>4.1470317835566047E-2</c:v>
                </c:pt>
                <c:pt idx="599">
                  <c:v>2.965160646436639E-2</c:v>
                </c:pt>
                <c:pt idx="600">
                  <c:v>3.1159105735986584E-2</c:v>
                </c:pt>
                <c:pt idx="601">
                  <c:v>7.6865305321028362E-3</c:v>
                </c:pt>
                <c:pt idx="602">
                  <c:v>6.2384285698170771E-4</c:v>
                </c:pt>
                <c:pt idx="603">
                  <c:v>5.4130311537226453E-3</c:v>
                </c:pt>
                <c:pt idx="604">
                  <c:v>3.87164825481992E-5</c:v>
                </c:pt>
                <c:pt idx="605">
                  <c:v>-8.2360988226625853E-4</c:v>
                </c:pt>
                <c:pt idx="606">
                  <c:v>-1.1419131391958012E-3</c:v>
                </c:pt>
                <c:pt idx="607">
                  <c:v>1.2406969553997768E-3</c:v>
                </c:pt>
                <c:pt idx="608">
                  <c:v>1.8440491052852068E-4</c:v>
                </c:pt>
                <c:pt idx="609">
                  <c:v>-4.118660662706216E-3</c:v>
                </c:pt>
                <c:pt idx="610">
                  <c:v>6.3737897860389817E-3</c:v>
                </c:pt>
                <c:pt idx="611">
                  <c:v>1.0155197837029811E-2</c:v>
                </c:pt>
                <c:pt idx="612">
                  <c:v>8.1767346368983081E-3</c:v>
                </c:pt>
                <c:pt idx="613">
                  <c:v>-3.4282625523476736E-4</c:v>
                </c:pt>
                <c:pt idx="614">
                  <c:v>5.8281195766635265E-3</c:v>
                </c:pt>
                <c:pt idx="615">
                  <c:v>-5.5747702091999982E-3</c:v>
                </c:pt>
                <c:pt idx="616">
                  <c:v>-1.5841184293900385E-3</c:v>
                </c:pt>
                <c:pt idx="617">
                  <c:v>8.3358818140423085E-4</c:v>
                </c:pt>
                <c:pt idx="618">
                  <c:v>1.1261290112773869E-2</c:v>
                </c:pt>
                <c:pt idx="619">
                  <c:v>3.8181754220946379E-3</c:v>
                </c:pt>
                <c:pt idx="620">
                  <c:v>0.11932566197524638</c:v>
                </c:pt>
                <c:pt idx="621">
                  <c:v>0.13989767507826387</c:v>
                </c:pt>
                <c:pt idx="622">
                  <c:v>0.13388016156909394</c:v>
                </c:pt>
                <c:pt idx="623">
                  <c:v>0.18802821759842178</c:v>
                </c:pt>
                <c:pt idx="624">
                  <c:v>0.19601622040764663</c:v>
                </c:pt>
                <c:pt idx="625">
                  <c:v>0.15113869518053633</c:v>
                </c:pt>
                <c:pt idx="626">
                  <c:v>1.5069478703556956E-2</c:v>
                </c:pt>
                <c:pt idx="627">
                  <c:v>1.004533502021908E-4</c:v>
                </c:pt>
                <c:pt idx="628">
                  <c:v>-9.2428142162290314E-3</c:v>
                </c:pt>
                <c:pt idx="629">
                  <c:v>-4.3230657366065753E-3</c:v>
                </c:pt>
                <c:pt idx="630">
                  <c:v>-4.3456451795973669E-3</c:v>
                </c:pt>
                <c:pt idx="631">
                  <c:v>9.5059653781596966E-4</c:v>
                </c:pt>
                <c:pt idx="632">
                  <c:v>-4.9639573356163704E-3</c:v>
                </c:pt>
                <c:pt idx="633">
                  <c:v>-6.0471698484706191E-3</c:v>
                </c:pt>
                <c:pt idx="634">
                  <c:v>-4.8473277904869895E-3</c:v>
                </c:pt>
                <c:pt idx="635">
                  <c:v>-2.4241984146862027E-3</c:v>
                </c:pt>
                <c:pt idx="636">
                  <c:v>-5.863218124178394E-3</c:v>
                </c:pt>
                <c:pt idx="637">
                  <c:v>-5.2047933549722994E-2</c:v>
                </c:pt>
                <c:pt idx="638">
                  <c:v>-9.0399617650379821E-2</c:v>
                </c:pt>
                <c:pt idx="639">
                  <c:v>-1.9427409117518521E-3</c:v>
                </c:pt>
                <c:pt idx="640">
                  <c:v>-2.4436100297330621E-3</c:v>
                </c:pt>
                <c:pt idx="641">
                  <c:v>-4.8326511596952167E-4</c:v>
                </c:pt>
                <c:pt idx="642">
                  <c:v>-1.0545786506485776E-3</c:v>
                </c:pt>
                <c:pt idx="643">
                  <c:v>-4.7657065959675487E-4</c:v>
                </c:pt>
                <c:pt idx="644">
                  <c:v>-8.6138826228634004E-4</c:v>
                </c:pt>
                <c:pt idx="645">
                  <c:v>-3.2714250788777261E-3</c:v>
                </c:pt>
                <c:pt idx="646">
                  <c:v>-3.7354497128941387E-3</c:v>
                </c:pt>
                <c:pt idx="647">
                  <c:v>-5.2275056113984739E-3</c:v>
                </c:pt>
                <c:pt idx="648">
                  <c:v>-5.0816999115519366E-3</c:v>
                </c:pt>
                <c:pt idx="649">
                  <c:v>-4.3356363423301082E-3</c:v>
                </c:pt>
                <c:pt idx="650">
                  <c:v>2.5051040223877563E-3</c:v>
                </c:pt>
                <c:pt idx="651">
                  <c:v>-6.1261728894115072E-3</c:v>
                </c:pt>
                <c:pt idx="652">
                  <c:v>-3.6376708414751096E-3</c:v>
                </c:pt>
                <c:pt idx="653">
                  <c:v>-6.6213426687215674E-3</c:v>
                </c:pt>
                <c:pt idx="654">
                  <c:v>-2.6774005901858459E-3</c:v>
                </c:pt>
                <c:pt idx="655">
                  <c:v>-3.5477330779055552E-3</c:v>
                </c:pt>
                <c:pt idx="656">
                  <c:v>-2.7439058518930691E-3</c:v>
                </c:pt>
                <c:pt idx="657">
                  <c:v>-4.5042756609751456E-3</c:v>
                </c:pt>
                <c:pt idx="658">
                  <c:v>-3.868556691705325E-3</c:v>
                </c:pt>
                <c:pt idx="659">
                  <c:v>3.7014250695868839E-3</c:v>
                </c:pt>
                <c:pt idx="660">
                  <c:v>1.1774121689387784E-3</c:v>
                </c:pt>
                <c:pt idx="661">
                  <c:v>2.864122045839166E-3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4-4EC7-94B4-0EDC5680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799426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9451735198"/>
              <c:y val="0.9429038337420936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At val="-150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71451830816229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799426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666666666666667"/>
          <c:y val="4.2414353943461984E-2"/>
          <c:w val="0.24777777777777776"/>
          <c:h val="4.24143539434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Master!$B$86</c:f>
          <c:strCache>
            <c:ptCount val="1"/>
            <c:pt idx="0">
              <c:v>State Drawl of Tripura w.e.f 7-April-2025 to 13-April-2025 - SEM Data vs SCADA Data with % Error</c:v>
            </c:pt>
          </c:strCache>
        </c:strRef>
      </c:tx>
      <c:layout>
        <c:manualLayout>
          <c:xMode val="edge"/>
          <c:yMode val="edge"/>
          <c:x val="0.14317421988918053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614872364039953E-2"/>
          <c:y val="7.8303425774877644E-2"/>
          <c:w val="0.89678135405105441"/>
          <c:h val="0.83686786296900484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[0]!SEMTR</c:f>
              <c:numCache>
                <c:formatCode>General</c:formatCode>
                <c:ptCount val="662"/>
                <c:pt idx="0">
                  <c:v>236.5812</c:v>
                </c:pt>
                <c:pt idx="1">
                  <c:v>227.0712</c:v>
                </c:pt>
                <c:pt idx="2">
                  <c:v>194.0352</c:v>
                </c:pt>
                <c:pt idx="3">
                  <c:v>179.96100000000001</c:v>
                </c:pt>
                <c:pt idx="4">
                  <c:v>181.34280000000001</c:v>
                </c:pt>
                <c:pt idx="5">
                  <c:v>183.78299999999999</c:v>
                </c:pt>
                <c:pt idx="6">
                  <c:v>181.27619999999999</c:v>
                </c:pt>
                <c:pt idx="7">
                  <c:v>172.94640000000001</c:v>
                </c:pt>
                <c:pt idx="8">
                  <c:v>160.74600000000001</c:v>
                </c:pt>
                <c:pt idx="9">
                  <c:v>108.6078</c:v>
                </c:pt>
                <c:pt idx="10">
                  <c:v>32.354999999999997</c:v>
                </c:pt>
                <c:pt idx="11">
                  <c:v>21.649799999999999</c:v>
                </c:pt>
                <c:pt idx="12">
                  <c:v>10.292400000000001</c:v>
                </c:pt>
                <c:pt idx="13">
                  <c:v>1.845</c:v>
                </c:pt>
                <c:pt idx="14">
                  <c:v>5.1365999999999996</c:v>
                </c:pt>
                <c:pt idx="15">
                  <c:v>15.9072</c:v>
                </c:pt>
                <c:pt idx="16">
                  <c:v>14.860200000000001</c:v>
                </c:pt>
                <c:pt idx="17">
                  <c:v>18.353999999999999</c:v>
                </c:pt>
                <c:pt idx="18">
                  <c:v>27.511199999999999</c:v>
                </c:pt>
                <c:pt idx="19">
                  <c:v>27.942</c:v>
                </c:pt>
                <c:pt idx="20">
                  <c:v>24.458400000000001</c:v>
                </c:pt>
                <c:pt idx="21">
                  <c:v>26.5596</c:v>
                </c:pt>
                <c:pt idx="22">
                  <c:v>31.574999999999999</c:v>
                </c:pt>
                <c:pt idx="23">
                  <c:v>38.672400000000003</c:v>
                </c:pt>
                <c:pt idx="24">
                  <c:v>43.272599999999997</c:v>
                </c:pt>
                <c:pt idx="25">
                  <c:v>49.086599999999997</c:v>
                </c:pt>
                <c:pt idx="26">
                  <c:v>57.728999999999999</c:v>
                </c:pt>
                <c:pt idx="27">
                  <c:v>65.271000000000001</c:v>
                </c:pt>
                <c:pt idx="28">
                  <c:v>72.656999999999996</c:v>
                </c:pt>
                <c:pt idx="29">
                  <c:v>78.433199999999999</c:v>
                </c:pt>
                <c:pt idx="30">
                  <c:v>77.077799999999996</c:v>
                </c:pt>
                <c:pt idx="31">
                  <c:v>82.307400000000001</c:v>
                </c:pt>
                <c:pt idx="32">
                  <c:v>91.634399999999999</c:v>
                </c:pt>
                <c:pt idx="33">
                  <c:v>99.784800000000004</c:v>
                </c:pt>
                <c:pt idx="34">
                  <c:v>104.907</c:v>
                </c:pt>
                <c:pt idx="35">
                  <c:v>115.3584</c:v>
                </c:pt>
                <c:pt idx="36">
                  <c:v>121.7448</c:v>
                </c:pt>
                <c:pt idx="37">
                  <c:v>129.23159999999999</c:v>
                </c:pt>
                <c:pt idx="38">
                  <c:v>133.04519999999999</c:v>
                </c:pt>
                <c:pt idx="39">
                  <c:v>139.11959999999999</c:v>
                </c:pt>
                <c:pt idx="40">
                  <c:v>144.97319999999999</c:v>
                </c:pt>
                <c:pt idx="41">
                  <c:v>144.91380000000001</c:v>
                </c:pt>
                <c:pt idx="42">
                  <c:v>156.91319999999999</c:v>
                </c:pt>
                <c:pt idx="43">
                  <c:v>160.94460000000001</c:v>
                </c:pt>
                <c:pt idx="44">
                  <c:v>160.57919999999999</c:v>
                </c:pt>
                <c:pt idx="45">
                  <c:v>175.33799999999999</c:v>
                </c:pt>
                <c:pt idx="46">
                  <c:v>179.2578</c:v>
                </c:pt>
                <c:pt idx="47">
                  <c:v>183.0198</c:v>
                </c:pt>
                <c:pt idx="48">
                  <c:v>188.559</c:v>
                </c:pt>
                <c:pt idx="49">
                  <c:v>194.21340000000001</c:v>
                </c:pt>
                <c:pt idx="50">
                  <c:v>195.98699999999999</c:v>
                </c:pt>
                <c:pt idx="51">
                  <c:v>196.06739999999999</c:v>
                </c:pt>
                <c:pt idx="52">
                  <c:v>200.2818</c:v>
                </c:pt>
                <c:pt idx="53">
                  <c:v>198.4752</c:v>
                </c:pt>
                <c:pt idx="54">
                  <c:v>204.21719999999999</c:v>
                </c:pt>
                <c:pt idx="55">
                  <c:v>204.23699999999999</c:v>
                </c:pt>
                <c:pt idx="56">
                  <c:v>208.76580000000001</c:v>
                </c:pt>
                <c:pt idx="57">
                  <c:v>207.51480000000001</c:v>
                </c:pt>
                <c:pt idx="58">
                  <c:v>217.38419999999999</c:v>
                </c:pt>
                <c:pt idx="59">
                  <c:v>220.59540000000001</c:v>
                </c:pt>
                <c:pt idx="60">
                  <c:v>215.72219999999999</c:v>
                </c:pt>
                <c:pt idx="61">
                  <c:v>219.49379999999999</c:v>
                </c:pt>
                <c:pt idx="62">
                  <c:v>223.64760000000001</c:v>
                </c:pt>
                <c:pt idx="63">
                  <c:v>219.95099999999999</c:v>
                </c:pt>
                <c:pt idx="64">
                  <c:v>217.1952</c:v>
                </c:pt>
                <c:pt idx="65">
                  <c:v>212.4744</c:v>
                </c:pt>
                <c:pt idx="66">
                  <c:v>212.0052</c:v>
                </c:pt>
                <c:pt idx="67">
                  <c:v>209.2422</c:v>
                </c:pt>
                <c:pt idx="68">
                  <c:v>209.93100000000001</c:v>
                </c:pt>
                <c:pt idx="69">
                  <c:v>219.53579999999999</c:v>
                </c:pt>
                <c:pt idx="70">
                  <c:v>223.68539999999999</c:v>
                </c:pt>
                <c:pt idx="71">
                  <c:v>246.1782</c:v>
                </c:pt>
                <c:pt idx="72">
                  <c:v>255.72</c:v>
                </c:pt>
                <c:pt idx="73">
                  <c:v>263.5566</c:v>
                </c:pt>
                <c:pt idx="74">
                  <c:v>270.96300000000002</c:v>
                </c:pt>
                <c:pt idx="75">
                  <c:v>270.69900000000001</c:v>
                </c:pt>
                <c:pt idx="76">
                  <c:v>271.11059999999998</c:v>
                </c:pt>
                <c:pt idx="77">
                  <c:v>275.44260000000003</c:v>
                </c:pt>
                <c:pt idx="78">
                  <c:v>267.03059999999999</c:v>
                </c:pt>
                <c:pt idx="79">
                  <c:v>269.20920000000001</c:v>
                </c:pt>
                <c:pt idx="80">
                  <c:v>273.41640000000001</c:v>
                </c:pt>
                <c:pt idx="81">
                  <c:v>274.3254</c:v>
                </c:pt>
                <c:pt idx="82">
                  <c:v>268.81139999999999</c:v>
                </c:pt>
                <c:pt idx="83">
                  <c:v>268.46159999999998</c:v>
                </c:pt>
                <c:pt idx="84">
                  <c:v>266.26319999999998</c:v>
                </c:pt>
                <c:pt idx="85">
                  <c:v>264.06479999999999</c:v>
                </c:pt>
                <c:pt idx="86">
                  <c:v>259.79759999999999</c:v>
                </c:pt>
                <c:pt idx="87">
                  <c:v>256.16399999999999</c:v>
                </c:pt>
                <c:pt idx="88">
                  <c:v>248.69220000000001</c:v>
                </c:pt>
                <c:pt idx="89">
                  <c:v>244.51499999999999</c:v>
                </c:pt>
                <c:pt idx="90">
                  <c:v>242.62440000000001</c:v>
                </c:pt>
                <c:pt idx="91">
                  <c:v>241.2594</c:v>
                </c:pt>
                <c:pt idx="92">
                  <c:v>242.63220000000001</c:v>
                </c:pt>
                <c:pt idx="93">
                  <c:v>242.2578</c:v>
                </c:pt>
                <c:pt idx="94">
                  <c:v>237.51599999999999</c:v>
                </c:pt>
                <c:pt idx="95">
                  <c:v>235.4502</c:v>
                </c:pt>
                <c:pt idx="96">
                  <c:v>230.11259999999999</c:v>
                </c:pt>
                <c:pt idx="97">
                  <c:v>226.1472</c:v>
                </c:pt>
                <c:pt idx="98">
                  <c:v>221.71019999999999</c:v>
                </c:pt>
                <c:pt idx="99">
                  <c:v>217.67939999999999</c:v>
                </c:pt>
                <c:pt idx="100">
                  <c:v>212.97479999999999</c:v>
                </c:pt>
                <c:pt idx="101">
                  <c:v>208.83600000000001</c:v>
                </c:pt>
                <c:pt idx="102">
                  <c:v>207.3828</c:v>
                </c:pt>
                <c:pt idx="103">
                  <c:v>203.37899999999999</c:v>
                </c:pt>
                <c:pt idx="104">
                  <c:v>200.58539999999999</c:v>
                </c:pt>
                <c:pt idx="105">
                  <c:v>199.6284</c:v>
                </c:pt>
                <c:pt idx="106">
                  <c:v>196.68119999999999</c:v>
                </c:pt>
                <c:pt idx="107">
                  <c:v>193.55879999999999</c:v>
                </c:pt>
                <c:pt idx="108">
                  <c:v>192.57239999999999</c:v>
                </c:pt>
                <c:pt idx="109">
                  <c:v>191.01660000000001</c:v>
                </c:pt>
                <c:pt idx="110">
                  <c:v>187.54920000000001</c:v>
                </c:pt>
                <c:pt idx="111">
                  <c:v>178.60919999999999</c:v>
                </c:pt>
                <c:pt idx="112">
                  <c:v>171.62039999999999</c:v>
                </c:pt>
                <c:pt idx="113">
                  <c:v>178.9092</c:v>
                </c:pt>
                <c:pt idx="114">
                  <c:v>176.958</c:v>
                </c:pt>
                <c:pt idx="115">
                  <c:v>173.9538</c:v>
                </c:pt>
                <c:pt idx="116">
                  <c:v>164.244</c:v>
                </c:pt>
                <c:pt idx="117">
                  <c:v>155.46360000000001</c:v>
                </c:pt>
                <c:pt idx="118">
                  <c:v>156.70439999999999</c:v>
                </c:pt>
                <c:pt idx="119">
                  <c:v>162.8382</c:v>
                </c:pt>
                <c:pt idx="120">
                  <c:v>168.80760000000001</c:v>
                </c:pt>
                <c:pt idx="121">
                  <c:v>174.77340000000001</c:v>
                </c:pt>
                <c:pt idx="122">
                  <c:v>183.28139999999999</c:v>
                </c:pt>
                <c:pt idx="123">
                  <c:v>187.94159999999999</c:v>
                </c:pt>
                <c:pt idx="124">
                  <c:v>190.38839999999999</c:v>
                </c:pt>
                <c:pt idx="125">
                  <c:v>195.39420000000001</c:v>
                </c:pt>
                <c:pt idx="126">
                  <c:v>200.76</c:v>
                </c:pt>
                <c:pt idx="127">
                  <c:v>197.87280000000001</c:v>
                </c:pt>
                <c:pt idx="128">
                  <c:v>205.8546</c:v>
                </c:pt>
                <c:pt idx="129">
                  <c:v>211.40219999999999</c:v>
                </c:pt>
                <c:pt idx="130">
                  <c:v>213.42420000000001</c:v>
                </c:pt>
                <c:pt idx="131">
                  <c:v>212.637</c:v>
                </c:pt>
                <c:pt idx="132">
                  <c:v>208.94640000000001</c:v>
                </c:pt>
                <c:pt idx="133">
                  <c:v>210.5394</c:v>
                </c:pt>
                <c:pt idx="134">
                  <c:v>210.6798</c:v>
                </c:pt>
                <c:pt idx="135">
                  <c:v>216.0378</c:v>
                </c:pt>
                <c:pt idx="136">
                  <c:v>215.2302</c:v>
                </c:pt>
                <c:pt idx="137">
                  <c:v>215.36940000000001</c:v>
                </c:pt>
                <c:pt idx="138">
                  <c:v>217.35059999999999</c:v>
                </c:pt>
                <c:pt idx="139">
                  <c:v>217.17359999999999</c:v>
                </c:pt>
                <c:pt idx="140">
                  <c:v>220.54920000000001</c:v>
                </c:pt>
                <c:pt idx="141">
                  <c:v>212.76840000000001</c:v>
                </c:pt>
                <c:pt idx="142">
                  <c:v>213.03299999999999</c:v>
                </c:pt>
                <c:pt idx="143">
                  <c:v>214.404</c:v>
                </c:pt>
                <c:pt idx="144">
                  <c:v>224.83019999999999</c:v>
                </c:pt>
                <c:pt idx="145">
                  <c:v>224.17859999999999</c:v>
                </c:pt>
                <c:pt idx="146">
                  <c:v>230.76300000000001</c:v>
                </c:pt>
                <c:pt idx="147">
                  <c:v>230.82419999999999</c:v>
                </c:pt>
                <c:pt idx="148">
                  <c:v>226.7328</c:v>
                </c:pt>
                <c:pt idx="149">
                  <c:v>229.65</c:v>
                </c:pt>
                <c:pt idx="150">
                  <c:v>232.68719999999999</c:v>
                </c:pt>
                <c:pt idx="151">
                  <c:v>241.65</c:v>
                </c:pt>
                <c:pt idx="152">
                  <c:v>240.3792</c:v>
                </c:pt>
                <c:pt idx="153">
                  <c:v>243.84780000000001</c:v>
                </c:pt>
                <c:pt idx="154">
                  <c:v>239.7816</c:v>
                </c:pt>
                <c:pt idx="155">
                  <c:v>236.14500000000001</c:v>
                </c:pt>
                <c:pt idx="156">
                  <c:v>234.345</c:v>
                </c:pt>
                <c:pt idx="157">
                  <c:v>220.3158</c:v>
                </c:pt>
                <c:pt idx="158">
                  <c:v>221.07660000000001</c:v>
                </c:pt>
                <c:pt idx="159">
                  <c:v>214.69200000000001</c:v>
                </c:pt>
                <c:pt idx="160">
                  <c:v>206.2824</c:v>
                </c:pt>
                <c:pt idx="161">
                  <c:v>198.81299999999999</c:v>
                </c:pt>
                <c:pt idx="162">
                  <c:v>190.92599999999999</c:v>
                </c:pt>
                <c:pt idx="163">
                  <c:v>183.04079999999999</c:v>
                </c:pt>
                <c:pt idx="164">
                  <c:v>169.3614</c:v>
                </c:pt>
                <c:pt idx="165">
                  <c:v>159.57</c:v>
                </c:pt>
                <c:pt idx="166">
                  <c:v>181.25819999999999</c:v>
                </c:pt>
                <c:pt idx="167">
                  <c:v>199.25819999999999</c:v>
                </c:pt>
                <c:pt idx="168">
                  <c:v>229.3914</c:v>
                </c:pt>
                <c:pt idx="169">
                  <c:v>228.88200000000001</c:v>
                </c:pt>
                <c:pt idx="170">
                  <c:v>226.9554</c:v>
                </c:pt>
                <c:pt idx="171">
                  <c:v>228.90479999999999</c:v>
                </c:pt>
                <c:pt idx="172">
                  <c:v>222.53880000000001</c:v>
                </c:pt>
                <c:pt idx="173">
                  <c:v>228.77099999999999</c:v>
                </c:pt>
                <c:pt idx="174">
                  <c:v>229.36799999999999</c:v>
                </c:pt>
                <c:pt idx="175">
                  <c:v>238.51499999999999</c:v>
                </c:pt>
                <c:pt idx="176">
                  <c:v>236.25839999999999</c:v>
                </c:pt>
                <c:pt idx="177">
                  <c:v>239.47319999999999</c:v>
                </c:pt>
                <c:pt idx="178">
                  <c:v>238.2252</c:v>
                </c:pt>
                <c:pt idx="179">
                  <c:v>237.72</c:v>
                </c:pt>
                <c:pt idx="180">
                  <c:v>239.4144</c:v>
                </c:pt>
                <c:pt idx="181">
                  <c:v>239.23079999999999</c:v>
                </c:pt>
                <c:pt idx="182">
                  <c:v>235.93799999999999</c:v>
                </c:pt>
                <c:pt idx="183">
                  <c:v>231.4128</c:v>
                </c:pt>
                <c:pt idx="184">
                  <c:v>222.84059999999999</c:v>
                </c:pt>
                <c:pt idx="185">
                  <c:v>223.45259999999999</c:v>
                </c:pt>
                <c:pt idx="186">
                  <c:v>220.69739999999999</c:v>
                </c:pt>
                <c:pt idx="187">
                  <c:v>217.91460000000001</c:v>
                </c:pt>
                <c:pt idx="188">
                  <c:v>218.268</c:v>
                </c:pt>
                <c:pt idx="189">
                  <c:v>218.2158</c:v>
                </c:pt>
                <c:pt idx="190">
                  <c:v>213.49379999999999</c:v>
                </c:pt>
                <c:pt idx="191">
                  <c:v>217.173</c:v>
                </c:pt>
                <c:pt idx="192">
                  <c:v>206.8152</c:v>
                </c:pt>
                <c:pt idx="193">
                  <c:v>201.65039999999999</c:v>
                </c:pt>
                <c:pt idx="194">
                  <c:v>197.5668</c:v>
                </c:pt>
                <c:pt idx="195">
                  <c:v>195.88919999999999</c:v>
                </c:pt>
                <c:pt idx="196">
                  <c:v>190.36439999999999</c:v>
                </c:pt>
                <c:pt idx="197">
                  <c:v>179.4162</c:v>
                </c:pt>
                <c:pt idx="198">
                  <c:v>178.20599999999999</c:v>
                </c:pt>
                <c:pt idx="199">
                  <c:v>180.999</c:v>
                </c:pt>
                <c:pt idx="200">
                  <c:v>178.7724</c:v>
                </c:pt>
                <c:pt idx="201">
                  <c:v>173.7792</c:v>
                </c:pt>
                <c:pt idx="202">
                  <c:v>170.3142</c:v>
                </c:pt>
                <c:pt idx="203">
                  <c:v>168.62280000000001</c:v>
                </c:pt>
                <c:pt idx="204">
                  <c:v>165.8064</c:v>
                </c:pt>
                <c:pt idx="205">
                  <c:v>165.04859999999999</c:v>
                </c:pt>
                <c:pt idx="206">
                  <c:v>159.61080000000001</c:v>
                </c:pt>
                <c:pt idx="207">
                  <c:v>157.03739999999999</c:v>
                </c:pt>
                <c:pt idx="208">
                  <c:v>149.80799999999999</c:v>
                </c:pt>
                <c:pt idx="209">
                  <c:v>154.01159999999999</c:v>
                </c:pt>
                <c:pt idx="210">
                  <c:v>148.6662</c:v>
                </c:pt>
                <c:pt idx="211">
                  <c:v>142.20359999999999</c:v>
                </c:pt>
                <c:pt idx="212">
                  <c:v>144.7302</c:v>
                </c:pt>
                <c:pt idx="213">
                  <c:v>156.94560000000001</c:v>
                </c:pt>
                <c:pt idx="214">
                  <c:v>154.0548</c:v>
                </c:pt>
                <c:pt idx="215">
                  <c:v>160.053</c:v>
                </c:pt>
                <c:pt idx="216">
                  <c:v>168.26220000000001</c:v>
                </c:pt>
                <c:pt idx="217">
                  <c:v>180.7824</c:v>
                </c:pt>
                <c:pt idx="218">
                  <c:v>187.80119999999999</c:v>
                </c:pt>
                <c:pt idx="219">
                  <c:v>189.411</c:v>
                </c:pt>
                <c:pt idx="220">
                  <c:v>199.30500000000001</c:v>
                </c:pt>
                <c:pt idx="221">
                  <c:v>201.68039999999999</c:v>
                </c:pt>
                <c:pt idx="222">
                  <c:v>201.89400000000001</c:v>
                </c:pt>
                <c:pt idx="223">
                  <c:v>207.89160000000001</c:v>
                </c:pt>
                <c:pt idx="224">
                  <c:v>206.38560000000001</c:v>
                </c:pt>
                <c:pt idx="225">
                  <c:v>209.2218</c:v>
                </c:pt>
                <c:pt idx="226">
                  <c:v>209.85839999999999</c:v>
                </c:pt>
                <c:pt idx="227">
                  <c:v>201.11879999999999</c:v>
                </c:pt>
                <c:pt idx="228">
                  <c:v>198.10380000000001</c:v>
                </c:pt>
                <c:pt idx="229">
                  <c:v>196.197</c:v>
                </c:pt>
                <c:pt idx="230">
                  <c:v>191.74260000000001</c:v>
                </c:pt>
                <c:pt idx="231">
                  <c:v>193.3134</c:v>
                </c:pt>
                <c:pt idx="232">
                  <c:v>195.20400000000001</c:v>
                </c:pt>
                <c:pt idx="233">
                  <c:v>195.55680000000001</c:v>
                </c:pt>
                <c:pt idx="234">
                  <c:v>192.57300000000001</c:v>
                </c:pt>
                <c:pt idx="235">
                  <c:v>197.20500000000001</c:v>
                </c:pt>
                <c:pt idx="236">
                  <c:v>201.95519999999999</c:v>
                </c:pt>
                <c:pt idx="237">
                  <c:v>199.7568</c:v>
                </c:pt>
                <c:pt idx="238">
                  <c:v>201.8604</c:v>
                </c:pt>
                <c:pt idx="239">
                  <c:v>199.47839999999999</c:v>
                </c:pt>
                <c:pt idx="240">
                  <c:v>207.35400000000001</c:v>
                </c:pt>
                <c:pt idx="241">
                  <c:v>212.244</c:v>
                </c:pt>
                <c:pt idx="242">
                  <c:v>217.45320000000001</c:v>
                </c:pt>
                <c:pt idx="243">
                  <c:v>215.01840000000001</c:v>
                </c:pt>
                <c:pt idx="244">
                  <c:v>219.303</c:v>
                </c:pt>
                <c:pt idx="245">
                  <c:v>217.27199999999999</c:v>
                </c:pt>
                <c:pt idx="246">
                  <c:v>217.9254</c:v>
                </c:pt>
                <c:pt idx="247">
                  <c:v>218.50800000000001</c:v>
                </c:pt>
                <c:pt idx="248">
                  <c:v>223.2114</c:v>
                </c:pt>
                <c:pt idx="249">
                  <c:v>224.53919999999999</c:v>
                </c:pt>
                <c:pt idx="250">
                  <c:v>226.65539999999999</c:v>
                </c:pt>
                <c:pt idx="251">
                  <c:v>230.73779999999999</c:v>
                </c:pt>
                <c:pt idx="252">
                  <c:v>224.4024</c:v>
                </c:pt>
                <c:pt idx="253">
                  <c:v>230.4042</c:v>
                </c:pt>
                <c:pt idx="254">
                  <c:v>232.1892</c:v>
                </c:pt>
                <c:pt idx="255">
                  <c:v>232.69739999999999</c:v>
                </c:pt>
                <c:pt idx="256">
                  <c:v>230.49719999999999</c:v>
                </c:pt>
                <c:pt idx="257">
                  <c:v>231.38220000000001</c:v>
                </c:pt>
                <c:pt idx="258">
                  <c:v>222.89340000000001</c:v>
                </c:pt>
                <c:pt idx="259">
                  <c:v>227.44919999999999</c:v>
                </c:pt>
                <c:pt idx="260">
                  <c:v>224.2824</c:v>
                </c:pt>
                <c:pt idx="261">
                  <c:v>223.4676</c:v>
                </c:pt>
                <c:pt idx="262">
                  <c:v>229.4298</c:v>
                </c:pt>
                <c:pt idx="263">
                  <c:v>247.68180000000001</c:v>
                </c:pt>
                <c:pt idx="264">
                  <c:v>281.66160000000002</c:v>
                </c:pt>
                <c:pt idx="265">
                  <c:v>296.80200000000002</c:v>
                </c:pt>
                <c:pt idx="266">
                  <c:v>286.452</c:v>
                </c:pt>
                <c:pt idx="267">
                  <c:v>282.45659999999998</c:v>
                </c:pt>
                <c:pt idx="268">
                  <c:v>282.36599999999999</c:v>
                </c:pt>
                <c:pt idx="269">
                  <c:v>289.59719999999999</c:v>
                </c:pt>
                <c:pt idx="270">
                  <c:v>293.76900000000001</c:v>
                </c:pt>
                <c:pt idx="271">
                  <c:v>291.90960000000001</c:v>
                </c:pt>
                <c:pt idx="272">
                  <c:v>282.49020000000002</c:v>
                </c:pt>
                <c:pt idx="273">
                  <c:v>284.33580000000001</c:v>
                </c:pt>
                <c:pt idx="274">
                  <c:v>285.85019999999997</c:v>
                </c:pt>
                <c:pt idx="275">
                  <c:v>280.476</c:v>
                </c:pt>
                <c:pt idx="276">
                  <c:v>277.41419999999999</c:v>
                </c:pt>
                <c:pt idx="277">
                  <c:v>276.87540000000001</c:v>
                </c:pt>
                <c:pt idx="278">
                  <c:v>273.34500000000003</c:v>
                </c:pt>
                <c:pt idx="279">
                  <c:v>271.14120000000003</c:v>
                </c:pt>
                <c:pt idx="280">
                  <c:v>266.04539999999997</c:v>
                </c:pt>
                <c:pt idx="281">
                  <c:v>267.26400000000001</c:v>
                </c:pt>
                <c:pt idx="282">
                  <c:v>263.95260000000002</c:v>
                </c:pt>
                <c:pt idx="283">
                  <c:v>256.53660000000002</c:v>
                </c:pt>
                <c:pt idx="284">
                  <c:v>263.55959999999999</c:v>
                </c:pt>
                <c:pt idx="285">
                  <c:v>258.6336</c:v>
                </c:pt>
                <c:pt idx="286">
                  <c:v>254.0334</c:v>
                </c:pt>
                <c:pt idx="287">
                  <c:v>252.55500000000001</c:v>
                </c:pt>
                <c:pt idx="288">
                  <c:v>242.541</c:v>
                </c:pt>
                <c:pt idx="289">
                  <c:v>242.56800000000001</c:v>
                </c:pt>
                <c:pt idx="290">
                  <c:v>232.02359999999999</c:v>
                </c:pt>
                <c:pt idx="291">
                  <c:v>226.3194</c:v>
                </c:pt>
                <c:pt idx="292">
                  <c:v>223.8888</c:v>
                </c:pt>
                <c:pt idx="293">
                  <c:v>219.8466</c:v>
                </c:pt>
                <c:pt idx="294">
                  <c:v>218.89439999999999</c:v>
                </c:pt>
                <c:pt idx="295">
                  <c:v>214.6362</c:v>
                </c:pt>
                <c:pt idx="296">
                  <c:v>211.06559999999999</c:v>
                </c:pt>
                <c:pt idx="297">
                  <c:v>210.87360000000001</c:v>
                </c:pt>
                <c:pt idx="298">
                  <c:v>211.5942</c:v>
                </c:pt>
                <c:pt idx="299">
                  <c:v>209.06819999999999</c:v>
                </c:pt>
                <c:pt idx="300">
                  <c:v>203.8554</c:v>
                </c:pt>
                <c:pt idx="301">
                  <c:v>197.48939999999999</c:v>
                </c:pt>
                <c:pt idx="302">
                  <c:v>196.93199999999999</c:v>
                </c:pt>
                <c:pt idx="303">
                  <c:v>194.84039999999999</c:v>
                </c:pt>
                <c:pt idx="304">
                  <c:v>196.32480000000001</c:v>
                </c:pt>
                <c:pt idx="305">
                  <c:v>186.9966</c:v>
                </c:pt>
                <c:pt idx="306">
                  <c:v>184.8168</c:v>
                </c:pt>
                <c:pt idx="307">
                  <c:v>178.3836</c:v>
                </c:pt>
                <c:pt idx="308">
                  <c:v>167.60040000000001</c:v>
                </c:pt>
                <c:pt idx="309">
                  <c:v>164.49959999999999</c:v>
                </c:pt>
                <c:pt idx="310">
                  <c:v>163.89240000000001</c:v>
                </c:pt>
                <c:pt idx="311">
                  <c:v>167.54159999999999</c:v>
                </c:pt>
                <c:pt idx="312">
                  <c:v>172.09139999999999</c:v>
                </c:pt>
                <c:pt idx="313">
                  <c:v>171.5094</c:v>
                </c:pt>
                <c:pt idx="314">
                  <c:v>183.33779999999999</c:v>
                </c:pt>
                <c:pt idx="315">
                  <c:v>188.50919999999999</c:v>
                </c:pt>
                <c:pt idx="316">
                  <c:v>194.92679999999999</c:v>
                </c:pt>
                <c:pt idx="317">
                  <c:v>199.941</c:v>
                </c:pt>
                <c:pt idx="318">
                  <c:v>203.07480000000001</c:v>
                </c:pt>
                <c:pt idx="319">
                  <c:v>204.8544</c:v>
                </c:pt>
                <c:pt idx="320">
                  <c:v>215.5488</c:v>
                </c:pt>
                <c:pt idx="321">
                  <c:v>212.8974</c:v>
                </c:pt>
                <c:pt idx="322">
                  <c:v>216.95580000000001</c:v>
                </c:pt>
                <c:pt idx="323">
                  <c:v>219.09780000000001</c:v>
                </c:pt>
                <c:pt idx="324">
                  <c:v>218.7732</c:v>
                </c:pt>
                <c:pt idx="325">
                  <c:v>205.059</c:v>
                </c:pt>
                <c:pt idx="326">
                  <c:v>201.0282</c:v>
                </c:pt>
                <c:pt idx="327">
                  <c:v>213.62700000000001</c:v>
                </c:pt>
                <c:pt idx="328">
                  <c:v>218.94300000000001</c:v>
                </c:pt>
                <c:pt idx="329">
                  <c:v>222.44159999999999</c:v>
                </c:pt>
                <c:pt idx="330">
                  <c:v>217.37100000000001</c:v>
                </c:pt>
                <c:pt idx="331">
                  <c:v>214.7826</c:v>
                </c:pt>
                <c:pt idx="332">
                  <c:v>215.8398</c:v>
                </c:pt>
                <c:pt idx="333">
                  <c:v>218.1816</c:v>
                </c:pt>
                <c:pt idx="334">
                  <c:v>229.3176</c:v>
                </c:pt>
                <c:pt idx="335">
                  <c:v>216.34739999999999</c:v>
                </c:pt>
                <c:pt idx="336">
                  <c:v>211.4358</c:v>
                </c:pt>
                <c:pt idx="337">
                  <c:v>219.9522</c:v>
                </c:pt>
                <c:pt idx="338">
                  <c:v>223.69319999999999</c:v>
                </c:pt>
                <c:pt idx="339">
                  <c:v>230.84880000000001</c:v>
                </c:pt>
                <c:pt idx="340">
                  <c:v>231.4914</c:v>
                </c:pt>
                <c:pt idx="341">
                  <c:v>223.57499999999999</c:v>
                </c:pt>
                <c:pt idx="342">
                  <c:v>213.4008</c:v>
                </c:pt>
                <c:pt idx="343">
                  <c:v>220.34399999999999</c:v>
                </c:pt>
                <c:pt idx="344">
                  <c:v>223.42500000000001</c:v>
                </c:pt>
                <c:pt idx="345">
                  <c:v>221.2704</c:v>
                </c:pt>
                <c:pt idx="346">
                  <c:v>219.92519999999999</c:v>
                </c:pt>
                <c:pt idx="347">
                  <c:v>223.27680000000001</c:v>
                </c:pt>
                <c:pt idx="348">
                  <c:v>224.30879999999999</c:v>
                </c:pt>
                <c:pt idx="349">
                  <c:v>226.69200000000001</c:v>
                </c:pt>
                <c:pt idx="350">
                  <c:v>216.43680000000001</c:v>
                </c:pt>
                <c:pt idx="351">
                  <c:v>213.77879999999999</c:v>
                </c:pt>
                <c:pt idx="352">
                  <c:v>221.39519999999999</c:v>
                </c:pt>
                <c:pt idx="353">
                  <c:v>220.5762</c:v>
                </c:pt>
                <c:pt idx="354">
                  <c:v>214.05</c:v>
                </c:pt>
                <c:pt idx="355">
                  <c:v>210.9666</c:v>
                </c:pt>
                <c:pt idx="356">
                  <c:v>199.97280000000001</c:v>
                </c:pt>
                <c:pt idx="357">
                  <c:v>197.46899999999999</c:v>
                </c:pt>
                <c:pt idx="358">
                  <c:v>197.69759999999999</c:v>
                </c:pt>
                <c:pt idx="359">
                  <c:v>219.5976</c:v>
                </c:pt>
                <c:pt idx="360">
                  <c:v>213.76920000000001</c:v>
                </c:pt>
                <c:pt idx="361">
                  <c:v>226.23480000000001</c:v>
                </c:pt>
                <c:pt idx="362">
                  <c:v>234.8058</c:v>
                </c:pt>
                <c:pt idx="363">
                  <c:v>245.28059999999999</c:v>
                </c:pt>
                <c:pt idx="364">
                  <c:v>241.49340000000001</c:v>
                </c:pt>
                <c:pt idx="365">
                  <c:v>227.18100000000001</c:v>
                </c:pt>
                <c:pt idx="366">
                  <c:v>228.3168</c:v>
                </c:pt>
                <c:pt idx="367">
                  <c:v>233.91120000000001</c:v>
                </c:pt>
                <c:pt idx="368">
                  <c:v>237.9546</c:v>
                </c:pt>
                <c:pt idx="369">
                  <c:v>234.97139999999999</c:v>
                </c:pt>
                <c:pt idx="370">
                  <c:v>237.66239999999999</c:v>
                </c:pt>
                <c:pt idx="371">
                  <c:v>241.827</c:v>
                </c:pt>
                <c:pt idx="372">
                  <c:v>242.90039999999999</c:v>
                </c:pt>
                <c:pt idx="373">
                  <c:v>242.93639999999999</c:v>
                </c:pt>
                <c:pt idx="374">
                  <c:v>246.9522</c:v>
                </c:pt>
                <c:pt idx="375">
                  <c:v>242.94239999999999</c:v>
                </c:pt>
                <c:pt idx="376">
                  <c:v>243.63839999999999</c:v>
                </c:pt>
                <c:pt idx="377">
                  <c:v>241.0188</c:v>
                </c:pt>
                <c:pt idx="378">
                  <c:v>239.1</c:v>
                </c:pt>
                <c:pt idx="379">
                  <c:v>238.51259999999999</c:v>
                </c:pt>
                <c:pt idx="380">
                  <c:v>239.75579999999999</c:v>
                </c:pt>
                <c:pt idx="381">
                  <c:v>240.44280000000001</c:v>
                </c:pt>
                <c:pt idx="382">
                  <c:v>236.8716</c:v>
                </c:pt>
                <c:pt idx="383">
                  <c:v>233.298</c:v>
                </c:pt>
                <c:pt idx="384">
                  <c:v>231.1386</c:v>
                </c:pt>
                <c:pt idx="385">
                  <c:v>225.84479999999999</c:v>
                </c:pt>
                <c:pt idx="386">
                  <c:v>222.15899999999999</c:v>
                </c:pt>
                <c:pt idx="387">
                  <c:v>216.96600000000001</c:v>
                </c:pt>
                <c:pt idx="388">
                  <c:v>207.33539999999999</c:v>
                </c:pt>
                <c:pt idx="389">
                  <c:v>207.98820000000001</c:v>
                </c:pt>
                <c:pt idx="390">
                  <c:v>203.1816</c:v>
                </c:pt>
                <c:pt idx="391">
                  <c:v>200.96100000000001</c:v>
                </c:pt>
                <c:pt idx="392">
                  <c:v>193.5522</c:v>
                </c:pt>
                <c:pt idx="393">
                  <c:v>188.00880000000001</c:v>
                </c:pt>
                <c:pt idx="394">
                  <c:v>190.87379999999999</c:v>
                </c:pt>
                <c:pt idx="395">
                  <c:v>185.12039999999999</c:v>
                </c:pt>
                <c:pt idx="396">
                  <c:v>182.982</c:v>
                </c:pt>
                <c:pt idx="397">
                  <c:v>184.55520000000001</c:v>
                </c:pt>
                <c:pt idx="398">
                  <c:v>181.5324</c:v>
                </c:pt>
                <c:pt idx="399">
                  <c:v>176.73</c:v>
                </c:pt>
                <c:pt idx="400">
                  <c:v>177.59460000000001</c:v>
                </c:pt>
                <c:pt idx="401">
                  <c:v>172.74420000000001</c:v>
                </c:pt>
                <c:pt idx="402">
                  <c:v>166.46459999999999</c:v>
                </c:pt>
                <c:pt idx="403">
                  <c:v>157.99619999999999</c:v>
                </c:pt>
                <c:pt idx="404">
                  <c:v>151.72380000000001</c:v>
                </c:pt>
                <c:pt idx="405">
                  <c:v>146.54759999999999</c:v>
                </c:pt>
                <c:pt idx="406">
                  <c:v>148.41659999999999</c:v>
                </c:pt>
                <c:pt idx="407">
                  <c:v>150.34620000000001</c:v>
                </c:pt>
                <c:pt idx="408">
                  <c:v>157.0266</c:v>
                </c:pt>
                <c:pt idx="409">
                  <c:v>157.8168</c:v>
                </c:pt>
                <c:pt idx="410">
                  <c:v>164.02500000000001</c:v>
                </c:pt>
                <c:pt idx="411">
                  <c:v>165.89760000000001</c:v>
                </c:pt>
                <c:pt idx="412">
                  <c:v>172.04580000000001</c:v>
                </c:pt>
                <c:pt idx="413">
                  <c:v>177.1866</c:v>
                </c:pt>
                <c:pt idx="414">
                  <c:v>181.2336</c:v>
                </c:pt>
                <c:pt idx="415">
                  <c:v>178.97399999999999</c:v>
                </c:pt>
                <c:pt idx="416">
                  <c:v>184.0308</c:v>
                </c:pt>
                <c:pt idx="417">
                  <c:v>187.96680000000001</c:v>
                </c:pt>
                <c:pt idx="418">
                  <c:v>187.71899999999999</c:v>
                </c:pt>
                <c:pt idx="419">
                  <c:v>177.98580000000001</c:v>
                </c:pt>
                <c:pt idx="420">
                  <c:v>177.12180000000001</c:v>
                </c:pt>
                <c:pt idx="421">
                  <c:v>183.53700000000001</c:v>
                </c:pt>
                <c:pt idx="422">
                  <c:v>176.5992</c:v>
                </c:pt>
                <c:pt idx="423">
                  <c:v>184.392</c:v>
                </c:pt>
                <c:pt idx="424">
                  <c:v>187.94159999999999</c:v>
                </c:pt>
                <c:pt idx="425">
                  <c:v>192.30179999999999</c:v>
                </c:pt>
                <c:pt idx="426">
                  <c:v>188.84460000000001</c:v>
                </c:pt>
                <c:pt idx="427">
                  <c:v>196.79159999999999</c:v>
                </c:pt>
                <c:pt idx="428">
                  <c:v>194.23439999999999</c:v>
                </c:pt>
                <c:pt idx="429">
                  <c:v>195.03540000000001</c:v>
                </c:pt>
                <c:pt idx="430">
                  <c:v>202.50479999999999</c:v>
                </c:pt>
                <c:pt idx="431">
                  <c:v>208.30019999999999</c:v>
                </c:pt>
                <c:pt idx="432">
                  <c:v>211.56180000000001</c:v>
                </c:pt>
                <c:pt idx="433">
                  <c:v>216.9864</c:v>
                </c:pt>
                <c:pt idx="434">
                  <c:v>217.88399999999999</c:v>
                </c:pt>
                <c:pt idx="435">
                  <c:v>217.524</c:v>
                </c:pt>
                <c:pt idx="436">
                  <c:v>220.1268</c:v>
                </c:pt>
                <c:pt idx="437">
                  <c:v>215.03219999999999</c:v>
                </c:pt>
                <c:pt idx="438">
                  <c:v>207.45480000000001</c:v>
                </c:pt>
                <c:pt idx="439">
                  <c:v>190.953</c:v>
                </c:pt>
                <c:pt idx="440">
                  <c:v>194.85419999999999</c:v>
                </c:pt>
                <c:pt idx="441">
                  <c:v>187.35659999999999</c:v>
                </c:pt>
                <c:pt idx="442">
                  <c:v>170.21340000000001</c:v>
                </c:pt>
                <c:pt idx="443">
                  <c:v>164.0754</c:v>
                </c:pt>
                <c:pt idx="444">
                  <c:v>168.39240000000001</c:v>
                </c:pt>
                <c:pt idx="445">
                  <c:v>171.2448</c:v>
                </c:pt>
                <c:pt idx="446">
                  <c:v>170.643</c:v>
                </c:pt>
                <c:pt idx="447">
                  <c:v>176.92619999999999</c:v>
                </c:pt>
                <c:pt idx="448">
                  <c:v>181.029</c:v>
                </c:pt>
                <c:pt idx="449">
                  <c:v>183.29040000000001</c:v>
                </c:pt>
                <c:pt idx="450">
                  <c:v>183.33240000000001</c:v>
                </c:pt>
                <c:pt idx="451">
                  <c:v>181.70099999999999</c:v>
                </c:pt>
                <c:pt idx="452">
                  <c:v>183.08160000000001</c:v>
                </c:pt>
                <c:pt idx="453">
                  <c:v>183.5712</c:v>
                </c:pt>
                <c:pt idx="454">
                  <c:v>194.93039999999999</c:v>
                </c:pt>
                <c:pt idx="455">
                  <c:v>224.304</c:v>
                </c:pt>
                <c:pt idx="456">
                  <c:v>251.02440000000001</c:v>
                </c:pt>
                <c:pt idx="457">
                  <c:v>264.65280000000001</c:v>
                </c:pt>
                <c:pt idx="458">
                  <c:v>263.46660000000003</c:v>
                </c:pt>
                <c:pt idx="459">
                  <c:v>259.36439999999999</c:v>
                </c:pt>
                <c:pt idx="460">
                  <c:v>260.78519999999997</c:v>
                </c:pt>
                <c:pt idx="461">
                  <c:v>259.93380000000002</c:v>
                </c:pt>
                <c:pt idx="462">
                  <c:v>260.39699999999999</c:v>
                </c:pt>
                <c:pt idx="463">
                  <c:v>256.71359999999999</c:v>
                </c:pt>
                <c:pt idx="464">
                  <c:v>253.96680000000001</c:v>
                </c:pt>
                <c:pt idx="465">
                  <c:v>254.39940000000001</c:v>
                </c:pt>
                <c:pt idx="466">
                  <c:v>255.42779999999999</c:v>
                </c:pt>
                <c:pt idx="467">
                  <c:v>255.39959999999999</c:v>
                </c:pt>
                <c:pt idx="468">
                  <c:v>254.21639999999999</c:v>
                </c:pt>
                <c:pt idx="469">
                  <c:v>255.45419999999999</c:v>
                </c:pt>
                <c:pt idx="470">
                  <c:v>251.1234</c:v>
                </c:pt>
                <c:pt idx="471">
                  <c:v>246.8244</c:v>
                </c:pt>
                <c:pt idx="472">
                  <c:v>242.86920000000001</c:v>
                </c:pt>
                <c:pt idx="473">
                  <c:v>240.41220000000001</c:v>
                </c:pt>
                <c:pt idx="474">
                  <c:v>236.99340000000001</c:v>
                </c:pt>
                <c:pt idx="475">
                  <c:v>233.07419999999999</c:v>
                </c:pt>
                <c:pt idx="476">
                  <c:v>234.70320000000001</c:v>
                </c:pt>
                <c:pt idx="477">
                  <c:v>243.5472</c:v>
                </c:pt>
                <c:pt idx="478">
                  <c:v>235.74</c:v>
                </c:pt>
                <c:pt idx="479">
                  <c:v>235.3098</c:v>
                </c:pt>
                <c:pt idx="480">
                  <c:v>233.25299999999999</c:v>
                </c:pt>
                <c:pt idx="481">
                  <c:v>225.94139999999999</c:v>
                </c:pt>
                <c:pt idx="482">
                  <c:v>219.97200000000001</c:v>
                </c:pt>
                <c:pt idx="483">
                  <c:v>221.6232</c:v>
                </c:pt>
                <c:pt idx="484">
                  <c:v>213.97980000000001</c:v>
                </c:pt>
                <c:pt idx="485">
                  <c:v>209.6508</c:v>
                </c:pt>
                <c:pt idx="486">
                  <c:v>202.61340000000001</c:v>
                </c:pt>
                <c:pt idx="487">
                  <c:v>203.75280000000001</c:v>
                </c:pt>
                <c:pt idx="488">
                  <c:v>196.65899999999999</c:v>
                </c:pt>
                <c:pt idx="489">
                  <c:v>188.87100000000001</c:v>
                </c:pt>
                <c:pt idx="490">
                  <c:v>183.14099999999999</c:v>
                </c:pt>
                <c:pt idx="491">
                  <c:v>182.3622</c:v>
                </c:pt>
                <c:pt idx="492">
                  <c:v>183.16560000000001</c:v>
                </c:pt>
                <c:pt idx="493">
                  <c:v>179.0592</c:v>
                </c:pt>
                <c:pt idx="494">
                  <c:v>179.27940000000001</c:v>
                </c:pt>
                <c:pt idx="495">
                  <c:v>175.3716</c:v>
                </c:pt>
                <c:pt idx="496">
                  <c:v>172.91640000000001</c:v>
                </c:pt>
                <c:pt idx="497">
                  <c:v>168.22020000000001</c:v>
                </c:pt>
                <c:pt idx="498">
                  <c:v>159.56880000000001</c:v>
                </c:pt>
                <c:pt idx="499">
                  <c:v>148.40520000000001</c:v>
                </c:pt>
                <c:pt idx="500">
                  <c:v>143.80019999999999</c:v>
                </c:pt>
                <c:pt idx="501">
                  <c:v>139.57079999999999</c:v>
                </c:pt>
                <c:pt idx="502">
                  <c:v>141.1086</c:v>
                </c:pt>
                <c:pt idx="503">
                  <c:v>140.24160000000001</c:v>
                </c:pt>
                <c:pt idx="504">
                  <c:v>145.32480000000001</c:v>
                </c:pt>
                <c:pt idx="505">
                  <c:v>153.7704</c:v>
                </c:pt>
                <c:pt idx="506">
                  <c:v>156.46199999999999</c:v>
                </c:pt>
                <c:pt idx="507">
                  <c:v>160.03440000000001</c:v>
                </c:pt>
                <c:pt idx="508">
                  <c:v>168.6474</c:v>
                </c:pt>
                <c:pt idx="509">
                  <c:v>178.90979999999999</c:v>
                </c:pt>
                <c:pt idx="510">
                  <c:v>182.733</c:v>
                </c:pt>
                <c:pt idx="511">
                  <c:v>184.37459999999999</c:v>
                </c:pt>
                <c:pt idx="512">
                  <c:v>187.26779999999999</c:v>
                </c:pt>
                <c:pt idx="513">
                  <c:v>188.4588</c:v>
                </c:pt>
                <c:pt idx="514">
                  <c:v>185.14859999999999</c:v>
                </c:pt>
                <c:pt idx="515">
                  <c:v>183.31319999999999</c:v>
                </c:pt>
                <c:pt idx="516">
                  <c:v>176.0916</c:v>
                </c:pt>
                <c:pt idx="517">
                  <c:v>167.86080000000001</c:v>
                </c:pt>
                <c:pt idx="518">
                  <c:v>160.5078</c:v>
                </c:pt>
                <c:pt idx="519">
                  <c:v>152.1558</c:v>
                </c:pt>
                <c:pt idx="520">
                  <c:v>152.2938</c:v>
                </c:pt>
                <c:pt idx="521">
                  <c:v>147.83940000000001</c:v>
                </c:pt>
                <c:pt idx="522">
                  <c:v>136.989</c:v>
                </c:pt>
                <c:pt idx="523">
                  <c:v>145.3836</c:v>
                </c:pt>
                <c:pt idx="524">
                  <c:v>143.6148</c:v>
                </c:pt>
                <c:pt idx="525">
                  <c:v>152.56979999999999</c:v>
                </c:pt>
                <c:pt idx="526">
                  <c:v>158.7834</c:v>
                </c:pt>
                <c:pt idx="527">
                  <c:v>161.20920000000001</c:v>
                </c:pt>
                <c:pt idx="528">
                  <c:v>160.34819999999999</c:v>
                </c:pt>
                <c:pt idx="529">
                  <c:v>160.7424</c:v>
                </c:pt>
                <c:pt idx="530">
                  <c:v>171.5292</c:v>
                </c:pt>
                <c:pt idx="531">
                  <c:v>173.55779999999999</c:v>
                </c:pt>
                <c:pt idx="532">
                  <c:v>174.87360000000001</c:v>
                </c:pt>
                <c:pt idx="533">
                  <c:v>183.49260000000001</c:v>
                </c:pt>
                <c:pt idx="534">
                  <c:v>186.5454</c:v>
                </c:pt>
                <c:pt idx="535">
                  <c:v>185.10839999999999</c:v>
                </c:pt>
                <c:pt idx="536">
                  <c:v>179.46180000000001</c:v>
                </c:pt>
                <c:pt idx="537">
                  <c:v>184.578</c:v>
                </c:pt>
                <c:pt idx="538">
                  <c:v>187.35059999999999</c:v>
                </c:pt>
                <c:pt idx="539">
                  <c:v>188.80860000000001</c:v>
                </c:pt>
                <c:pt idx="540">
                  <c:v>187.80600000000001</c:v>
                </c:pt>
                <c:pt idx="541">
                  <c:v>183.96600000000001</c:v>
                </c:pt>
                <c:pt idx="542">
                  <c:v>178.78200000000001</c:v>
                </c:pt>
                <c:pt idx="543">
                  <c:v>181.83539999999999</c:v>
                </c:pt>
                <c:pt idx="544">
                  <c:v>179.43539999999999</c:v>
                </c:pt>
                <c:pt idx="545">
                  <c:v>183.75540000000001</c:v>
                </c:pt>
                <c:pt idx="546">
                  <c:v>178.70519999999999</c:v>
                </c:pt>
                <c:pt idx="547">
                  <c:v>179.72219999999999</c:v>
                </c:pt>
                <c:pt idx="548">
                  <c:v>187.09800000000001</c:v>
                </c:pt>
                <c:pt idx="549">
                  <c:v>196.32419999999999</c:v>
                </c:pt>
                <c:pt idx="550">
                  <c:v>215.8656</c:v>
                </c:pt>
                <c:pt idx="551">
                  <c:v>243.53039999999999</c:v>
                </c:pt>
                <c:pt idx="552">
                  <c:v>269.64780000000002</c:v>
                </c:pt>
                <c:pt idx="553">
                  <c:v>286.21080000000001</c:v>
                </c:pt>
                <c:pt idx="554">
                  <c:v>290.00040000000001</c:v>
                </c:pt>
                <c:pt idx="555">
                  <c:v>289.791</c:v>
                </c:pt>
                <c:pt idx="556">
                  <c:v>282.25740000000002</c:v>
                </c:pt>
                <c:pt idx="557">
                  <c:v>281.97840000000002</c:v>
                </c:pt>
                <c:pt idx="558">
                  <c:v>279.01859999999999</c:v>
                </c:pt>
                <c:pt idx="559">
                  <c:v>278.86259999999999</c:v>
                </c:pt>
                <c:pt idx="560">
                  <c:v>279.2946</c:v>
                </c:pt>
                <c:pt idx="561">
                  <c:v>281.1078</c:v>
                </c:pt>
                <c:pt idx="562">
                  <c:v>282.14699999999999</c:v>
                </c:pt>
                <c:pt idx="563">
                  <c:v>279.10379999999998</c:v>
                </c:pt>
                <c:pt idx="564">
                  <c:v>277.06200000000001</c:v>
                </c:pt>
                <c:pt idx="565">
                  <c:v>275.66520000000003</c:v>
                </c:pt>
                <c:pt idx="566">
                  <c:v>273.91379999999998</c:v>
                </c:pt>
                <c:pt idx="567">
                  <c:v>267.51600000000002</c:v>
                </c:pt>
                <c:pt idx="568">
                  <c:v>270.37020000000001</c:v>
                </c:pt>
                <c:pt idx="569">
                  <c:v>267.3048</c:v>
                </c:pt>
                <c:pt idx="570">
                  <c:v>266.64600000000002</c:v>
                </c:pt>
                <c:pt idx="571">
                  <c:v>258.23399999999998</c:v>
                </c:pt>
                <c:pt idx="572">
                  <c:v>253.6242</c:v>
                </c:pt>
                <c:pt idx="573">
                  <c:v>253.77119999999999</c:v>
                </c:pt>
                <c:pt idx="574">
                  <c:v>250.88820000000001</c:v>
                </c:pt>
                <c:pt idx="575">
                  <c:v>252.1848</c:v>
                </c:pt>
                <c:pt idx="576">
                  <c:v>245.5008</c:v>
                </c:pt>
                <c:pt idx="577">
                  <c:v>239.54339999999999</c:v>
                </c:pt>
                <c:pt idx="578">
                  <c:v>237.7704</c:v>
                </c:pt>
                <c:pt idx="579">
                  <c:v>226.37639999999999</c:v>
                </c:pt>
                <c:pt idx="580">
                  <c:v>227.79480000000001</c:v>
                </c:pt>
                <c:pt idx="581">
                  <c:v>224.69399999999999</c:v>
                </c:pt>
                <c:pt idx="582">
                  <c:v>221.13120000000001</c:v>
                </c:pt>
                <c:pt idx="583">
                  <c:v>219.10679999999999</c:v>
                </c:pt>
                <c:pt idx="584">
                  <c:v>216.62880000000001</c:v>
                </c:pt>
                <c:pt idx="585">
                  <c:v>212.2878</c:v>
                </c:pt>
                <c:pt idx="586">
                  <c:v>211.08</c:v>
                </c:pt>
                <c:pt idx="587">
                  <c:v>205.92660000000001</c:v>
                </c:pt>
                <c:pt idx="588">
                  <c:v>201.00899999999999</c:v>
                </c:pt>
                <c:pt idx="589">
                  <c:v>198.054</c:v>
                </c:pt>
                <c:pt idx="590">
                  <c:v>195.9906</c:v>
                </c:pt>
                <c:pt idx="591">
                  <c:v>188.3184</c:v>
                </c:pt>
                <c:pt idx="592">
                  <c:v>182.8272</c:v>
                </c:pt>
                <c:pt idx="593">
                  <c:v>184.72980000000001</c:v>
                </c:pt>
                <c:pt idx="594">
                  <c:v>176.922</c:v>
                </c:pt>
                <c:pt idx="595">
                  <c:v>172.88339999999999</c:v>
                </c:pt>
                <c:pt idx="596">
                  <c:v>169.0686</c:v>
                </c:pt>
                <c:pt idx="597">
                  <c:v>161.32980000000001</c:v>
                </c:pt>
                <c:pt idx="598">
                  <c:v>158.5806</c:v>
                </c:pt>
                <c:pt idx="599">
                  <c:v>160.3176</c:v>
                </c:pt>
                <c:pt idx="600">
                  <c:v>168.489</c:v>
                </c:pt>
                <c:pt idx="601">
                  <c:v>171.52799999999999</c:v>
                </c:pt>
                <c:pt idx="602">
                  <c:v>180.34800000000001</c:v>
                </c:pt>
                <c:pt idx="603">
                  <c:v>185.43119999999999</c:v>
                </c:pt>
                <c:pt idx="604">
                  <c:v>188.55959999999999</c:v>
                </c:pt>
                <c:pt idx="605">
                  <c:v>198.54660000000001</c:v>
                </c:pt>
                <c:pt idx="606">
                  <c:v>192.67920000000001</c:v>
                </c:pt>
                <c:pt idx="607">
                  <c:v>202.84379999999999</c:v>
                </c:pt>
                <c:pt idx="608">
                  <c:v>206.62559999999999</c:v>
                </c:pt>
                <c:pt idx="609">
                  <c:v>203.86080000000001</c:v>
                </c:pt>
                <c:pt idx="610">
                  <c:v>185.1558</c:v>
                </c:pt>
                <c:pt idx="611">
                  <c:v>175.80179999999999</c:v>
                </c:pt>
                <c:pt idx="612">
                  <c:v>167.82</c:v>
                </c:pt>
                <c:pt idx="613">
                  <c:v>153.58199999999999</c:v>
                </c:pt>
                <c:pt idx="614">
                  <c:v>141.1224</c:v>
                </c:pt>
                <c:pt idx="615">
                  <c:v>142.59899999999999</c:v>
                </c:pt>
                <c:pt idx="616">
                  <c:v>139.512</c:v>
                </c:pt>
                <c:pt idx="617">
                  <c:v>143.75399999999999</c:v>
                </c:pt>
                <c:pt idx="618">
                  <c:v>145.6386</c:v>
                </c:pt>
                <c:pt idx="619">
                  <c:v>152.34540000000001</c:v>
                </c:pt>
                <c:pt idx="620">
                  <c:v>155.94720000000001</c:v>
                </c:pt>
                <c:pt idx="621">
                  <c:v>171.2646</c:v>
                </c:pt>
                <c:pt idx="622">
                  <c:v>177.44880000000001</c:v>
                </c:pt>
                <c:pt idx="623">
                  <c:v>181.96619999999999</c:v>
                </c:pt>
                <c:pt idx="624">
                  <c:v>192.97980000000001</c:v>
                </c:pt>
                <c:pt idx="625">
                  <c:v>191.18819999999999</c:v>
                </c:pt>
                <c:pt idx="626">
                  <c:v>192.1524</c:v>
                </c:pt>
                <c:pt idx="627">
                  <c:v>194.11859999999999</c:v>
                </c:pt>
                <c:pt idx="628">
                  <c:v>200.32259999999999</c:v>
                </c:pt>
                <c:pt idx="629">
                  <c:v>201.06540000000001</c:v>
                </c:pt>
                <c:pt idx="630">
                  <c:v>201.5652</c:v>
                </c:pt>
                <c:pt idx="631">
                  <c:v>206.71799999999999</c:v>
                </c:pt>
                <c:pt idx="632">
                  <c:v>208.3032</c:v>
                </c:pt>
                <c:pt idx="633">
                  <c:v>206.21639999999999</c:v>
                </c:pt>
                <c:pt idx="634">
                  <c:v>211.53540000000001</c:v>
                </c:pt>
                <c:pt idx="635">
                  <c:v>202.113</c:v>
                </c:pt>
                <c:pt idx="636">
                  <c:v>211.2012</c:v>
                </c:pt>
                <c:pt idx="637">
                  <c:v>214.89599999999999</c:v>
                </c:pt>
                <c:pt idx="638">
                  <c:v>216</c:v>
                </c:pt>
                <c:pt idx="639">
                  <c:v>216.22139999999999</c:v>
                </c:pt>
                <c:pt idx="640">
                  <c:v>213.2646</c:v>
                </c:pt>
                <c:pt idx="641">
                  <c:v>218.00460000000001</c:v>
                </c:pt>
                <c:pt idx="642">
                  <c:v>214.6644</c:v>
                </c:pt>
                <c:pt idx="643">
                  <c:v>211.077</c:v>
                </c:pt>
                <c:pt idx="644">
                  <c:v>206.53200000000001</c:v>
                </c:pt>
                <c:pt idx="645">
                  <c:v>206.46899999999999</c:v>
                </c:pt>
                <c:pt idx="646">
                  <c:v>217.7046</c:v>
                </c:pt>
                <c:pt idx="647">
                  <c:v>232.26</c:v>
                </c:pt>
                <c:pt idx="648">
                  <c:v>261.13679999999999</c:v>
                </c:pt>
                <c:pt idx="649">
                  <c:v>272.33519999999999</c:v>
                </c:pt>
                <c:pt idx="650">
                  <c:v>269.74079999999998</c:v>
                </c:pt>
                <c:pt idx="651">
                  <c:v>270.2724</c:v>
                </c:pt>
                <c:pt idx="652">
                  <c:v>270.846</c:v>
                </c:pt>
                <c:pt idx="653">
                  <c:v>266.63339999999999</c:v>
                </c:pt>
                <c:pt idx="654">
                  <c:v>262.33139999999997</c:v>
                </c:pt>
                <c:pt idx="655">
                  <c:v>268.01639999999998</c:v>
                </c:pt>
                <c:pt idx="656">
                  <c:v>270.16680000000002</c:v>
                </c:pt>
                <c:pt idx="657">
                  <c:v>266.7636</c:v>
                </c:pt>
                <c:pt idx="658">
                  <c:v>262.76519999999999</c:v>
                </c:pt>
                <c:pt idx="659">
                  <c:v>265.197</c:v>
                </c:pt>
                <c:pt idx="660">
                  <c:v>262.23480000000001</c:v>
                </c:pt>
                <c:pt idx="661">
                  <c:v>260.35980000000001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B-4B1D-BDEA-5499DF83F3D9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[0]!SCADATR</c:f>
              <c:numCache>
                <c:formatCode>General</c:formatCode>
                <c:ptCount val="662"/>
                <c:pt idx="0">
                  <c:v>237.87908055555556</c:v>
                </c:pt>
                <c:pt idx="1">
                  <c:v>227.71680211111112</c:v>
                </c:pt>
                <c:pt idx="2">
                  <c:v>196.779462</c:v>
                </c:pt>
                <c:pt idx="3">
                  <c:v>182.83548566666667</c:v>
                </c:pt>
                <c:pt idx="4">
                  <c:v>183.37685955555557</c:v>
                </c:pt>
                <c:pt idx="5">
                  <c:v>185.59381177777777</c:v>
                </c:pt>
                <c:pt idx="6">
                  <c:v>183.47475444444444</c:v>
                </c:pt>
                <c:pt idx="7">
                  <c:v>175.85312611111112</c:v>
                </c:pt>
                <c:pt idx="8">
                  <c:v>165.02980722222222</c:v>
                </c:pt>
                <c:pt idx="9">
                  <c:v>108.6078</c:v>
                </c:pt>
                <c:pt idx="10">
                  <c:v>32.354999999999997</c:v>
                </c:pt>
                <c:pt idx="11">
                  <c:v>21.649799999999999</c:v>
                </c:pt>
                <c:pt idx="12">
                  <c:v>10.292400000000001</c:v>
                </c:pt>
                <c:pt idx="13">
                  <c:v>1.845</c:v>
                </c:pt>
                <c:pt idx="14">
                  <c:v>5.1365999999999996</c:v>
                </c:pt>
                <c:pt idx="15">
                  <c:v>15.9072</c:v>
                </c:pt>
                <c:pt idx="16">
                  <c:v>14.860200000000001</c:v>
                </c:pt>
                <c:pt idx="17">
                  <c:v>18.353999999999999</c:v>
                </c:pt>
                <c:pt idx="18">
                  <c:v>27.511199999999999</c:v>
                </c:pt>
                <c:pt idx="19">
                  <c:v>27.942</c:v>
                </c:pt>
                <c:pt idx="20">
                  <c:v>24.458400000000001</c:v>
                </c:pt>
                <c:pt idx="21">
                  <c:v>26.5596</c:v>
                </c:pt>
                <c:pt idx="22">
                  <c:v>31.574999999999999</c:v>
                </c:pt>
                <c:pt idx="23">
                  <c:v>38.672400000000003</c:v>
                </c:pt>
                <c:pt idx="24">
                  <c:v>43.272599999999997</c:v>
                </c:pt>
                <c:pt idx="25">
                  <c:v>49.086599999999997</c:v>
                </c:pt>
                <c:pt idx="26">
                  <c:v>57.728999999999999</c:v>
                </c:pt>
                <c:pt idx="27">
                  <c:v>65.271000000000001</c:v>
                </c:pt>
                <c:pt idx="28">
                  <c:v>72.656999999999996</c:v>
                </c:pt>
                <c:pt idx="29">
                  <c:v>78.433199999999999</c:v>
                </c:pt>
                <c:pt idx="30">
                  <c:v>79.272687111111111</c:v>
                </c:pt>
                <c:pt idx="31">
                  <c:v>83.979958333333329</c:v>
                </c:pt>
                <c:pt idx="32">
                  <c:v>92.648295444444443</c:v>
                </c:pt>
                <c:pt idx="33">
                  <c:v>100.63871111111111</c:v>
                </c:pt>
                <c:pt idx="34">
                  <c:v>104.22291199999999</c:v>
                </c:pt>
                <c:pt idx="35">
                  <c:v>113.55369644444444</c:v>
                </c:pt>
                <c:pt idx="36">
                  <c:v>120.56636688888889</c:v>
                </c:pt>
                <c:pt idx="37">
                  <c:v>126.50504355555556</c:v>
                </c:pt>
                <c:pt idx="38">
                  <c:v>126.21005566666666</c:v>
                </c:pt>
                <c:pt idx="39">
                  <c:v>132.70443366666666</c:v>
                </c:pt>
                <c:pt idx="40">
                  <c:v>142.37837977777778</c:v>
                </c:pt>
                <c:pt idx="41">
                  <c:v>142.74378122222222</c:v>
                </c:pt>
                <c:pt idx="42">
                  <c:v>146.81423088888889</c:v>
                </c:pt>
                <c:pt idx="43">
                  <c:v>157.13803422222222</c:v>
                </c:pt>
                <c:pt idx="44">
                  <c:v>156.92040655555556</c:v>
                </c:pt>
                <c:pt idx="45">
                  <c:v>170.67215933333333</c:v>
                </c:pt>
                <c:pt idx="46">
                  <c:v>176.22801277777776</c:v>
                </c:pt>
                <c:pt idx="47">
                  <c:v>178.88069011111111</c:v>
                </c:pt>
                <c:pt idx="48">
                  <c:v>182.74509733333332</c:v>
                </c:pt>
                <c:pt idx="49">
                  <c:v>188.55357055555555</c:v>
                </c:pt>
                <c:pt idx="50">
                  <c:v>190.46039433333334</c:v>
                </c:pt>
                <c:pt idx="51">
                  <c:v>190.32014166666667</c:v>
                </c:pt>
                <c:pt idx="52">
                  <c:v>194.70801166666666</c:v>
                </c:pt>
                <c:pt idx="53">
                  <c:v>193.41913555555556</c:v>
                </c:pt>
                <c:pt idx="54">
                  <c:v>199.46243455555555</c:v>
                </c:pt>
                <c:pt idx="55">
                  <c:v>200.63970077777779</c:v>
                </c:pt>
                <c:pt idx="56">
                  <c:v>204.52731522222223</c:v>
                </c:pt>
                <c:pt idx="57">
                  <c:v>202.95923133333332</c:v>
                </c:pt>
                <c:pt idx="58">
                  <c:v>211.09890488888888</c:v>
                </c:pt>
                <c:pt idx="59">
                  <c:v>214.46786944444443</c:v>
                </c:pt>
                <c:pt idx="60">
                  <c:v>210.02295844444444</c:v>
                </c:pt>
                <c:pt idx="61">
                  <c:v>213.34891788888888</c:v>
                </c:pt>
                <c:pt idx="62">
                  <c:v>216.54523577777778</c:v>
                </c:pt>
                <c:pt idx="63">
                  <c:v>212.85220244444446</c:v>
                </c:pt>
                <c:pt idx="64">
                  <c:v>210.63900222222222</c:v>
                </c:pt>
                <c:pt idx="65">
                  <c:v>207.56102799999999</c:v>
                </c:pt>
                <c:pt idx="66">
                  <c:v>205.85584877777777</c:v>
                </c:pt>
                <c:pt idx="67">
                  <c:v>204.02723444444445</c:v>
                </c:pt>
                <c:pt idx="68">
                  <c:v>207.27774666666667</c:v>
                </c:pt>
                <c:pt idx="69">
                  <c:v>214.47717933333334</c:v>
                </c:pt>
                <c:pt idx="70">
                  <c:v>220.04879744444443</c:v>
                </c:pt>
                <c:pt idx="71">
                  <c:v>241.05778044444443</c:v>
                </c:pt>
                <c:pt idx="72">
                  <c:v>251.97782844444444</c:v>
                </c:pt>
                <c:pt idx="73">
                  <c:v>258.86801511111111</c:v>
                </c:pt>
                <c:pt idx="74">
                  <c:v>264.99057111111114</c:v>
                </c:pt>
                <c:pt idx="75">
                  <c:v>267.02567977777778</c:v>
                </c:pt>
                <c:pt idx="76">
                  <c:v>269.78206933333331</c:v>
                </c:pt>
                <c:pt idx="77">
                  <c:v>273.23169877777775</c:v>
                </c:pt>
                <c:pt idx="78">
                  <c:v>266.70201788888886</c:v>
                </c:pt>
                <c:pt idx="79">
                  <c:v>268.24064588888888</c:v>
                </c:pt>
                <c:pt idx="80">
                  <c:v>272.89063766666669</c:v>
                </c:pt>
                <c:pt idx="81">
                  <c:v>273.6977967777778</c:v>
                </c:pt>
                <c:pt idx="82">
                  <c:v>268.76942588888886</c:v>
                </c:pt>
                <c:pt idx="83">
                  <c:v>262.94509733333331</c:v>
                </c:pt>
                <c:pt idx="84">
                  <c:v>265.38532877777777</c:v>
                </c:pt>
                <c:pt idx="85">
                  <c:v>262.24631744444446</c:v>
                </c:pt>
                <c:pt idx="86">
                  <c:v>259.03498088888887</c:v>
                </c:pt>
                <c:pt idx="87">
                  <c:v>253.54773077777779</c:v>
                </c:pt>
                <c:pt idx="88">
                  <c:v>248.86647166666665</c:v>
                </c:pt>
                <c:pt idx="89">
                  <c:v>244.11461566666668</c:v>
                </c:pt>
                <c:pt idx="90">
                  <c:v>242.55261644444445</c:v>
                </c:pt>
                <c:pt idx="91">
                  <c:v>240.52045133333334</c:v>
                </c:pt>
                <c:pt idx="92">
                  <c:v>241.11574022222223</c:v>
                </c:pt>
                <c:pt idx="93">
                  <c:v>240.96794855555555</c:v>
                </c:pt>
                <c:pt idx="94">
                  <c:v>235.95863399999999</c:v>
                </c:pt>
                <c:pt idx="95">
                  <c:v>233.14633466666666</c:v>
                </c:pt>
                <c:pt idx="96">
                  <c:v>227.88825133333333</c:v>
                </c:pt>
                <c:pt idx="97">
                  <c:v>224.56516388888889</c:v>
                </c:pt>
                <c:pt idx="98">
                  <c:v>219.73149933333335</c:v>
                </c:pt>
                <c:pt idx="99">
                  <c:v>215.69211477777779</c:v>
                </c:pt>
                <c:pt idx="100">
                  <c:v>211.5889061111111</c:v>
                </c:pt>
                <c:pt idx="101">
                  <c:v>207.15579411111111</c:v>
                </c:pt>
                <c:pt idx="102">
                  <c:v>205.99907400000001</c:v>
                </c:pt>
                <c:pt idx="103">
                  <c:v>202.26286300000001</c:v>
                </c:pt>
                <c:pt idx="104">
                  <c:v>199.86644666666666</c:v>
                </c:pt>
                <c:pt idx="105">
                  <c:v>198.77085133333333</c:v>
                </c:pt>
                <c:pt idx="106">
                  <c:v>195.94729133333334</c:v>
                </c:pt>
                <c:pt idx="107">
                  <c:v>193.14491322222221</c:v>
                </c:pt>
                <c:pt idx="108">
                  <c:v>191.76403388888889</c:v>
                </c:pt>
                <c:pt idx="109">
                  <c:v>190.45881244444445</c:v>
                </c:pt>
                <c:pt idx="110">
                  <c:v>187.53093555555554</c:v>
                </c:pt>
                <c:pt idx="111">
                  <c:v>179.19190733333335</c:v>
                </c:pt>
                <c:pt idx="112">
                  <c:v>173.01117066666666</c:v>
                </c:pt>
                <c:pt idx="113">
                  <c:v>179.59729666666667</c:v>
                </c:pt>
                <c:pt idx="114">
                  <c:v>178.434899</c:v>
                </c:pt>
                <c:pt idx="115">
                  <c:v>174.87150055555554</c:v>
                </c:pt>
                <c:pt idx="116">
                  <c:v>166.95355599999999</c:v>
                </c:pt>
                <c:pt idx="117">
                  <c:v>159.01238855555556</c:v>
                </c:pt>
                <c:pt idx="118">
                  <c:v>161.2735911111111</c:v>
                </c:pt>
                <c:pt idx="119">
                  <c:v>167.15079922222222</c:v>
                </c:pt>
                <c:pt idx="120">
                  <c:v>172.23165666666668</c:v>
                </c:pt>
                <c:pt idx="121">
                  <c:v>177.15572877777777</c:v>
                </c:pt>
                <c:pt idx="122">
                  <c:v>185.9739098888889</c:v>
                </c:pt>
                <c:pt idx="123">
                  <c:v>190.74867133333333</c:v>
                </c:pt>
                <c:pt idx="124">
                  <c:v>192.36370788888888</c:v>
                </c:pt>
                <c:pt idx="125">
                  <c:v>195.98726166666665</c:v>
                </c:pt>
                <c:pt idx="126">
                  <c:v>200.67793411111111</c:v>
                </c:pt>
                <c:pt idx="127">
                  <c:v>198.27743211111112</c:v>
                </c:pt>
                <c:pt idx="128">
                  <c:v>206.63294233333335</c:v>
                </c:pt>
                <c:pt idx="129">
                  <c:v>211.87924577777778</c:v>
                </c:pt>
                <c:pt idx="130">
                  <c:v>214.16568055555555</c:v>
                </c:pt>
                <c:pt idx="131">
                  <c:v>213.45842111111111</c:v>
                </c:pt>
                <c:pt idx="132">
                  <c:v>210.83942099999999</c:v>
                </c:pt>
                <c:pt idx="133">
                  <c:v>206.19558000000001</c:v>
                </c:pt>
                <c:pt idx="134">
                  <c:v>207.629795</c:v>
                </c:pt>
                <c:pt idx="135">
                  <c:v>211.13107255555556</c:v>
                </c:pt>
                <c:pt idx="136">
                  <c:v>210.85222922222223</c:v>
                </c:pt>
                <c:pt idx="137">
                  <c:v>211.89972822222222</c:v>
                </c:pt>
                <c:pt idx="138">
                  <c:v>212.36013677777777</c:v>
                </c:pt>
                <c:pt idx="139">
                  <c:v>211.95018955555557</c:v>
                </c:pt>
                <c:pt idx="140">
                  <c:v>217.60746322222224</c:v>
                </c:pt>
                <c:pt idx="141">
                  <c:v>215.0108611111111</c:v>
                </c:pt>
                <c:pt idx="142">
                  <c:v>216.14259944444444</c:v>
                </c:pt>
                <c:pt idx="143">
                  <c:v>218.75200344444445</c:v>
                </c:pt>
                <c:pt idx="144">
                  <c:v>226.60153533333335</c:v>
                </c:pt>
                <c:pt idx="145">
                  <c:v>220.61075911111112</c:v>
                </c:pt>
                <c:pt idx="146">
                  <c:v>226.09160177777778</c:v>
                </c:pt>
                <c:pt idx="147">
                  <c:v>229.99107100000001</c:v>
                </c:pt>
                <c:pt idx="148">
                  <c:v>228.93518933333334</c:v>
                </c:pt>
                <c:pt idx="149">
                  <c:v>229.03718322222221</c:v>
                </c:pt>
                <c:pt idx="150">
                  <c:v>230.49428377777778</c:v>
                </c:pt>
                <c:pt idx="151">
                  <c:v>238.59728077777777</c:v>
                </c:pt>
                <c:pt idx="152">
                  <c:v>238.12136222222222</c:v>
                </c:pt>
                <c:pt idx="153">
                  <c:v>239.38680066666666</c:v>
                </c:pt>
                <c:pt idx="154">
                  <c:v>236.45334444444444</c:v>
                </c:pt>
                <c:pt idx="155">
                  <c:v>233.70923466666667</c:v>
                </c:pt>
                <c:pt idx="156">
                  <c:v>229.72665177777779</c:v>
                </c:pt>
                <c:pt idx="157">
                  <c:v>219.65856733333334</c:v>
                </c:pt>
                <c:pt idx="158">
                  <c:v>220.84051388888889</c:v>
                </c:pt>
                <c:pt idx="159">
                  <c:v>215.2453151111111</c:v>
                </c:pt>
                <c:pt idx="160">
                  <c:v>209.11686855555556</c:v>
                </c:pt>
                <c:pt idx="161">
                  <c:v>208.24759088888888</c:v>
                </c:pt>
                <c:pt idx="162">
                  <c:v>201.25114466666668</c:v>
                </c:pt>
                <c:pt idx="163">
                  <c:v>197.85528011111111</c:v>
                </c:pt>
                <c:pt idx="164">
                  <c:v>194.41401244444444</c:v>
                </c:pt>
                <c:pt idx="165">
                  <c:v>183.45812466666666</c:v>
                </c:pt>
                <c:pt idx="166">
                  <c:v>185.37300733333333</c:v>
                </c:pt>
                <c:pt idx="167">
                  <c:v>197.29665955555555</c:v>
                </c:pt>
                <c:pt idx="168">
                  <c:v>226.44442622222223</c:v>
                </c:pt>
                <c:pt idx="169">
                  <c:v>231.93494044444444</c:v>
                </c:pt>
                <c:pt idx="170">
                  <c:v>230.38367333333332</c:v>
                </c:pt>
                <c:pt idx="171">
                  <c:v>231.08590766666666</c:v>
                </c:pt>
                <c:pt idx="172">
                  <c:v>223.5945638888889</c:v>
                </c:pt>
                <c:pt idx="173">
                  <c:v>230.61355433333333</c:v>
                </c:pt>
                <c:pt idx="174">
                  <c:v>230.63353711111111</c:v>
                </c:pt>
                <c:pt idx="175">
                  <c:v>238.2160451111111</c:v>
                </c:pt>
                <c:pt idx="176">
                  <c:v>237.17212622222223</c:v>
                </c:pt>
                <c:pt idx="177">
                  <c:v>239.8620631111111</c:v>
                </c:pt>
                <c:pt idx="178">
                  <c:v>239.05721977777779</c:v>
                </c:pt>
                <c:pt idx="179">
                  <c:v>238.227214</c:v>
                </c:pt>
                <c:pt idx="180">
                  <c:v>240.12167366666668</c:v>
                </c:pt>
                <c:pt idx="181">
                  <c:v>238.58642288888888</c:v>
                </c:pt>
                <c:pt idx="182">
                  <c:v>234.26667155555555</c:v>
                </c:pt>
                <c:pt idx="183">
                  <c:v>228.37795944444446</c:v>
                </c:pt>
                <c:pt idx="184">
                  <c:v>221.98865111111112</c:v>
                </c:pt>
                <c:pt idx="185">
                  <c:v>222.46090522222221</c:v>
                </c:pt>
                <c:pt idx="186">
                  <c:v>219.47792944444444</c:v>
                </c:pt>
                <c:pt idx="187">
                  <c:v>216.32251044444445</c:v>
                </c:pt>
                <c:pt idx="188">
                  <c:v>216.36740777777777</c:v>
                </c:pt>
                <c:pt idx="189">
                  <c:v>216.38839544444446</c:v>
                </c:pt>
                <c:pt idx="190">
                  <c:v>211.01205866666666</c:v>
                </c:pt>
                <c:pt idx="191">
                  <c:v>214.25625444444444</c:v>
                </c:pt>
                <c:pt idx="192">
                  <c:v>205.38054677777777</c:v>
                </c:pt>
                <c:pt idx="193">
                  <c:v>200.9685791111111</c:v>
                </c:pt>
                <c:pt idx="194">
                  <c:v>197.40076677777779</c:v>
                </c:pt>
                <c:pt idx="195">
                  <c:v>194.72047133333334</c:v>
                </c:pt>
                <c:pt idx="196">
                  <c:v>189.40596244444444</c:v>
                </c:pt>
                <c:pt idx="197">
                  <c:v>178.86142511111112</c:v>
                </c:pt>
                <c:pt idx="198">
                  <c:v>177.80065422222222</c:v>
                </c:pt>
                <c:pt idx="199">
                  <c:v>180.0406988888889</c:v>
                </c:pt>
                <c:pt idx="200">
                  <c:v>178.61735155555556</c:v>
                </c:pt>
                <c:pt idx="201">
                  <c:v>173.51530888888888</c:v>
                </c:pt>
                <c:pt idx="202">
                  <c:v>170.73826255555556</c:v>
                </c:pt>
                <c:pt idx="203">
                  <c:v>168.70631722222222</c:v>
                </c:pt>
                <c:pt idx="204">
                  <c:v>166.09292277777777</c:v>
                </c:pt>
                <c:pt idx="205">
                  <c:v>165.509772</c:v>
                </c:pt>
                <c:pt idx="206">
                  <c:v>160.00255377777779</c:v>
                </c:pt>
                <c:pt idx="207">
                  <c:v>157.64485488888889</c:v>
                </c:pt>
                <c:pt idx="208">
                  <c:v>150.85865266666667</c:v>
                </c:pt>
                <c:pt idx="209">
                  <c:v>155.24546988888889</c:v>
                </c:pt>
                <c:pt idx="210">
                  <c:v>150.02836477777777</c:v>
                </c:pt>
                <c:pt idx="211">
                  <c:v>145.18933200000001</c:v>
                </c:pt>
                <c:pt idx="212">
                  <c:v>146.0435521111111</c:v>
                </c:pt>
                <c:pt idx="213">
                  <c:v>158.94269744444443</c:v>
                </c:pt>
                <c:pt idx="214">
                  <c:v>156.89104111111112</c:v>
                </c:pt>
                <c:pt idx="215">
                  <c:v>162.40601899999999</c:v>
                </c:pt>
                <c:pt idx="216">
                  <c:v>168.69786300000001</c:v>
                </c:pt>
                <c:pt idx="217">
                  <c:v>180.58097066666667</c:v>
                </c:pt>
                <c:pt idx="218">
                  <c:v>187.31861633333332</c:v>
                </c:pt>
                <c:pt idx="219">
                  <c:v>187.611592</c:v>
                </c:pt>
                <c:pt idx="220">
                  <c:v>195.41564344444444</c:v>
                </c:pt>
                <c:pt idx="221">
                  <c:v>198.63946877777778</c:v>
                </c:pt>
                <c:pt idx="222">
                  <c:v>198.79285133333335</c:v>
                </c:pt>
                <c:pt idx="223">
                  <c:v>204.50251977777779</c:v>
                </c:pt>
                <c:pt idx="224">
                  <c:v>204.17591200000001</c:v>
                </c:pt>
                <c:pt idx="225">
                  <c:v>206.91101422222224</c:v>
                </c:pt>
                <c:pt idx="226">
                  <c:v>208.87371155555556</c:v>
                </c:pt>
                <c:pt idx="227">
                  <c:v>198.83874677777777</c:v>
                </c:pt>
                <c:pt idx="228">
                  <c:v>194.13602900000001</c:v>
                </c:pt>
                <c:pt idx="229">
                  <c:v>194.92273611111111</c:v>
                </c:pt>
                <c:pt idx="230">
                  <c:v>191.4978801111111</c:v>
                </c:pt>
                <c:pt idx="231">
                  <c:v>193.13156888888889</c:v>
                </c:pt>
                <c:pt idx="232">
                  <c:v>194.99874466666665</c:v>
                </c:pt>
                <c:pt idx="233">
                  <c:v>195.28143688888889</c:v>
                </c:pt>
                <c:pt idx="234">
                  <c:v>192.39837355555557</c:v>
                </c:pt>
                <c:pt idx="235">
                  <c:v>197.2077878888889</c:v>
                </c:pt>
                <c:pt idx="236">
                  <c:v>192.0825868888889</c:v>
                </c:pt>
                <c:pt idx="237">
                  <c:v>200.66762877777776</c:v>
                </c:pt>
                <c:pt idx="238">
                  <c:v>202.1517661111111</c:v>
                </c:pt>
                <c:pt idx="239">
                  <c:v>199.06664477777778</c:v>
                </c:pt>
                <c:pt idx="240">
                  <c:v>207.09756188888889</c:v>
                </c:pt>
                <c:pt idx="241">
                  <c:v>211.70386422222222</c:v>
                </c:pt>
                <c:pt idx="242">
                  <c:v>216.085691</c:v>
                </c:pt>
                <c:pt idx="243">
                  <c:v>217.1930518888889</c:v>
                </c:pt>
                <c:pt idx="244">
                  <c:v>219.10311333333334</c:v>
                </c:pt>
                <c:pt idx="245">
                  <c:v>217.36014844444443</c:v>
                </c:pt>
                <c:pt idx="246">
                  <c:v>217.81042166666666</c:v>
                </c:pt>
                <c:pt idx="247">
                  <c:v>218.55058955555555</c:v>
                </c:pt>
                <c:pt idx="248">
                  <c:v>223.09661422222223</c:v>
                </c:pt>
                <c:pt idx="249">
                  <c:v>224.74964322222223</c:v>
                </c:pt>
                <c:pt idx="250">
                  <c:v>226.71504833333333</c:v>
                </c:pt>
                <c:pt idx="251">
                  <c:v>230.79747366666666</c:v>
                </c:pt>
                <c:pt idx="252">
                  <c:v>224.31080222222224</c:v>
                </c:pt>
                <c:pt idx="253">
                  <c:v>230.30468177777777</c:v>
                </c:pt>
                <c:pt idx="254">
                  <c:v>232.07009122222223</c:v>
                </c:pt>
                <c:pt idx="255">
                  <c:v>232.70423655555555</c:v>
                </c:pt>
                <c:pt idx="256">
                  <c:v>230.68014766666667</c:v>
                </c:pt>
                <c:pt idx="257">
                  <c:v>230.5278648888889</c:v>
                </c:pt>
                <c:pt idx="258">
                  <c:v>224.546032</c:v>
                </c:pt>
                <c:pt idx="259">
                  <c:v>227.67853144444445</c:v>
                </c:pt>
                <c:pt idx="260">
                  <c:v>225.41117044444445</c:v>
                </c:pt>
                <c:pt idx="261">
                  <c:v>223.81135422222223</c:v>
                </c:pt>
                <c:pt idx="262">
                  <c:v>229.54661455555555</c:v>
                </c:pt>
                <c:pt idx="263">
                  <c:v>246.14651733333332</c:v>
                </c:pt>
                <c:pt idx="264">
                  <c:v>279.71738888888888</c:v>
                </c:pt>
                <c:pt idx="265">
                  <c:v>295.78733233333332</c:v>
                </c:pt>
                <c:pt idx="266">
                  <c:v>289.39643899999999</c:v>
                </c:pt>
                <c:pt idx="267">
                  <c:v>285.6510892222222</c:v>
                </c:pt>
                <c:pt idx="268">
                  <c:v>286.54809722222222</c:v>
                </c:pt>
                <c:pt idx="269">
                  <c:v>293.10873233333331</c:v>
                </c:pt>
                <c:pt idx="270">
                  <c:v>296.77665177777777</c:v>
                </c:pt>
                <c:pt idx="271">
                  <c:v>294.46631055555554</c:v>
                </c:pt>
                <c:pt idx="272">
                  <c:v>287.26854344444445</c:v>
                </c:pt>
                <c:pt idx="273">
                  <c:v>288.18225466666667</c:v>
                </c:pt>
                <c:pt idx="274">
                  <c:v>289.2860527777778</c:v>
                </c:pt>
                <c:pt idx="275">
                  <c:v>283.85521999999997</c:v>
                </c:pt>
                <c:pt idx="276">
                  <c:v>279.73584977777779</c:v>
                </c:pt>
                <c:pt idx="277">
                  <c:v>279.23085088888888</c:v>
                </c:pt>
                <c:pt idx="278">
                  <c:v>275.83273344444444</c:v>
                </c:pt>
                <c:pt idx="279">
                  <c:v>273.13280955555558</c:v>
                </c:pt>
                <c:pt idx="280">
                  <c:v>268.65219277777777</c:v>
                </c:pt>
                <c:pt idx="281">
                  <c:v>270.27538455555555</c:v>
                </c:pt>
                <c:pt idx="282">
                  <c:v>268.06033566666667</c:v>
                </c:pt>
                <c:pt idx="283">
                  <c:v>260.37900055555554</c:v>
                </c:pt>
                <c:pt idx="284">
                  <c:v>266.50246199999998</c:v>
                </c:pt>
                <c:pt idx="285">
                  <c:v>261.04765188888888</c:v>
                </c:pt>
                <c:pt idx="286">
                  <c:v>257.11919166666667</c:v>
                </c:pt>
                <c:pt idx="287">
                  <c:v>255.42078722222223</c:v>
                </c:pt>
                <c:pt idx="288">
                  <c:v>246.47964622222221</c:v>
                </c:pt>
                <c:pt idx="289">
                  <c:v>245.90973888888888</c:v>
                </c:pt>
                <c:pt idx="290">
                  <c:v>236.13425444444445</c:v>
                </c:pt>
                <c:pt idx="291">
                  <c:v>231.04811900000001</c:v>
                </c:pt>
                <c:pt idx="292">
                  <c:v>228.78917222222222</c:v>
                </c:pt>
                <c:pt idx="293">
                  <c:v>225.22081088888888</c:v>
                </c:pt>
                <c:pt idx="294">
                  <c:v>223.60285755555554</c:v>
                </c:pt>
                <c:pt idx="295">
                  <c:v>219.50858777777779</c:v>
                </c:pt>
                <c:pt idx="296">
                  <c:v>216.34936355555556</c:v>
                </c:pt>
                <c:pt idx="297">
                  <c:v>215.29594266666666</c:v>
                </c:pt>
                <c:pt idx="298">
                  <c:v>215.32901144444443</c:v>
                </c:pt>
                <c:pt idx="299">
                  <c:v>212.9957531111111</c:v>
                </c:pt>
                <c:pt idx="300">
                  <c:v>207.25914599999999</c:v>
                </c:pt>
                <c:pt idx="301">
                  <c:v>201.41188577777777</c:v>
                </c:pt>
                <c:pt idx="302">
                  <c:v>200.52024855555555</c:v>
                </c:pt>
                <c:pt idx="303">
                  <c:v>198.1985468888889</c:v>
                </c:pt>
                <c:pt idx="304">
                  <c:v>200.0747948888889</c:v>
                </c:pt>
                <c:pt idx="305">
                  <c:v>191.22521744444444</c:v>
                </c:pt>
                <c:pt idx="306">
                  <c:v>188.52183311111111</c:v>
                </c:pt>
                <c:pt idx="307">
                  <c:v>182.66001255555557</c:v>
                </c:pt>
                <c:pt idx="308">
                  <c:v>172.87856877777779</c:v>
                </c:pt>
                <c:pt idx="309">
                  <c:v>169.61642288888888</c:v>
                </c:pt>
                <c:pt idx="310">
                  <c:v>170.80925222222223</c:v>
                </c:pt>
                <c:pt idx="311">
                  <c:v>174.98067544444444</c:v>
                </c:pt>
                <c:pt idx="312">
                  <c:v>179.27916099999999</c:v>
                </c:pt>
                <c:pt idx="313">
                  <c:v>179.0522378888889</c:v>
                </c:pt>
                <c:pt idx="314">
                  <c:v>189.04321511111112</c:v>
                </c:pt>
                <c:pt idx="315">
                  <c:v>193.85467455555556</c:v>
                </c:pt>
                <c:pt idx="316">
                  <c:v>199.78829277777777</c:v>
                </c:pt>
                <c:pt idx="317">
                  <c:v>203.76589766666666</c:v>
                </c:pt>
                <c:pt idx="318">
                  <c:v>202.36730633333335</c:v>
                </c:pt>
                <c:pt idx="319">
                  <c:v>202.44377444444444</c:v>
                </c:pt>
                <c:pt idx="320">
                  <c:v>212.43813477777778</c:v>
                </c:pt>
                <c:pt idx="321">
                  <c:v>210.30682455555555</c:v>
                </c:pt>
                <c:pt idx="322">
                  <c:v>197.28925666666666</c:v>
                </c:pt>
                <c:pt idx="323">
                  <c:v>208.38236077777779</c:v>
                </c:pt>
                <c:pt idx="324">
                  <c:v>217.69198800000001</c:v>
                </c:pt>
                <c:pt idx="325">
                  <c:v>200.2902061111111</c:v>
                </c:pt>
                <c:pt idx="326">
                  <c:v>179.41881944444444</c:v>
                </c:pt>
                <c:pt idx="327">
                  <c:v>190.00146133333334</c:v>
                </c:pt>
                <c:pt idx="328">
                  <c:v>195.24406466666667</c:v>
                </c:pt>
                <c:pt idx="329">
                  <c:v>198.90174755555554</c:v>
                </c:pt>
                <c:pt idx="330">
                  <c:v>196.70930777777778</c:v>
                </c:pt>
                <c:pt idx="331">
                  <c:v>193.84791322222222</c:v>
                </c:pt>
                <c:pt idx="332">
                  <c:v>194.06160700000001</c:v>
                </c:pt>
                <c:pt idx="333">
                  <c:v>194.15534333333332</c:v>
                </c:pt>
                <c:pt idx="334">
                  <c:v>203.96116444444445</c:v>
                </c:pt>
                <c:pt idx="335">
                  <c:v>202.04367322222222</c:v>
                </c:pt>
                <c:pt idx="336">
                  <c:v>190.39459533333334</c:v>
                </c:pt>
                <c:pt idx="337">
                  <c:v>187.90247344444444</c:v>
                </c:pt>
                <c:pt idx="338">
                  <c:v>201.37137088888889</c:v>
                </c:pt>
                <c:pt idx="339">
                  <c:v>208.53703377777776</c:v>
                </c:pt>
                <c:pt idx="340">
                  <c:v>211.50138133333334</c:v>
                </c:pt>
                <c:pt idx="341">
                  <c:v>211.36452033333333</c:v>
                </c:pt>
                <c:pt idx="342">
                  <c:v>210.30698100000001</c:v>
                </c:pt>
                <c:pt idx="343">
                  <c:v>214.25554266666666</c:v>
                </c:pt>
                <c:pt idx="344">
                  <c:v>206.9910011111111</c:v>
                </c:pt>
                <c:pt idx="345">
                  <c:v>214.81217766666666</c:v>
                </c:pt>
                <c:pt idx="346">
                  <c:v>221.50056477777778</c:v>
                </c:pt>
                <c:pt idx="347">
                  <c:v>223.00187355555556</c:v>
                </c:pt>
                <c:pt idx="348">
                  <c:v>223.80468833333333</c:v>
                </c:pt>
                <c:pt idx="349">
                  <c:v>243.56739755555554</c:v>
                </c:pt>
                <c:pt idx="350">
                  <c:v>217.37976166666667</c:v>
                </c:pt>
                <c:pt idx="351">
                  <c:v>213.65175199999999</c:v>
                </c:pt>
                <c:pt idx="352">
                  <c:v>221.85133300000001</c:v>
                </c:pt>
                <c:pt idx="353">
                  <c:v>221.12599066666667</c:v>
                </c:pt>
                <c:pt idx="354">
                  <c:v>213.84437577777777</c:v>
                </c:pt>
                <c:pt idx="355">
                  <c:v>210.40625555555556</c:v>
                </c:pt>
                <c:pt idx="356">
                  <c:v>200.81892911111112</c:v>
                </c:pt>
                <c:pt idx="357">
                  <c:v>199.62370966666666</c:v>
                </c:pt>
                <c:pt idx="358">
                  <c:v>200.23823566666667</c:v>
                </c:pt>
                <c:pt idx="359">
                  <c:v>222.66667088888889</c:v>
                </c:pt>
                <c:pt idx="360">
                  <c:v>219.03704544444443</c:v>
                </c:pt>
                <c:pt idx="361">
                  <c:v>231.44740533333334</c:v>
                </c:pt>
                <c:pt idx="362">
                  <c:v>236.47585888888889</c:v>
                </c:pt>
                <c:pt idx="363">
                  <c:v>244.59901033333333</c:v>
                </c:pt>
                <c:pt idx="364">
                  <c:v>241.27549177777777</c:v>
                </c:pt>
                <c:pt idx="365">
                  <c:v>227.4453641111111</c:v>
                </c:pt>
                <c:pt idx="366">
                  <c:v>229.91882088888889</c:v>
                </c:pt>
                <c:pt idx="367">
                  <c:v>236.01898199999999</c:v>
                </c:pt>
                <c:pt idx="368">
                  <c:v>242.27796311111112</c:v>
                </c:pt>
                <c:pt idx="369">
                  <c:v>239.98747255555554</c:v>
                </c:pt>
                <c:pt idx="370">
                  <c:v>240.7124091111111</c:v>
                </c:pt>
                <c:pt idx="371">
                  <c:v>244.38535844444445</c:v>
                </c:pt>
                <c:pt idx="372">
                  <c:v>245.39203622222223</c:v>
                </c:pt>
                <c:pt idx="373">
                  <c:v>244.51261233333332</c:v>
                </c:pt>
                <c:pt idx="374">
                  <c:v>249.53643455555556</c:v>
                </c:pt>
                <c:pt idx="375">
                  <c:v>245.52023222222223</c:v>
                </c:pt>
                <c:pt idx="376">
                  <c:v>245.09449066666667</c:v>
                </c:pt>
                <c:pt idx="377">
                  <c:v>243.7763918888889</c:v>
                </c:pt>
                <c:pt idx="378">
                  <c:v>241.33532277777778</c:v>
                </c:pt>
                <c:pt idx="379">
                  <c:v>241.45437255555555</c:v>
                </c:pt>
                <c:pt idx="380">
                  <c:v>242.85240466666667</c:v>
                </c:pt>
                <c:pt idx="381">
                  <c:v>243.32822488888888</c:v>
                </c:pt>
                <c:pt idx="382">
                  <c:v>239.64573533333333</c:v>
                </c:pt>
                <c:pt idx="383">
                  <c:v>235.859655</c:v>
                </c:pt>
                <c:pt idx="384">
                  <c:v>234.57654955555554</c:v>
                </c:pt>
                <c:pt idx="385">
                  <c:v>231.0731791111111</c:v>
                </c:pt>
                <c:pt idx="386">
                  <c:v>227.57409799999999</c:v>
                </c:pt>
                <c:pt idx="387">
                  <c:v>221.6836088888889</c:v>
                </c:pt>
                <c:pt idx="388">
                  <c:v>212.67316955555555</c:v>
                </c:pt>
                <c:pt idx="389">
                  <c:v>213.0739341111111</c:v>
                </c:pt>
                <c:pt idx="390">
                  <c:v>208.63627688888889</c:v>
                </c:pt>
                <c:pt idx="391">
                  <c:v>204.87838166666666</c:v>
                </c:pt>
                <c:pt idx="392">
                  <c:v>198.66143</c:v>
                </c:pt>
                <c:pt idx="393">
                  <c:v>192.09632655555555</c:v>
                </c:pt>
                <c:pt idx="394">
                  <c:v>194.5262491111111</c:v>
                </c:pt>
                <c:pt idx="395">
                  <c:v>188.60051366666667</c:v>
                </c:pt>
                <c:pt idx="396">
                  <c:v>186.11298199999999</c:v>
                </c:pt>
                <c:pt idx="397">
                  <c:v>187.03854955555556</c:v>
                </c:pt>
                <c:pt idx="398">
                  <c:v>183.8348728888889</c:v>
                </c:pt>
                <c:pt idx="399">
                  <c:v>179.17334322222223</c:v>
                </c:pt>
                <c:pt idx="400">
                  <c:v>181.05965244444445</c:v>
                </c:pt>
                <c:pt idx="401">
                  <c:v>176.75562344444444</c:v>
                </c:pt>
                <c:pt idx="402">
                  <c:v>170.85495877777777</c:v>
                </c:pt>
                <c:pt idx="403">
                  <c:v>163.41770011111112</c:v>
                </c:pt>
                <c:pt idx="404">
                  <c:v>156.96314344444446</c:v>
                </c:pt>
                <c:pt idx="405">
                  <c:v>151.83417622222223</c:v>
                </c:pt>
                <c:pt idx="406">
                  <c:v>153.58554444444445</c:v>
                </c:pt>
                <c:pt idx="407">
                  <c:v>155.86159955555556</c:v>
                </c:pt>
                <c:pt idx="408">
                  <c:v>160.71875944444446</c:v>
                </c:pt>
                <c:pt idx="409">
                  <c:v>162.77947188888888</c:v>
                </c:pt>
                <c:pt idx="410">
                  <c:v>169.1366658888889</c:v>
                </c:pt>
                <c:pt idx="411">
                  <c:v>170.61908477777777</c:v>
                </c:pt>
                <c:pt idx="412">
                  <c:v>178.47089622222222</c:v>
                </c:pt>
                <c:pt idx="413">
                  <c:v>178.173879</c:v>
                </c:pt>
                <c:pt idx="414">
                  <c:v>181.08278555555555</c:v>
                </c:pt>
                <c:pt idx="415">
                  <c:v>179.01452322222221</c:v>
                </c:pt>
                <c:pt idx="416">
                  <c:v>184.10995555555556</c:v>
                </c:pt>
                <c:pt idx="417">
                  <c:v>185.43806511111111</c:v>
                </c:pt>
                <c:pt idx="418">
                  <c:v>185.34974022222221</c:v>
                </c:pt>
                <c:pt idx="419">
                  <c:v>177.18253200000001</c:v>
                </c:pt>
                <c:pt idx="420">
                  <c:v>176.2886048888889</c:v>
                </c:pt>
                <c:pt idx="421">
                  <c:v>183.30635766666666</c:v>
                </c:pt>
                <c:pt idx="422">
                  <c:v>175.99766133333333</c:v>
                </c:pt>
                <c:pt idx="423">
                  <c:v>179.20980966666667</c:v>
                </c:pt>
                <c:pt idx="424">
                  <c:v>182.77876833333335</c:v>
                </c:pt>
                <c:pt idx="425">
                  <c:v>187.23238422222221</c:v>
                </c:pt>
                <c:pt idx="426">
                  <c:v>184.41540499999999</c:v>
                </c:pt>
                <c:pt idx="427">
                  <c:v>192.15683355555555</c:v>
                </c:pt>
                <c:pt idx="428">
                  <c:v>188.53155466666666</c:v>
                </c:pt>
                <c:pt idx="429">
                  <c:v>189.84327066666665</c:v>
                </c:pt>
                <c:pt idx="430">
                  <c:v>196.23290122222221</c:v>
                </c:pt>
                <c:pt idx="431">
                  <c:v>201.30390844444443</c:v>
                </c:pt>
                <c:pt idx="432">
                  <c:v>204.36291988888888</c:v>
                </c:pt>
                <c:pt idx="433">
                  <c:v>211.01196544444446</c:v>
                </c:pt>
                <c:pt idx="434">
                  <c:v>210.26779922222221</c:v>
                </c:pt>
                <c:pt idx="435">
                  <c:v>212.48496644444444</c:v>
                </c:pt>
                <c:pt idx="436">
                  <c:v>214.11124177777776</c:v>
                </c:pt>
                <c:pt idx="437">
                  <c:v>206.91011177777779</c:v>
                </c:pt>
                <c:pt idx="438">
                  <c:v>201.36144777777778</c:v>
                </c:pt>
                <c:pt idx="439">
                  <c:v>186.10827177777779</c:v>
                </c:pt>
                <c:pt idx="440">
                  <c:v>187.66338166666668</c:v>
                </c:pt>
                <c:pt idx="441">
                  <c:v>180.05748866666667</c:v>
                </c:pt>
                <c:pt idx="442">
                  <c:v>164.66542977777777</c:v>
                </c:pt>
                <c:pt idx="443">
                  <c:v>158.91936755555557</c:v>
                </c:pt>
                <c:pt idx="444">
                  <c:v>162.9692321111111</c:v>
                </c:pt>
                <c:pt idx="445">
                  <c:v>166.72002422222224</c:v>
                </c:pt>
                <c:pt idx="446">
                  <c:v>166.27354677777777</c:v>
                </c:pt>
                <c:pt idx="447">
                  <c:v>169.46595055555557</c:v>
                </c:pt>
                <c:pt idx="448">
                  <c:v>175.38473611111112</c:v>
                </c:pt>
                <c:pt idx="449">
                  <c:v>176.55098911111111</c:v>
                </c:pt>
                <c:pt idx="450">
                  <c:v>176.34998222222222</c:v>
                </c:pt>
                <c:pt idx="451">
                  <c:v>175.54477455555556</c:v>
                </c:pt>
                <c:pt idx="452">
                  <c:v>178.33745944444445</c:v>
                </c:pt>
                <c:pt idx="453">
                  <c:v>181.0404891111111</c:v>
                </c:pt>
                <c:pt idx="454">
                  <c:v>192.56762744444444</c:v>
                </c:pt>
                <c:pt idx="455">
                  <c:v>220.23797200000001</c:v>
                </c:pt>
                <c:pt idx="456">
                  <c:v>245.24334244444444</c:v>
                </c:pt>
                <c:pt idx="457">
                  <c:v>258.55502433333334</c:v>
                </c:pt>
                <c:pt idx="458">
                  <c:v>259.09689011111112</c:v>
                </c:pt>
                <c:pt idx="459">
                  <c:v>255.58695688888889</c:v>
                </c:pt>
                <c:pt idx="460">
                  <c:v>254.82710166666666</c:v>
                </c:pt>
                <c:pt idx="461">
                  <c:v>254.45131544444445</c:v>
                </c:pt>
                <c:pt idx="462">
                  <c:v>254.67318255555554</c:v>
                </c:pt>
                <c:pt idx="463">
                  <c:v>251.59163844444444</c:v>
                </c:pt>
                <c:pt idx="464">
                  <c:v>249.29717277777777</c:v>
                </c:pt>
                <c:pt idx="465">
                  <c:v>248.22636900000001</c:v>
                </c:pt>
                <c:pt idx="466">
                  <c:v>249.60146644444444</c:v>
                </c:pt>
                <c:pt idx="467">
                  <c:v>248.26201544444444</c:v>
                </c:pt>
                <c:pt idx="468">
                  <c:v>247.6392438888889</c:v>
                </c:pt>
                <c:pt idx="469">
                  <c:v>249.33843655555555</c:v>
                </c:pt>
                <c:pt idx="470">
                  <c:v>245.59050911111112</c:v>
                </c:pt>
                <c:pt idx="471">
                  <c:v>241.93801488888889</c:v>
                </c:pt>
                <c:pt idx="472">
                  <c:v>238.21405533333333</c:v>
                </c:pt>
                <c:pt idx="473">
                  <c:v>235.03887422222223</c:v>
                </c:pt>
                <c:pt idx="474">
                  <c:v>231.56932166666667</c:v>
                </c:pt>
                <c:pt idx="475">
                  <c:v>227.99548322222222</c:v>
                </c:pt>
                <c:pt idx="476">
                  <c:v>230.4051321111111</c:v>
                </c:pt>
                <c:pt idx="477">
                  <c:v>238.36614499999999</c:v>
                </c:pt>
                <c:pt idx="478">
                  <c:v>231.1567378888889</c:v>
                </c:pt>
                <c:pt idx="479">
                  <c:v>230.57148988888889</c:v>
                </c:pt>
                <c:pt idx="480">
                  <c:v>228.1137018888889</c:v>
                </c:pt>
                <c:pt idx="481">
                  <c:v>221.47074777777777</c:v>
                </c:pt>
                <c:pt idx="482">
                  <c:v>216.38982766666666</c:v>
                </c:pt>
                <c:pt idx="483">
                  <c:v>218.36511222222222</c:v>
                </c:pt>
                <c:pt idx="484">
                  <c:v>211.2104041111111</c:v>
                </c:pt>
                <c:pt idx="485">
                  <c:v>207.4162201111111</c:v>
                </c:pt>
                <c:pt idx="486">
                  <c:v>199.64423366666668</c:v>
                </c:pt>
                <c:pt idx="487">
                  <c:v>200.93679800000001</c:v>
                </c:pt>
                <c:pt idx="488">
                  <c:v>195.27281500000001</c:v>
                </c:pt>
                <c:pt idx="489">
                  <c:v>187.34485255555555</c:v>
                </c:pt>
                <c:pt idx="490">
                  <c:v>181.60537577777777</c:v>
                </c:pt>
                <c:pt idx="491">
                  <c:v>180.80139277777778</c:v>
                </c:pt>
                <c:pt idx="492">
                  <c:v>182.39882366666666</c:v>
                </c:pt>
                <c:pt idx="493">
                  <c:v>178.15479788888888</c:v>
                </c:pt>
                <c:pt idx="494">
                  <c:v>177.97546877777779</c:v>
                </c:pt>
                <c:pt idx="495">
                  <c:v>174.41870611111111</c:v>
                </c:pt>
                <c:pt idx="496">
                  <c:v>171.69293155555556</c:v>
                </c:pt>
                <c:pt idx="497">
                  <c:v>167.72731222222222</c:v>
                </c:pt>
                <c:pt idx="498">
                  <c:v>162.07111366666666</c:v>
                </c:pt>
                <c:pt idx="499">
                  <c:v>149.09017044444445</c:v>
                </c:pt>
                <c:pt idx="500">
                  <c:v>144.56498500000001</c:v>
                </c:pt>
                <c:pt idx="501">
                  <c:v>142.55531255555556</c:v>
                </c:pt>
                <c:pt idx="502">
                  <c:v>143.64979566666668</c:v>
                </c:pt>
                <c:pt idx="503">
                  <c:v>144.35110511111111</c:v>
                </c:pt>
                <c:pt idx="504">
                  <c:v>148.20427466666666</c:v>
                </c:pt>
                <c:pt idx="505">
                  <c:v>156.50088044444445</c:v>
                </c:pt>
                <c:pt idx="506">
                  <c:v>160.25293133333332</c:v>
                </c:pt>
                <c:pt idx="507">
                  <c:v>162.69691744444444</c:v>
                </c:pt>
                <c:pt idx="508">
                  <c:v>170.46766688888889</c:v>
                </c:pt>
                <c:pt idx="509">
                  <c:v>180.72503844444444</c:v>
                </c:pt>
                <c:pt idx="510">
                  <c:v>184.836197</c:v>
                </c:pt>
                <c:pt idx="511">
                  <c:v>186.21653066666667</c:v>
                </c:pt>
                <c:pt idx="512">
                  <c:v>190.90785755555555</c:v>
                </c:pt>
                <c:pt idx="513">
                  <c:v>191.79124933333333</c:v>
                </c:pt>
                <c:pt idx="514">
                  <c:v>188.95481188888888</c:v>
                </c:pt>
                <c:pt idx="515">
                  <c:v>186.37546733333335</c:v>
                </c:pt>
                <c:pt idx="516">
                  <c:v>178.91760522222222</c:v>
                </c:pt>
                <c:pt idx="517">
                  <c:v>171.03124211111111</c:v>
                </c:pt>
                <c:pt idx="518">
                  <c:v>164.12446211111111</c:v>
                </c:pt>
                <c:pt idx="519">
                  <c:v>156.33591166666668</c:v>
                </c:pt>
                <c:pt idx="520">
                  <c:v>156.69154011111112</c:v>
                </c:pt>
                <c:pt idx="521">
                  <c:v>152.36989744444443</c:v>
                </c:pt>
                <c:pt idx="522">
                  <c:v>136.27622877777779</c:v>
                </c:pt>
                <c:pt idx="523">
                  <c:v>148.0613921111111</c:v>
                </c:pt>
                <c:pt idx="524">
                  <c:v>140.60347166666668</c:v>
                </c:pt>
                <c:pt idx="525">
                  <c:v>149.80394777777778</c:v>
                </c:pt>
                <c:pt idx="526">
                  <c:v>157.77523744444446</c:v>
                </c:pt>
                <c:pt idx="527">
                  <c:v>161.29435544444445</c:v>
                </c:pt>
                <c:pt idx="528">
                  <c:v>189.72602455555557</c:v>
                </c:pt>
                <c:pt idx="529">
                  <c:v>170.80762055555556</c:v>
                </c:pt>
                <c:pt idx="530">
                  <c:v>173.95888855555555</c:v>
                </c:pt>
                <c:pt idx="531">
                  <c:v>176.47465866666667</c:v>
                </c:pt>
                <c:pt idx="532">
                  <c:v>192.09642866666667</c:v>
                </c:pt>
                <c:pt idx="533">
                  <c:v>186.70475444444443</c:v>
                </c:pt>
                <c:pt idx="534">
                  <c:v>190.35317422222224</c:v>
                </c:pt>
                <c:pt idx="535">
                  <c:v>187.64573066666668</c:v>
                </c:pt>
                <c:pt idx="536">
                  <c:v>180.12979811111111</c:v>
                </c:pt>
                <c:pt idx="537">
                  <c:v>184.71996799999999</c:v>
                </c:pt>
                <c:pt idx="538">
                  <c:v>188.22553344444444</c:v>
                </c:pt>
                <c:pt idx="539">
                  <c:v>190.65086011111111</c:v>
                </c:pt>
                <c:pt idx="540">
                  <c:v>190.02431422222222</c:v>
                </c:pt>
                <c:pt idx="541">
                  <c:v>187.06341322222221</c:v>
                </c:pt>
                <c:pt idx="542">
                  <c:v>182.00111477777779</c:v>
                </c:pt>
                <c:pt idx="543">
                  <c:v>184.74408411111111</c:v>
                </c:pt>
                <c:pt idx="544">
                  <c:v>182.38362288888888</c:v>
                </c:pt>
                <c:pt idx="545">
                  <c:v>185.99756744444446</c:v>
                </c:pt>
                <c:pt idx="546">
                  <c:v>181.97921355555556</c:v>
                </c:pt>
                <c:pt idx="547">
                  <c:v>181.95421633333333</c:v>
                </c:pt>
                <c:pt idx="548">
                  <c:v>189.04130188888888</c:v>
                </c:pt>
                <c:pt idx="549">
                  <c:v>197.68515988888888</c:v>
                </c:pt>
                <c:pt idx="550">
                  <c:v>216.03739355555555</c:v>
                </c:pt>
                <c:pt idx="551">
                  <c:v>242.65175222222223</c:v>
                </c:pt>
                <c:pt idx="552">
                  <c:v>268.00556444444442</c:v>
                </c:pt>
                <c:pt idx="553">
                  <c:v>283.85387077777779</c:v>
                </c:pt>
                <c:pt idx="554">
                  <c:v>287.5486807777778</c:v>
                </c:pt>
                <c:pt idx="555">
                  <c:v>287.04956511111112</c:v>
                </c:pt>
                <c:pt idx="556">
                  <c:v>280.85201999999998</c:v>
                </c:pt>
                <c:pt idx="557">
                  <c:v>280.16293400000001</c:v>
                </c:pt>
                <c:pt idx="558">
                  <c:v>278.73036233333335</c:v>
                </c:pt>
                <c:pt idx="559">
                  <c:v>277.20335433333332</c:v>
                </c:pt>
                <c:pt idx="560">
                  <c:v>276.92954388888887</c:v>
                </c:pt>
                <c:pt idx="561">
                  <c:v>278.06031366666667</c:v>
                </c:pt>
                <c:pt idx="562">
                  <c:v>278.0741151111111</c:v>
                </c:pt>
                <c:pt idx="563">
                  <c:v>276.24802544444447</c:v>
                </c:pt>
                <c:pt idx="564">
                  <c:v>273.94321655555558</c:v>
                </c:pt>
                <c:pt idx="565">
                  <c:v>272.36237299999999</c:v>
                </c:pt>
                <c:pt idx="566">
                  <c:v>270.78931722222222</c:v>
                </c:pt>
                <c:pt idx="567">
                  <c:v>265.0151308888889</c:v>
                </c:pt>
                <c:pt idx="568">
                  <c:v>266.75032144444447</c:v>
                </c:pt>
                <c:pt idx="569">
                  <c:v>263.96255388888886</c:v>
                </c:pt>
                <c:pt idx="570">
                  <c:v>263.636101</c:v>
                </c:pt>
                <c:pt idx="571">
                  <c:v>256.07306855555555</c:v>
                </c:pt>
                <c:pt idx="572">
                  <c:v>249.94133211111111</c:v>
                </c:pt>
                <c:pt idx="573">
                  <c:v>249.66036722222222</c:v>
                </c:pt>
                <c:pt idx="574">
                  <c:v>247.24929888888889</c:v>
                </c:pt>
                <c:pt idx="575">
                  <c:v>248.20528744444445</c:v>
                </c:pt>
                <c:pt idx="576">
                  <c:v>241.79768799999999</c:v>
                </c:pt>
                <c:pt idx="577">
                  <c:v>238.15120344444443</c:v>
                </c:pt>
                <c:pt idx="578">
                  <c:v>236.78103511111112</c:v>
                </c:pt>
                <c:pt idx="579">
                  <c:v>224.68247822222222</c:v>
                </c:pt>
                <c:pt idx="580">
                  <c:v>225.92802477777778</c:v>
                </c:pt>
                <c:pt idx="581">
                  <c:v>222.32212422222221</c:v>
                </c:pt>
                <c:pt idx="582">
                  <c:v>218.1308731111111</c:v>
                </c:pt>
                <c:pt idx="583">
                  <c:v>216.07454388888888</c:v>
                </c:pt>
                <c:pt idx="584">
                  <c:v>214.00515633333333</c:v>
                </c:pt>
                <c:pt idx="585">
                  <c:v>210.06681633333332</c:v>
                </c:pt>
                <c:pt idx="586">
                  <c:v>208.94204855555554</c:v>
                </c:pt>
                <c:pt idx="587">
                  <c:v>205.87599311111111</c:v>
                </c:pt>
                <c:pt idx="588">
                  <c:v>200.97127722222223</c:v>
                </c:pt>
                <c:pt idx="589">
                  <c:v>197.60592433333332</c:v>
                </c:pt>
                <c:pt idx="590">
                  <c:v>196.29956766666666</c:v>
                </c:pt>
                <c:pt idx="591">
                  <c:v>188.56734833333334</c:v>
                </c:pt>
                <c:pt idx="592">
                  <c:v>184.11021588888889</c:v>
                </c:pt>
                <c:pt idx="593">
                  <c:v>185.88122933333332</c:v>
                </c:pt>
                <c:pt idx="594">
                  <c:v>178.63443611111111</c:v>
                </c:pt>
                <c:pt idx="595">
                  <c:v>174.73314066666666</c:v>
                </c:pt>
                <c:pt idx="596">
                  <c:v>171.16546500000001</c:v>
                </c:pt>
                <c:pt idx="597">
                  <c:v>164.22421088888888</c:v>
                </c:pt>
                <c:pt idx="598">
                  <c:v>160.75712144444444</c:v>
                </c:pt>
                <c:pt idx="599">
                  <c:v>162.88426044444444</c:v>
                </c:pt>
                <c:pt idx="600">
                  <c:v>168.81010444444445</c:v>
                </c:pt>
                <c:pt idx="601">
                  <c:v>173.97589744444446</c:v>
                </c:pt>
                <c:pt idx="602">
                  <c:v>181.13684466666666</c:v>
                </c:pt>
                <c:pt idx="603">
                  <c:v>185.867155</c:v>
                </c:pt>
                <c:pt idx="604">
                  <c:v>189.15213877777776</c:v>
                </c:pt>
                <c:pt idx="605">
                  <c:v>198.69997900000001</c:v>
                </c:pt>
                <c:pt idx="606">
                  <c:v>192.88017455555556</c:v>
                </c:pt>
                <c:pt idx="607">
                  <c:v>202.313851</c:v>
                </c:pt>
                <c:pt idx="608">
                  <c:v>205.24900644444443</c:v>
                </c:pt>
                <c:pt idx="609">
                  <c:v>203.44602677777777</c:v>
                </c:pt>
                <c:pt idx="610">
                  <c:v>185.96774355555556</c:v>
                </c:pt>
                <c:pt idx="611">
                  <c:v>176.49017755555556</c:v>
                </c:pt>
                <c:pt idx="612">
                  <c:v>169.45442344444444</c:v>
                </c:pt>
                <c:pt idx="613">
                  <c:v>156.75544311111111</c:v>
                </c:pt>
                <c:pt idx="614">
                  <c:v>144.17548177777778</c:v>
                </c:pt>
                <c:pt idx="615">
                  <c:v>145.324896</c:v>
                </c:pt>
                <c:pt idx="616">
                  <c:v>144.39264044444445</c:v>
                </c:pt>
                <c:pt idx="617">
                  <c:v>145.93062022222222</c:v>
                </c:pt>
                <c:pt idx="618">
                  <c:v>148.12965500000001</c:v>
                </c:pt>
                <c:pt idx="619">
                  <c:v>153.37837333333334</c:v>
                </c:pt>
                <c:pt idx="620">
                  <c:v>158.50455822222222</c:v>
                </c:pt>
                <c:pt idx="621">
                  <c:v>172.83032966666667</c:v>
                </c:pt>
                <c:pt idx="622">
                  <c:v>179.77354622222222</c:v>
                </c:pt>
                <c:pt idx="623">
                  <c:v>183.28606044444444</c:v>
                </c:pt>
                <c:pt idx="624">
                  <c:v>193.96521277777777</c:v>
                </c:pt>
                <c:pt idx="625">
                  <c:v>191.46522822222221</c:v>
                </c:pt>
                <c:pt idx="626">
                  <c:v>193.11886866666666</c:v>
                </c:pt>
                <c:pt idx="627">
                  <c:v>197.17489655555556</c:v>
                </c:pt>
                <c:pt idx="628">
                  <c:v>199.85735055555554</c:v>
                </c:pt>
                <c:pt idx="629">
                  <c:v>201.09635944444443</c:v>
                </c:pt>
                <c:pt idx="630">
                  <c:v>201.57459477777778</c:v>
                </c:pt>
                <c:pt idx="631">
                  <c:v>206.31058588888888</c:v>
                </c:pt>
                <c:pt idx="632">
                  <c:v>207.80150077777779</c:v>
                </c:pt>
                <c:pt idx="633">
                  <c:v>206.16639311111112</c:v>
                </c:pt>
                <c:pt idx="634">
                  <c:v>211.67752422222222</c:v>
                </c:pt>
                <c:pt idx="635">
                  <c:v>202.8097458888889</c:v>
                </c:pt>
                <c:pt idx="636">
                  <c:v>210.48693322222223</c:v>
                </c:pt>
                <c:pt idx="637">
                  <c:v>214.67373211111112</c:v>
                </c:pt>
                <c:pt idx="638">
                  <c:v>216.13938277777777</c:v>
                </c:pt>
                <c:pt idx="639">
                  <c:v>216.29014744444444</c:v>
                </c:pt>
                <c:pt idx="640">
                  <c:v>213.80681422222221</c:v>
                </c:pt>
                <c:pt idx="641">
                  <c:v>217.15939411111111</c:v>
                </c:pt>
                <c:pt idx="642">
                  <c:v>214.66144411111111</c:v>
                </c:pt>
                <c:pt idx="643">
                  <c:v>210.498884</c:v>
                </c:pt>
                <c:pt idx="644">
                  <c:v>206.99283488888889</c:v>
                </c:pt>
                <c:pt idx="645">
                  <c:v>206.5361728888889</c:v>
                </c:pt>
                <c:pt idx="646">
                  <c:v>216.8059801111111</c:v>
                </c:pt>
                <c:pt idx="647">
                  <c:v>230.34079377777778</c:v>
                </c:pt>
                <c:pt idx="648">
                  <c:v>257.22800911111113</c:v>
                </c:pt>
                <c:pt idx="649">
                  <c:v>270.0264387777778</c:v>
                </c:pt>
                <c:pt idx="650">
                  <c:v>270.16299322222221</c:v>
                </c:pt>
                <c:pt idx="651">
                  <c:v>270.97579333333334</c:v>
                </c:pt>
                <c:pt idx="652">
                  <c:v>270.53272099999998</c:v>
                </c:pt>
                <c:pt idx="653">
                  <c:v>266.73545011111111</c:v>
                </c:pt>
                <c:pt idx="654">
                  <c:v>263.46150788888889</c:v>
                </c:pt>
                <c:pt idx="655">
                  <c:v>267.58437588888887</c:v>
                </c:pt>
                <c:pt idx="656">
                  <c:v>270.03869288888887</c:v>
                </c:pt>
                <c:pt idx="657">
                  <c:v>266.70699877777776</c:v>
                </c:pt>
                <c:pt idx="658">
                  <c:v>262.67614122222221</c:v>
                </c:pt>
                <c:pt idx="659">
                  <c:v>265.40089022222224</c:v>
                </c:pt>
                <c:pt idx="660">
                  <c:v>262.72166988888887</c:v>
                </c:pt>
                <c:pt idx="661">
                  <c:v>260.13475044444442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B-4B1D-BDEA-5499DF83F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936784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[0]!PERTR</c:f>
              <c:numCache>
                <c:formatCode>0.0%</c:formatCode>
                <c:ptCount val="662"/>
                <c:pt idx="0">
                  <c:v>5.4859834828615518E-3</c:v>
                </c:pt>
                <c:pt idx="1">
                  <c:v>2.8431703849326421E-3</c:v>
                </c:pt>
                <c:pt idx="2">
                  <c:v>1.4143114239065859E-2</c:v>
                </c:pt>
                <c:pt idx="3">
                  <c:v>1.59728255936934E-2</c:v>
                </c:pt>
                <c:pt idx="4">
                  <c:v>1.1216654620726921E-2</c:v>
                </c:pt>
                <c:pt idx="5">
                  <c:v>9.8529884580063794E-3</c:v>
                </c:pt>
                <c:pt idx="6">
                  <c:v>1.2128202402987565E-2</c:v>
                </c:pt>
                <c:pt idx="7">
                  <c:v>1.6807092319418689E-2</c:v>
                </c:pt>
                <c:pt idx="8">
                  <c:v>2.6649541650941286E-2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2.847625530452497E-2</c:v>
                </c:pt>
                <c:pt idx="31">
                  <c:v>2.0320874348276431E-2</c:v>
                </c:pt>
                <c:pt idx="32">
                  <c:v>1.1064572305209E-2</c:v>
                </c:pt>
                <c:pt idx="33">
                  <c:v>8.5575269090192359E-3</c:v>
                </c:pt>
                <c:pt idx="34">
                  <c:v>-6.5208994633342175E-3</c:v>
                </c:pt>
                <c:pt idx="35">
                  <c:v>-1.5644318537319887E-2</c:v>
                </c:pt>
                <c:pt idx="36">
                  <c:v>-9.6795354800460007E-3</c:v>
                </c:pt>
                <c:pt idx="37">
                  <c:v>-2.109821780775311E-2</c:v>
                </c:pt>
                <c:pt idx="38">
                  <c:v>-5.1374603017119991E-2</c:v>
                </c:pt>
                <c:pt idx="39">
                  <c:v>-4.6112599039483525E-2</c:v>
                </c:pt>
                <c:pt idx="40">
                  <c:v>-1.7898620036132271E-2</c:v>
                </c:pt>
                <c:pt idx="41">
                  <c:v>-1.4974548854407131E-2</c:v>
                </c:pt>
                <c:pt idx="42">
                  <c:v>-6.4360226616442112E-2</c:v>
                </c:pt>
                <c:pt idx="43">
                  <c:v>-2.3651404133955358E-2</c:v>
                </c:pt>
                <c:pt idx="44">
                  <c:v>-2.2784977409555082E-2</c:v>
                </c:pt>
                <c:pt idx="45">
                  <c:v>-2.6610550289536027E-2</c:v>
                </c:pt>
                <c:pt idx="46">
                  <c:v>-1.690184316789696E-2</c:v>
                </c:pt>
                <c:pt idx="47">
                  <c:v>-2.2615639886443412E-2</c:v>
                </c:pt>
                <c:pt idx="48">
                  <c:v>-3.0833334217230033E-2</c:v>
                </c:pt>
                <c:pt idx="49">
                  <c:v>-2.914232202538267E-2</c:v>
                </c:pt>
                <c:pt idx="50">
                  <c:v>-2.8198838018167808E-2</c:v>
                </c:pt>
                <c:pt idx="51">
                  <c:v>-2.9312666630624575E-2</c:v>
                </c:pt>
                <c:pt idx="52">
                  <c:v>-2.7829729577691732E-2</c:v>
                </c:pt>
                <c:pt idx="53">
                  <c:v>-2.5474540116067122E-2</c:v>
                </c:pt>
                <c:pt idx="54">
                  <c:v>-2.3282884323379445E-2</c:v>
                </c:pt>
                <c:pt idx="55">
                  <c:v>-1.7613357140098047E-2</c:v>
                </c:pt>
                <c:pt idx="56">
                  <c:v>-2.0302582021469919E-2</c:v>
                </c:pt>
                <c:pt idx="57">
                  <c:v>-2.1952981988112109E-2</c:v>
                </c:pt>
                <c:pt idx="58">
                  <c:v>-2.8913302397833473E-2</c:v>
                </c:pt>
                <c:pt idx="59">
                  <c:v>-2.7777236313883156E-2</c:v>
                </c:pt>
                <c:pt idx="60">
                  <c:v>-2.6419355799057982E-2</c:v>
                </c:pt>
                <c:pt idx="61">
                  <c:v>-2.7995697878988455E-2</c:v>
                </c:pt>
                <c:pt idx="62">
                  <c:v>-3.1756943612282158E-2</c:v>
                </c:pt>
                <c:pt idx="63">
                  <c:v>-3.2274450016392446E-2</c:v>
                </c:pt>
                <c:pt idx="64">
                  <c:v>-3.0185739729873325E-2</c:v>
                </c:pt>
                <c:pt idx="65">
                  <c:v>-2.3124536414739893E-2</c:v>
                </c:pt>
                <c:pt idx="66">
                  <c:v>-2.9005662230087922E-2</c:v>
                </c:pt>
                <c:pt idx="67">
                  <c:v>-2.4923106120828167E-2</c:v>
                </c:pt>
                <c:pt idx="68">
                  <c:v>-1.2638692395755458E-2</c:v>
                </c:pt>
                <c:pt idx="69">
                  <c:v>-2.3042349660814573E-2</c:v>
                </c:pt>
                <c:pt idx="70">
                  <c:v>-1.625766614877661E-2</c:v>
                </c:pt>
                <c:pt idx="71">
                  <c:v>-2.0799646579411059E-2</c:v>
                </c:pt>
                <c:pt idx="72">
                  <c:v>-1.4633863427012193E-2</c:v>
                </c:pt>
                <c:pt idx="73">
                  <c:v>-1.7789669804849879E-2</c:v>
                </c:pt>
                <c:pt idx="74">
                  <c:v>-2.2041492339872546E-2</c:v>
                </c:pt>
                <c:pt idx="75">
                  <c:v>-1.3569759113340759E-2</c:v>
                </c:pt>
                <c:pt idx="76">
                  <c:v>-4.9003272711087868E-3</c:v>
                </c:pt>
                <c:pt idx="77">
                  <c:v>-8.0267221636096796E-3</c:v>
                </c:pt>
                <c:pt idx="78">
                  <c:v>-1.2305035868965272E-3</c:v>
                </c:pt>
                <c:pt idx="79">
                  <c:v>-3.5977749315815803E-3</c:v>
                </c:pt>
                <c:pt idx="80">
                  <c:v>-1.9229363466614238E-3</c:v>
                </c:pt>
                <c:pt idx="81">
                  <c:v>-2.2878057307934505E-3</c:v>
                </c:pt>
                <c:pt idx="82">
                  <c:v>-1.5614706486083066E-4</c:v>
                </c:pt>
                <c:pt idx="83">
                  <c:v>-2.0548572558111357E-2</c:v>
                </c:pt>
                <c:pt idx="84">
                  <c:v>-3.29700545258305E-3</c:v>
                </c:pt>
                <c:pt idx="85">
                  <c:v>-6.8865011753006591E-3</c:v>
                </c:pt>
                <c:pt idx="86">
                  <c:v>-2.9354355510255721E-3</c:v>
                </c:pt>
                <c:pt idx="87">
                  <c:v>-1.0213258780399278E-2</c:v>
                </c:pt>
                <c:pt idx="88">
                  <c:v>7.0075244284557804E-4</c:v>
                </c:pt>
                <c:pt idx="89">
                  <c:v>-1.6374632776447523E-3</c:v>
                </c:pt>
                <c:pt idx="90">
                  <c:v>-2.9586288747362289E-4</c:v>
                </c:pt>
                <c:pt idx="91">
                  <c:v>-3.0628803133335258E-3</c:v>
                </c:pt>
                <c:pt idx="92">
                  <c:v>-6.250035146933436E-3</c:v>
                </c:pt>
                <c:pt idx="93">
                  <c:v>-5.3242927346176328E-3</c:v>
                </c:pt>
                <c:pt idx="94">
                  <c:v>-6.5568887990703865E-3</c:v>
                </c:pt>
                <c:pt idx="95">
                  <c:v>-9.7849368288212731E-3</c:v>
                </c:pt>
                <c:pt idx="96">
                  <c:v>-9.6663488512435097E-3</c:v>
                </c:pt>
                <c:pt idx="97">
                  <c:v>-6.9956033552973831E-3</c:v>
                </c:pt>
                <c:pt idx="98">
                  <c:v>-8.9247164391473201E-3</c:v>
                </c:pt>
                <c:pt idx="99">
                  <c:v>-9.129413358462941E-3</c:v>
                </c:pt>
                <c:pt idx="100">
                  <c:v>-6.50731395868848E-3</c:v>
                </c:pt>
                <c:pt idx="101">
                  <c:v>-8.0455759011324977E-3</c:v>
                </c:pt>
                <c:pt idx="102">
                  <c:v>-6.6723276954501328E-3</c:v>
                </c:pt>
                <c:pt idx="103">
                  <c:v>-5.4879658175130209E-3</c:v>
                </c:pt>
                <c:pt idx="104">
                  <c:v>-3.5842754923006937E-3</c:v>
                </c:pt>
                <c:pt idx="105">
                  <c:v>-4.2957247899931741E-3</c:v>
                </c:pt>
                <c:pt idx="106">
                  <c:v>-3.7314632342422679E-3</c:v>
                </c:pt>
                <c:pt idx="107">
                  <c:v>-2.1382999779796948E-3</c:v>
                </c:pt>
                <c:pt idx="108">
                  <c:v>-4.1977256923167519E-3</c:v>
                </c:pt>
                <c:pt idx="109">
                  <c:v>-2.9200999052206118E-3</c:v>
                </c:pt>
                <c:pt idx="110">
                  <c:v>-9.7384816594627233E-5</c:v>
                </c:pt>
                <c:pt idx="111">
                  <c:v>3.2624709888032653E-3</c:v>
                </c:pt>
                <c:pt idx="112">
                  <c:v>8.1037607805754357E-3</c:v>
                </c:pt>
                <c:pt idx="113">
                  <c:v>3.8460664217752167E-3</c:v>
                </c:pt>
                <c:pt idx="114">
                  <c:v>8.3460425637722126E-3</c:v>
                </c:pt>
                <c:pt idx="115">
                  <c:v>5.2755418712068436E-3</c:v>
                </c:pt>
                <c:pt idx="116">
                  <c:v>1.6497138403838145E-2</c:v>
                </c:pt>
                <c:pt idx="117">
                  <c:v>2.2827134811978792E-2</c:v>
                </c:pt>
                <c:pt idx="118">
                  <c:v>2.9158026903591157E-2</c:v>
                </c:pt>
                <c:pt idx="119">
                  <c:v>2.6483952919046132E-2</c:v>
                </c:pt>
                <c:pt idx="120">
                  <c:v>2.0283782641697837E-2</c:v>
                </c:pt>
                <c:pt idx="121">
                  <c:v>1.3630957444197789E-2</c:v>
                </c:pt>
                <c:pt idx="122">
                  <c:v>1.4690579016140792E-2</c:v>
                </c:pt>
                <c:pt idx="123">
                  <c:v>1.4935870149734493E-2</c:v>
                </c:pt>
                <c:pt idx="124">
                  <c:v>1.0375148322528538E-2</c:v>
                </c:pt>
                <c:pt idx="125">
                  <c:v>3.0352060944830624E-3</c:v>
                </c:pt>
                <c:pt idx="126">
                  <c:v>-4.0877609528231336E-4</c:v>
                </c:pt>
                <c:pt idx="127">
                  <c:v>2.0449102206625295E-3</c:v>
                </c:pt>
                <c:pt idx="128">
                  <c:v>3.7810295875503469E-3</c:v>
                </c:pt>
                <c:pt idx="129">
                  <c:v>2.256579060093931E-3</c:v>
                </c:pt>
                <c:pt idx="130">
                  <c:v>3.4742103077136533E-3</c:v>
                </c:pt>
                <c:pt idx="131">
                  <c:v>3.8630205990072609E-3</c:v>
                </c:pt>
                <c:pt idx="132">
                  <c:v>9.0598402269671842E-3</c:v>
                </c:pt>
                <c:pt idx="133">
                  <c:v>-2.0631862729731318E-2</c:v>
                </c:pt>
                <c:pt idx="134">
                  <c:v>-1.4476969315520513E-2</c:v>
                </c:pt>
                <c:pt idx="135">
                  <c:v>-2.2712356098999537E-2</c:v>
                </c:pt>
                <c:pt idx="136">
                  <c:v>-2.0340875851891423E-2</c:v>
                </c:pt>
                <c:pt idx="137">
                  <c:v>-1.6110328476458543E-2</c:v>
                </c:pt>
                <c:pt idx="138">
                  <c:v>-2.2960429933122882E-2</c:v>
                </c:pt>
                <c:pt idx="139">
                  <c:v>-2.4051774453453023E-2</c:v>
                </c:pt>
                <c:pt idx="140">
                  <c:v>-1.3338233726432818E-2</c:v>
                </c:pt>
                <c:pt idx="141">
                  <c:v>1.0539446229379379E-2</c:v>
                </c:pt>
                <c:pt idx="142">
                  <c:v>1.4596796949038204E-2</c:v>
                </c:pt>
                <c:pt idx="143">
                  <c:v>2.0279488463109171E-2</c:v>
                </c:pt>
                <c:pt idx="144">
                  <c:v>7.8785471584037845E-3</c:v>
                </c:pt>
                <c:pt idx="145">
                  <c:v>-1.591517160375195E-2</c:v>
                </c:pt>
                <c:pt idx="146">
                  <c:v>-2.0243272197978977E-2</c:v>
                </c:pt>
                <c:pt idx="147">
                  <c:v>-3.6093659157054822E-3</c:v>
                </c:pt>
                <c:pt idx="148">
                  <c:v>9.7135894468437893E-3</c:v>
                </c:pt>
                <c:pt idx="149">
                  <c:v>-2.6684815056729574E-3</c:v>
                </c:pt>
                <c:pt idx="150">
                  <c:v>-9.4243096406773086E-3</c:v>
                </c:pt>
                <c:pt idx="151">
                  <c:v>-1.2632812837667026E-2</c:v>
                </c:pt>
                <c:pt idx="152">
                  <c:v>-9.3928167569314654E-3</c:v>
                </c:pt>
                <c:pt idx="153">
                  <c:v>-1.8294195532349882E-2</c:v>
                </c:pt>
                <c:pt idx="154">
                  <c:v>-1.3880362611457916E-2</c:v>
                </c:pt>
                <c:pt idx="155">
                  <c:v>-1.031470212510676E-2</c:v>
                </c:pt>
                <c:pt idx="156">
                  <c:v>-1.9707474971611127E-2</c:v>
                </c:pt>
                <c:pt idx="157">
                  <c:v>-2.9831390516098181E-3</c:v>
                </c:pt>
                <c:pt idx="158">
                  <c:v>-1.0678928077920528E-3</c:v>
                </c:pt>
                <c:pt idx="159">
                  <c:v>2.5772507178240906E-3</c:v>
                </c:pt>
                <c:pt idx="160">
                  <c:v>1.3740719303030991E-2</c:v>
                </c:pt>
                <c:pt idx="161">
                  <c:v>4.7454597480491176E-2</c:v>
                </c:pt>
                <c:pt idx="162">
                  <c:v>5.4079301230145128E-2</c:v>
                </c:pt>
                <c:pt idx="163">
                  <c:v>8.0935398616653359E-2</c:v>
                </c:pt>
                <c:pt idx="164">
                  <c:v>0.14792398057907194</c:v>
                </c:pt>
                <c:pt idx="165">
                  <c:v>0.14970310626475322</c:v>
                </c:pt>
                <c:pt idx="166">
                  <c:v>2.2701358246597098E-2</c:v>
                </c:pt>
                <c:pt idx="167">
                  <c:v>-9.8442144134817944E-3</c:v>
                </c:pt>
                <c:pt idx="168">
                  <c:v>-1.2846923545423982E-2</c:v>
                </c:pt>
                <c:pt idx="169">
                  <c:v>1.3338490770110498E-2</c:v>
                </c:pt>
                <c:pt idx="170">
                  <c:v>1.5105493560996225E-2</c:v>
                </c:pt>
                <c:pt idx="171">
                  <c:v>9.5284487990931702E-3</c:v>
                </c:pt>
                <c:pt idx="172">
                  <c:v>4.744178942678267E-3</c:v>
                </c:pt>
                <c:pt idx="173">
                  <c:v>8.054142934783428E-3</c:v>
                </c:pt>
                <c:pt idx="174">
                  <c:v>5.5174963862052034E-3</c:v>
                </c:pt>
                <c:pt idx="175">
                  <c:v>-1.2534007877445287E-3</c:v>
                </c:pt>
                <c:pt idx="176">
                  <c:v>3.8674867104079159E-3</c:v>
                </c:pt>
                <c:pt idx="177">
                  <c:v>1.623827263807001E-3</c:v>
                </c:pt>
                <c:pt idx="178">
                  <c:v>3.4925766786124547E-3</c:v>
                </c:pt>
                <c:pt idx="179">
                  <c:v>2.1336614504459226E-3</c:v>
                </c:pt>
                <c:pt idx="180">
                  <c:v>2.9541818147391296E-3</c:v>
                </c:pt>
                <c:pt idx="181">
                  <c:v>-2.6935374170512822E-3</c:v>
                </c:pt>
                <c:pt idx="182">
                  <c:v>-7.0837611764295759E-3</c:v>
                </c:pt>
                <c:pt idx="183">
                  <c:v>-1.3114402295618683E-2</c:v>
                </c:pt>
                <c:pt idx="184">
                  <c:v>-3.8231313723301329E-3</c:v>
                </c:pt>
                <c:pt idx="185">
                  <c:v>-4.4380543246208852E-3</c:v>
                </c:pt>
                <c:pt idx="186">
                  <c:v>-5.5255320432209256E-3</c:v>
                </c:pt>
                <c:pt idx="187">
                  <c:v>-7.3060251839737233E-3</c:v>
                </c:pt>
                <c:pt idx="188">
                  <c:v>-8.707608179954137E-3</c:v>
                </c:pt>
                <c:pt idx="189">
                  <c:v>-8.3742999157510409E-3</c:v>
                </c:pt>
                <c:pt idx="190">
                  <c:v>-1.1624418757515825E-2</c:v>
                </c:pt>
                <c:pt idx="191">
                  <c:v>-1.343051648020502E-2</c:v>
                </c:pt>
                <c:pt idx="192">
                  <c:v>-6.9368848238535556E-3</c:v>
                </c:pt>
                <c:pt idx="193">
                  <c:v>-3.3812027592749296E-3</c:v>
                </c:pt>
                <c:pt idx="194">
                  <c:v>-8.4039029949470735E-4</c:v>
                </c:pt>
                <c:pt idx="195">
                  <c:v>-5.9662741318390828E-3</c:v>
                </c:pt>
                <c:pt idx="196">
                  <c:v>-5.0347520626521994E-3</c:v>
                </c:pt>
                <c:pt idx="197">
                  <c:v>-3.0921114642316924E-3</c:v>
                </c:pt>
                <c:pt idx="198">
                  <c:v>-2.2745910787390325E-3</c:v>
                </c:pt>
                <c:pt idx="199">
                  <c:v>-5.2945105282962762E-3</c:v>
                </c:pt>
                <c:pt idx="200">
                  <c:v>-8.6729520017881073E-4</c:v>
                </c:pt>
                <c:pt idx="201">
                  <c:v>-1.5185425592425404E-3</c:v>
                </c:pt>
                <c:pt idx="202">
                  <c:v>2.489883729927189E-3</c:v>
                </c:pt>
                <c:pt idx="203">
                  <c:v>4.9529021118266739E-4</c:v>
                </c:pt>
                <c:pt idx="204">
                  <c:v>1.7280562015566114E-3</c:v>
                </c:pt>
                <c:pt idx="205">
                  <c:v>2.7941588114046702E-3</c:v>
                </c:pt>
                <c:pt idx="206">
                  <c:v>2.4544315157732405E-3</c:v>
                </c:pt>
                <c:pt idx="207">
                  <c:v>3.8682179461000726E-3</c:v>
                </c:pt>
                <c:pt idx="208">
                  <c:v>7.0133281711702898E-3</c:v>
                </c:pt>
                <c:pt idx="209">
                  <c:v>8.0115386690931354E-3</c:v>
                </c:pt>
                <c:pt idx="210">
                  <c:v>9.1625721097180392E-3</c:v>
                </c:pt>
                <c:pt idx="211">
                  <c:v>2.0996177311966877E-2</c:v>
                </c:pt>
                <c:pt idx="212">
                  <c:v>9.0744855677052944E-3</c:v>
                </c:pt>
                <c:pt idx="213">
                  <c:v>1.2724774982187591E-2</c:v>
                </c:pt>
                <c:pt idx="214">
                  <c:v>1.8410598768172894E-2</c:v>
                </c:pt>
                <c:pt idx="215">
                  <c:v>1.470149887849643E-2</c:v>
                </c:pt>
                <c:pt idx="216">
                  <c:v>2.589191155232757E-3</c:v>
                </c:pt>
                <c:pt idx="217">
                  <c:v>-1.1142087577846228E-3</c:v>
                </c:pt>
                <c:pt idx="218">
                  <c:v>-2.5696516671175175E-3</c:v>
                </c:pt>
                <c:pt idx="219">
                  <c:v>-9.5000184783354692E-3</c:v>
                </c:pt>
                <c:pt idx="220">
                  <c:v>-1.9514595998873913E-2</c:v>
                </c:pt>
                <c:pt idx="221">
                  <c:v>-1.5077970998779321E-2</c:v>
                </c:pt>
                <c:pt idx="222">
                  <c:v>-1.5360281467832922E-2</c:v>
                </c:pt>
                <c:pt idx="223">
                  <c:v>-1.6302150843142384E-2</c:v>
                </c:pt>
                <c:pt idx="224">
                  <c:v>-1.0706599685249358E-2</c:v>
                </c:pt>
                <c:pt idx="225">
                  <c:v>-1.1044670191049722E-2</c:v>
                </c:pt>
                <c:pt idx="226">
                  <c:v>-4.6921564466536961E-3</c:v>
                </c:pt>
                <c:pt idx="227">
                  <c:v>-1.1336847784604033E-2</c:v>
                </c:pt>
                <c:pt idx="228">
                  <c:v>-2.0028747555574395E-2</c:v>
                </c:pt>
                <c:pt idx="229">
                  <c:v>-6.4948184166368304E-3</c:v>
                </c:pt>
                <c:pt idx="230">
                  <c:v>-1.2762937859865729E-3</c:v>
                </c:pt>
                <c:pt idx="231">
                  <c:v>-9.4060272651098485E-4</c:v>
                </c:pt>
                <c:pt idx="232">
                  <c:v>-1.0514914311866297E-3</c:v>
                </c:pt>
                <c:pt idx="233">
                  <c:v>-1.4080978575591286E-3</c:v>
                </c:pt>
                <c:pt idx="234">
                  <c:v>-9.0680648089006292E-4</c:v>
                </c:pt>
                <c:pt idx="235">
                  <c:v>1.413700914727951E-5</c:v>
                </c:pt>
                <c:pt idx="236">
                  <c:v>-4.8885164190429826E-2</c:v>
                </c:pt>
                <c:pt idx="237">
                  <c:v>4.5596884700684339E-3</c:v>
                </c:pt>
                <c:pt idx="238">
                  <c:v>1.4434040114410878E-3</c:v>
                </c:pt>
                <c:pt idx="239">
                  <c:v>-2.0641594389277816E-3</c:v>
                </c:pt>
                <c:pt idx="240">
                  <c:v>-1.2367164902105728E-3</c:v>
                </c:pt>
                <c:pt idx="241">
                  <c:v>-2.5448812582583137E-3</c:v>
                </c:pt>
                <c:pt idx="242">
                  <c:v>-6.2887508668532472E-3</c:v>
                </c:pt>
                <c:pt idx="243">
                  <c:v>1.0113794395683757E-2</c:v>
                </c:pt>
                <c:pt idx="244">
                  <c:v>-9.1146343947258912E-4</c:v>
                </c:pt>
                <c:pt idx="245">
                  <c:v>4.0570549562043192E-4</c:v>
                </c:pt>
                <c:pt idx="246">
                  <c:v>-5.2760409448985885E-4</c:v>
                </c:pt>
                <c:pt idx="247">
                  <c:v>1.9491073807612131E-4</c:v>
                </c:pt>
                <c:pt idx="248">
                  <c:v>-5.1424693262874918E-4</c:v>
                </c:pt>
                <c:pt idx="249">
                  <c:v>9.3722264184711867E-4</c:v>
                </c:pt>
                <c:pt idx="250">
                  <c:v>2.6316749273717904E-4</c:v>
                </c:pt>
                <c:pt idx="251">
                  <c:v>2.586211130844995E-4</c:v>
                </c:pt>
                <c:pt idx="252">
                  <c:v>-4.0818537492363775E-4</c:v>
                </c:pt>
                <c:pt idx="253">
                  <c:v>-4.3192885469201398E-4</c:v>
                </c:pt>
                <c:pt idx="254">
                  <c:v>-5.1298155890871838E-4</c:v>
                </c:pt>
                <c:pt idx="255">
                  <c:v>2.9379595799376521E-5</c:v>
                </c:pt>
                <c:pt idx="256">
                  <c:v>7.9370884621018315E-4</c:v>
                </c:pt>
                <c:pt idx="257">
                  <c:v>-3.6923112975462769E-3</c:v>
                </c:pt>
                <c:pt idx="258">
                  <c:v>7.4144501362533961E-3</c:v>
                </c:pt>
                <c:pt idx="259">
                  <c:v>1.0082754498343136E-3</c:v>
                </c:pt>
                <c:pt idx="260">
                  <c:v>5.0328088358447022E-3</c:v>
                </c:pt>
                <c:pt idx="261">
                  <c:v>1.5382732092805869E-3</c:v>
                </c:pt>
                <c:pt idx="262">
                  <c:v>5.0915162527077895E-4</c:v>
                </c:pt>
                <c:pt idx="263">
                  <c:v>-6.1986091294018719E-3</c:v>
                </c:pt>
                <c:pt idx="264">
                  <c:v>-6.9026488208230883E-3</c:v>
                </c:pt>
                <c:pt idx="265">
                  <c:v>-3.4186685624311704E-3</c:v>
                </c:pt>
                <c:pt idx="266">
                  <c:v>1.0278996131987168E-2</c:v>
                </c:pt>
                <c:pt idx="267">
                  <c:v>1.1309663934998215E-2</c:v>
                </c:pt>
                <c:pt idx="268">
                  <c:v>1.4810909324147524E-2</c:v>
                </c:pt>
                <c:pt idx="269">
                  <c:v>1.212557418833235E-2</c:v>
                </c:pt>
                <c:pt idx="270">
                  <c:v>1.0238152350240382E-2</c:v>
                </c:pt>
                <c:pt idx="271">
                  <c:v>8.758569624142289E-3</c:v>
                </c:pt>
                <c:pt idx="272">
                  <c:v>1.6915076857336751E-2</c:v>
                </c:pt>
                <c:pt idx="273">
                  <c:v>1.352785919559429E-2</c:v>
                </c:pt>
                <c:pt idx="274">
                  <c:v>1.2019766919098973E-2</c:v>
                </c:pt>
                <c:pt idx="275">
                  <c:v>1.2048160983470868E-2</c:v>
                </c:pt>
                <c:pt idx="276">
                  <c:v>8.3688930767703788E-3</c:v>
                </c:pt>
                <c:pt idx="277">
                  <c:v>8.5072595430611304E-3</c:v>
                </c:pt>
                <c:pt idx="278">
                  <c:v>9.1010753606044215E-3</c:v>
                </c:pt>
                <c:pt idx="279">
                  <c:v>7.3452856133835636E-3</c:v>
                </c:pt>
                <c:pt idx="280">
                  <c:v>9.7983005072735645E-3</c:v>
                </c:pt>
                <c:pt idx="281">
                  <c:v>1.1267452988638713E-2</c:v>
                </c:pt>
                <c:pt idx="282">
                  <c:v>1.5562398955974124E-2</c:v>
                </c:pt>
                <c:pt idx="283">
                  <c:v>1.4977981915857284E-2</c:v>
                </c:pt>
                <c:pt idx="284">
                  <c:v>1.1165831182017241E-2</c:v>
                </c:pt>
                <c:pt idx="285">
                  <c:v>9.3338680236785855E-3</c:v>
                </c:pt>
                <c:pt idx="286">
                  <c:v>1.2147188781737619E-2</c:v>
                </c:pt>
                <c:pt idx="287">
                  <c:v>1.1347180702113296E-2</c:v>
                </c:pt>
                <c:pt idx="288">
                  <c:v>1.6239094512771935E-2</c:v>
                </c:pt>
                <c:pt idx="289">
                  <c:v>1.3776503450120664E-2</c:v>
                </c:pt>
                <c:pt idx="290">
                  <c:v>1.7716535923261528E-2</c:v>
                </c:pt>
                <c:pt idx="291">
                  <c:v>2.0894006435153205E-2</c:v>
                </c:pt>
                <c:pt idx="292">
                  <c:v>2.1887527300258953E-2</c:v>
                </c:pt>
                <c:pt idx="293">
                  <c:v>2.444527633763216E-2</c:v>
                </c:pt>
                <c:pt idx="294">
                  <c:v>2.151017822089352E-2</c:v>
                </c:pt>
                <c:pt idx="295">
                  <c:v>2.270068039677272E-2</c:v>
                </c:pt>
                <c:pt idx="296">
                  <c:v>2.5033750433777778E-2</c:v>
                </c:pt>
                <c:pt idx="297">
                  <c:v>2.0971533025787255E-2</c:v>
                </c:pt>
                <c:pt idx="298">
                  <c:v>1.7650821451837679E-2</c:v>
                </c:pt>
                <c:pt idx="299">
                  <c:v>1.8785989983704406E-2</c:v>
                </c:pt>
                <c:pt idx="300">
                  <c:v>1.6696864542219553E-2</c:v>
                </c:pt>
                <c:pt idx="301">
                  <c:v>1.9861753480327451E-2</c:v>
                </c:pt>
                <c:pt idx="302">
                  <c:v>1.8220749068488445E-2</c:v>
                </c:pt>
                <c:pt idx="303">
                  <c:v>1.7235372586429255E-2</c:v>
                </c:pt>
                <c:pt idx="304">
                  <c:v>1.9100973941595215E-2</c:v>
                </c:pt>
                <c:pt idx="305">
                  <c:v>2.2613338662010103E-2</c:v>
                </c:pt>
                <c:pt idx="306">
                  <c:v>2.0047058011561213E-2</c:v>
                </c:pt>
                <c:pt idx="307">
                  <c:v>2.3973126204177776E-2</c:v>
                </c:pt>
                <c:pt idx="308">
                  <c:v>3.149257864407113E-2</c:v>
                </c:pt>
                <c:pt idx="309">
                  <c:v>3.1105381951621103E-2</c:v>
                </c:pt>
                <c:pt idx="310">
                  <c:v>4.2203617875033968E-2</c:v>
                </c:pt>
                <c:pt idx="311">
                  <c:v>4.4401363270044313E-2</c:v>
                </c:pt>
                <c:pt idx="312">
                  <c:v>4.1767113289798298E-2</c:v>
                </c:pt>
                <c:pt idx="313">
                  <c:v>4.3979151515245798E-2</c:v>
                </c:pt>
                <c:pt idx="314">
                  <c:v>3.1119687871847143E-2</c:v>
                </c:pt>
                <c:pt idx="315">
                  <c:v>2.8356571220691452E-2</c:v>
                </c:pt>
                <c:pt idx="316">
                  <c:v>2.4940094321446737E-2</c:v>
                </c:pt>
                <c:pt idx="317">
                  <c:v>1.9130131722191336E-2</c:v>
                </c:pt>
                <c:pt idx="318">
                  <c:v>-3.4839067509443043E-3</c:v>
                </c:pt>
                <c:pt idx="319">
                  <c:v>-1.1767506851478683E-2</c:v>
                </c:pt>
                <c:pt idx="320">
                  <c:v>-1.4431373416239032E-2</c:v>
                </c:pt>
                <c:pt idx="321">
                  <c:v>-1.2168187326122602E-2</c:v>
                </c:pt>
                <c:pt idx="322">
                  <c:v>-9.0647695675033113E-2</c:v>
                </c:pt>
                <c:pt idx="323">
                  <c:v>-4.8907105512799379E-2</c:v>
                </c:pt>
                <c:pt idx="324">
                  <c:v>-4.9421592772789062E-3</c:v>
                </c:pt>
                <c:pt idx="325">
                  <c:v>-2.3255716105554467E-2</c:v>
                </c:pt>
                <c:pt idx="326">
                  <c:v>-0.10749427471148605</c:v>
                </c:pt>
                <c:pt idx="327">
                  <c:v>-0.11059247504606941</c:v>
                </c:pt>
                <c:pt idx="328">
                  <c:v>-0.10824248929325594</c:v>
                </c:pt>
                <c:pt idx="329">
                  <c:v>-0.1058248656925883</c:v>
                </c:pt>
                <c:pt idx="330">
                  <c:v>-9.5052662140866204E-2</c:v>
                </c:pt>
                <c:pt idx="331">
                  <c:v>-9.7469193397313303E-2</c:v>
                </c:pt>
                <c:pt idx="332">
                  <c:v>-0.10089980161212153</c:v>
                </c:pt>
                <c:pt idx="333">
                  <c:v>-0.1101204531760088</c:v>
                </c:pt>
                <c:pt idx="334">
                  <c:v>-0.11057343856535891</c:v>
                </c:pt>
                <c:pt idx="335">
                  <c:v>-6.6114622952611266E-2</c:v>
                </c:pt>
                <c:pt idx="336">
                  <c:v>-9.9515808896443542E-2</c:v>
                </c:pt>
                <c:pt idx="337">
                  <c:v>-0.14571223454712234</c:v>
                </c:pt>
                <c:pt idx="338">
                  <c:v>-9.9787696322959751E-2</c:v>
                </c:pt>
                <c:pt idx="339">
                  <c:v>-9.6650995033208939E-2</c:v>
                </c:pt>
                <c:pt idx="340">
                  <c:v>-8.6353180578918512E-2</c:v>
                </c:pt>
                <c:pt idx="341">
                  <c:v>-5.4614691565097427E-2</c:v>
                </c:pt>
                <c:pt idx="342">
                  <c:v>-1.4497691667510132E-2</c:v>
                </c:pt>
                <c:pt idx="343">
                  <c:v>-2.7631600285614032E-2</c:v>
                </c:pt>
                <c:pt idx="344">
                  <c:v>-7.3554879216242167E-2</c:v>
                </c:pt>
                <c:pt idx="345">
                  <c:v>-2.9187014319734313E-2</c:v>
                </c:pt>
                <c:pt idx="346">
                  <c:v>7.1631844726197493E-3</c:v>
                </c:pt>
                <c:pt idx="347">
                  <c:v>-1.2313256211323629E-3</c:v>
                </c:pt>
                <c:pt idx="348">
                  <c:v>-2.247400310048735E-3</c:v>
                </c:pt>
                <c:pt idx="349">
                  <c:v>7.4441963349194215E-2</c:v>
                </c:pt>
                <c:pt idx="350">
                  <c:v>4.356752948974767E-3</c:v>
                </c:pt>
                <c:pt idx="351">
                  <c:v>-5.9429653454880487E-4</c:v>
                </c:pt>
                <c:pt idx="352">
                  <c:v>2.0602659858932016E-3</c:v>
                </c:pt>
                <c:pt idx="353">
                  <c:v>2.4925203474657127E-3</c:v>
                </c:pt>
                <c:pt idx="354">
                  <c:v>-9.6063640374791331E-4</c:v>
                </c:pt>
                <c:pt idx="355">
                  <c:v>-2.6560813154520154E-3</c:v>
                </c:pt>
                <c:pt idx="356">
                  <c:v>4.2312210016117735E-3</c:v>
                </c:pt>
                <c:pt idx="357">
                  <c:v>1.0911635075210093E-2</c:v>
                </c:pt>
                <c:pt idx="358">
                  <c:v>1.2851120431743602E-2</c:v>
                </c:pt>
                <c:pt idx="359">
                  <c:v>1.3975885387130314E-2</c:v>
                </c:pt>
                <c:pt idx="360">
                  <c:v>2.4642677450467224E-2</c:v>
                </c:pt>
                <c:pt idx="361">
                  <c:v>2.3040687521695729E-2</c:v>
                </c:pt>
                <c:pt idx="362">
                  <c:v>7.1125112279547126E-3</c:v>
                </c:pt>
                <c:pt idx="363">
                  <c:v>-2.7788160444269438E-3</c:v>
                </c:pt>
                <c:pt idx="364">
                  <c:v>-9.0233613929918916E-4</c:v>
                </c:pt>
                <c:pt idx="365">
                  <c:v>1.1636717468058173E-3</c:v>
                </c:pt>
                <c:pt idx="366">
                  <c:v>7.016657945840549E-3</c:v>
                </c:pt>
                <c:pt idx="367">
                  <c:v>9.0110349568553617E-3</c:v>
                </c:pt>
                <c:pt idx="368">
                  <c:v>1.8168857047147317E-2</c:v>
                </c:pt>
                <c:pt idx="369">
                  <c:v>2.1347587644945525E-2</c:v>
                </c:pt>
                <c:pt idx="370">
                  <c:v>1.283336830357309E-2</c:v>
                </c:pt>
                <c:pt idx="371">
                  <c:v>1.0579291991566084E-2</c:v>
                </c:pt>
                <c:pt idx="372">
                  <c:v>1.025785145772605E-2</c:v>
                </c:pt>
                <c:pt idx="373">
                  <c:v>6.4881686455110499E-3</c:v>
                </c:pt>
                <c:pt idx="374">
                  <c:v>1.0464513195491087E-2</c:v>
                </c:pt>
                <c:pt idx="375">
                  <c:v>1.0610878225547462E-2</c:v>
                </c:pt>
                <c:pt idx="376">
                  <c:v>5.9764415899410048E-3</c:v>
                </c:pt>
                <c:pt idx="377">
                  <c:v>1.1441397471437484E-2</c:v>
                </c:pt>
                <c:pt idx="378">
                  <c:v>9.348903294762784E-3</c:v>
                </c:pt>
                <c:pt idx="379">
                  <c:v>1.2333824525645853E-2</c:v>
                </c:pt>
                <c:pt idx="380">
                  <c:v>1.2915661129643907E-2</c:v>
                </c:pt>
                <c:pt idx="381">
                  <c:v>1.2000462849745876E-2</c:v>
                </c:pt>
                <c:pt idx="382">
                  <c:v>1.1711557372573721E-2</c:v>
                </c:pt>
                <c:pt idx="383">
                  <c:v>1.0980184142170108E-2</c:v>
                </c:pt>
                <c:pt idx="384">
                  <c:v>1.4873974124423822E-2</c:v>
                </c:pt>
                <c:pt idx="385">
                  <c:v>2.31503187636426E-2</c:v>
                </c:pt>
                <c:pt idx="386">
                  <c:v>2.4374875652123033E-2</c:v>
                </c:pt>
                <c:pt idx="387">
                  <c:v>2.1743539950447949E-2</c:v>
                </c:pt>
                <c:pt idx="388">
                  <c:v>2.5744612620688764E-2</c:v>
                </c:pt>
                <c:pt idx="389">
                  <c:v>2.4452031947538821E-2</c:v>
                </c:pt>
                <c:pt idx="390">
                  <c:v>2.6846313292585959E-2</c:v>
                </c:pt>
                <c:pt idx="391">
                  <c:v>1.949324329928017E-2</c:v>
                </c:pt>
                <c:pt idx="392">
                  <c:v>2.6397168309117626E-2</c:v>
                </c:pt>
                <c:pt idx="393">
                  <c:v>2.1741144858940332E-2</c:v>
                </c:pt>
                <c:pt idx="394">
                  <c:v>1.9135413614184402E-2</c:v>
                </c:pt>
                <c:pt idx="395">
                  <c:v>1.8799190508807687E-2</c:v>
                </c:pt>
                <c:pt idx="396">
                  <c:v>1.711087429364631E-2</c:v>
                </c:pt>
                <c:pt idx="397">
                  <c:v>1.3455863370718074E-2</c:v>
                </c:pt>
                <c:pt idx="398">
                  <c:v>1.2683536872144588E-2</c:v>
                </c:pt>
                <c:pt idx="399">
                  <c:v>1.3825288418617323E-2</c:v>
                </c:pt>
                <c:pt idx="400">
                  <c:v>1.9511023671014989E-2</c:v>
                </c:pt>
                <c:pt idx="401">
                  <c:v>2.3221754735872069E-2</c:v>
                </c:pt>
                <c:pt idx="402">
                  <c:v>2.6374128660254358E-2</c:v>
                </c:pt>
                <c:pt idx="403">
                  <c:v>3.4314117118710005E-2</c:v>
                </c:pt>
                <c:pt idx="404">
                  <c:v>3.453211325081789E-2</c:v>
                </c:pt>
                <c:pt idx="405">
                  <c:v>3.6074123508145053E-2</c:v>
                </c:pt>
                <c:pt idx="406">
                  <c:v>3.482726625218785E-2</c:v>
                </c:pt>
                <c:pt idx="407">
                  <c:v>3.6684662170081761E-2</c:v>
                </c:pt>
                <c:pt idx="408">
                  <c:v>2.3512955412932947E-2</c:v>
                </c:pt>
                <c:pt idx="409">
                  <c:v>3.1445776931789758E-2</c:v>
                </c:pt>
                <c:pt idx="410">
                  <c:v>3.1163943843248856E-2</c:v>
                </c:pt>
                <c:pt idx="411">
                  <c:v>2.8460235577716375E-2</c:v>
                </c:pt>
                <c:pt idx="412">
                  <c:v>3.7345266331536182E-2</c:v>
                </c:pt>
                <c:pt idx="413">
                  <c:v>5.5719732756314578E-3</c:v>
                </c:pt>
                <c:pt idx="414">
                  <c:v>-8.3215498916563871E-4</c:v>
                </c:pt>
                <c:pt idx="415">
                  <c:v>2.2641960408897161E-4</c:v>
                </c:pt>
                <c:pt idx="416">
                  <c:v>4.3012123815991117E-4</c:v>
                </c:pt>
                <c:pt idx="417">
                  <c:v>-1.3453093253111142E-2</c:v>
                </c:pt>
                <c:pt idx="418">
                  <c:v>-1.2621310457533787E-2</c:v>
                </c:pt>
                <c:pt idx="419">
                  <c:v>-4.5131016069821454E-3</c:v>
                </c:pt>
                <c:pt idx="420">
                  <c:v>-4.7040799670684781E-3</c:v>
                </c:pt>
                <c:pt idx="421">
                  <c:v>-1.2566530635967125E-3</c:v>
                </c:pt>
                <c:pt idx="422">
                  <c:v>-3.4062366458436394E-3</c:v>
                </c:pt>
                <c:pt idx="423">
                  <c:v>-2.8104203725396567E-2</c:v>
                </c:pt>
                <c:pt idx="424">
                  <c:v>-2.7470403926893504E-2</c:v>
                </c:pt>
                <c:pt idx="425">
                  <c:v>-2.6361769769070169E-2</c:v>
                </c:pt>
                <c:pt idx="426">
                  <c:v>-2.3454178726847477E-2</c:v>
                </c:pt>
                <c:pt idx="427">
                  <c:v>-2.3551647755516179E-2</c:v>
                </c:pt>
                <c:pt idx="428">
                  <c:v>-2.9360635054003457E-2</c:v>
                </c:pt>
                <c:pt idx="429">
                  <c:v>-2.6621471452533001E-2</c:v>
                </c:pt>
                <c:pt idx="430">
                  <c:v>-3.0971605501587018E-2</c:v>
                </c:pt>
                <c:pt idx="431">
                  <c:v>-3.3587541229223777E-2</c:v>
                </c:pt>
                <c:pt idx="432">
                  <c:v>-3.4027315475247059E-2</c:v>
                </c:pt>
                <c:pt idx="433">
                  <c:v>-2.7533682090469941E-2</c:v>
                </c:pt>
                <c:pt idx="434">
                  <c:v>-3.4955300883854609E-2</c:v>
                </c:pt>
                <c:pt idx="435">
                  <c:v>-2.3165414186736004E-2</c:v>
                </c:pt>
                <c:pt idx="436">
                  <c:v>-2.732769577453649E-2</c:v>
                </c:pt>
                <c:pt idx="437">
                  <c:v>-3.7771497581395731E-2</c:v>
                </c:pt>
                <c:pt idx="438">
                  <c:v>-2.9371951009194399E-2</c:v>
                </c:pt>
                <c:pt idx="439">
                  <c:v>-2.5371312428829167E-2</c:v>
                </c:pt>
                <c:pt idx="440">
                  <c:v>-3.6903583978858609E-2</c:v>
                </c:pt>
                <c:pt idx="441">
                  <c:v>-3.8958389153802508E-2</c:v>
                </c:pt>
                <c:pt idx="442">
                  <c:v>-3.2594203642147053E-2</c:v>
                </c:pt>
                <c:pt idx="443">
                  <c:v>-3.1424774490535663E-2</c:v>
                </c:pt>
                <c:pt idx="444">
                  <c:v>-3.2205538307482476E-2</c:v>
                </c:pt>
                <c:pt idx="445">
                  <c:v>-2.6422850666284536E-2</c:v>
                </c:pt>
                <c:pt idx="446">
                  <c:v>-2.5605815780443578E-2</c:v>
                </c:pt>
                <c:pt idx="447">
                  <c:v>-4.2165882975186426E-2</c:v>
                </c:pt>
                <c:pt idx="448">
                  <c:v>-3.1178782896049098E-2</c:v>
                </c:pt>
                <c:pt idx="449">
                  <c:v>-3.6769033669460584E-2</c:v>
                </c:pt>
                <c:pt idx="450">
                  <c:v>-3.808610904443395E-2</c:v>
                </c:pt>
                <c:pt idx="451">
                  <c:v>-3.3881076298118505E-2</c:v>
                </c:pt>
                <c:pt idx="452">
                  <c:v>-2.5912710810674366E-2</c:v>
                </c:pt>
                <c:pt idx="453">
                  <c:v>-1.3785990879227814E-2</c:v>
                </c:pt>
                <c:pt idx="454">
                  <c:v>-1.212110863957367E-2</c:v>
                </c:pt>
                <c:pt idx="455">
                  <c:v>-1.8127309365860565E-2</c:v>
                </c:pt>
                <c:pt idx="456">
                  <c:v>-2.3029863055366636E-2</c:v>
                </c:pt>
                <c:pt idx="457">
                  <c:v>-2.3040661828126047E-2</c:v>
                </c:pt>
                <c:pt idx="458">
                  <c:v>-1.658544152803014E-2</c:v>
                </c:pt>
                <c:pt idx="459">
                  <c:v>-1.4564231294314476E-2</c:v>
                </c:pt>
                <c:pt idx="460">
                  <c:v>-2.2846765588435659E-2</c:v>
                </c:pt>
                <c:pt idx="461">
                  <c:v>-2.1091849369168504E-2</c:v>
                </c:pt>
                <c:pt idx="462">
                  <c:v>-2.1981119000773625E-2</c:v>
                </c:pt>
                <c:pt idx="463">
                  <c:v>-1.9952045998168948E-2</c:v>
                </c:pt>
                <c:pt idx="464">
                  <c:v>-1.8386762451715073E-2</c:v>
                </c:pt>
                <c:pt idx="465">
                  <c:v>-2.4265116191311806E-2</c:v>
                </c:pt>
                <c:pt idx="466">
                  <c:v>-2.2810099588046213E-2</c:v>
                </c:pt>
                <c:pt idx="467">
                  <c:v>-2.7946733493535419E-2</c:v>
                </c:pt>
                <c:pt idx="468">
                  <c:v>-2.587227303632297E-2</c:v>
                </c:pt>
                <c:pt idx="469">
                  <c:v>-2.3940743367869624E-2</c:v>
                </c:pt>
                <c:pt idx="470">
                  <c:v>-2.2032558052689978E-2</c:v>
                </c:pt>
                <c:pt idx="471">
                  <c:v>-1.9797009984066041E-2</c:v>
                </c:pt>
                <c:pt idx="472">
                  <c:v>-1.9167291145467075E-2</c:v>
                </c:pt>
                <c:pt idx="473">
                  <c:v>-2.2350470474367688E-2</c:v>
                </c:pt>
                <c:pt idx="474">
                  <c:v>-2.2887043830475198E-2</c:v>
                </c:pt>
                <c:pt idx="475">
                  <c:v>-2.1790128541802446E-2</c:v>
                </c:pt>
                <c:pt idx="476">
                  <c:v>-1.8312779241565127E-2</c:v>
                </c:pt>
                <c:pt idx="477">
                  <c:v>-2.1273309650039148E-2</c:v>
                </c:pt>
                <c:pt idx="478">
                  <c:v>-1.9442021341779549E-2</c:v>
                </c:pt>
                <c:pt idx="479">
                  <c:v>-2.0136475876105054E-2</c:v>
                </c:pt>
                <c:pt idx="480">
                  <c:v>-2.2033149031785611E-2</c:v>
                </c:pt>
                <c:pt idx="481">
                  <c:v>-1.9786777554809405E-2</c:v>
                </c:pt>
                <c:pt idx="482">
                  <c:v>-1.6284674110038307E-2</c:v>
                </c:pt>
                <c:pt idx="483">
                  <c:v>-1.4701023077808526E-2</c:v>
                </c:pt>
                <c:pt idx="484">
                  <c:v>-1.2942323943142804E-2</c:v>
                </c:pt>
                <c:pt idx="485">
                  <c:v>-1.065858031015814E-2</c:v>
                </c:pt>
                <c:pt idx="486">
                  <c:v>-1.465434336195599E-2</c:v>
                </c:pt>
                <c:pt idx="487">
                  <c:v>-1.3820678783309958E-2</c:v>
                </c:pt>
                <c:pt idx="488">
                  <c:v>-7.048673083865897E-3</c:v>
                </c:pt>
                <c:pt idx="489">
                  <c:v>-8.0803693761586567E-3</c:v>
                </c:pt>
                <c:pt idx="490">
                  <c:v>-8.3849286736570449E-3</c:v>
                </c:pt>
                <c:pt idx="491">
                  <c:v>-8.5588308444525425E-3</c:v>
                </c:pt>
                <c:pt idx="492">
                  <c:v>-4.1862463985232702E-3</c:v>
                </c:pt>
                <c:pt idx="493">
                  <c:v>-5.0508553099261298E-3</c:v>
                </c:pt>
                <c:pt idx="494">
                  <c:v>-7.2731793068373605E-3</c:v>
                </c:pt>
                <c:pt idx="495">
                  <c:v>-5.4335701384311628E-3</c:v>
                </c:pt>
                <c:pt idx="496">
                  <c:v>-7.0754910722432901E-3</c:v>
                </c:pt>
                <c:pt idx="497">
                  <c:v>-2.930015407054452E-3</c:v>
                </c:pt>
                <c:pt idx="498">
                  <c:v>1.5681722659233205E-2</c:v>
                </c:pt>
                <c:pt idx="499">
                  <c:v>4.6155420729492328E-3</c:v>
                </c:pt>
                <c:pt idx="500">
                  <c:v>5.3183862053044267E-3</c:v>
                </c:pt>
                <c:pt idx="501">
                  <c:v>2.1383502534595835E-2</c:v>
                </c:pt>
                <c:pt idx="502">
                  <c:v>1.80087936997935E-2</c:v>
                </c:pt>
                <c:pt idx="503">
                  <c:v>2.9303039263036821E-2</c:v>
                </c:pt>
                <c:pt idx="504">
                  <c:v>1.9814062477062775E-2</c:v>
                </c:pt>
                <c:pt idx="505">
                  <c:v>1.7756866369889476E-2</c:v>
                </c:pt>
                <c:pt idx="506">
                  <c:v>2.4229086508758251E-2</c:v>
                </c:pt>
                <c:pt idx="507">
                  <c:v>1.6637157039014316E-2</c:v>
                </c:pt>
                <c:pt idx="508">
                  <c:v>1.0793329093059726E-2</c:v>
                </c:pt>
                <c:pt idx="509">
                  <c:v>1.0146109628675716E-2</c:v>
                </c:pt>
                <c:pt idx="510">
                  <c:v>1.1509672582401615E-2</c:v>
                </c:pt>
                <c:pt idx="511">
                  <c:v>9.9901541029332915E-3</c:v>
                </c:pt>
                <c:pt idx="512">
                  <c:v>1.9437711958786068E-2</c:v>
                </c:pt>
                <c:pt idx="513">
                  <c:v>1.7682641157289177E-2</c:v>
                </c:pt>
                <c:pt idx="514">
                  <c:v>2.0557605560554582E-2</c:v>
                </c:pt>
                <c:pt idx="515">
                  <c:v>1.6705110888541319E-2</c:v>
                </c:pt>
                <c:pt idx="516">
                  <c:v>1.6048495341187321E-2</c:v>
                </c:pt>
                <c:pt idx="517">
                  <c:v>1.8887328733754993E-2</c:v>
                </c:pt>
                <c:pt idx="518">
                  <c:v>2.2532625274977982E-2</c:v>
                </c:pt>
                <c:pt idx="519">
                  <c:v>2.7472575259481897E-2</c:v>
                </c:pt>
                <c:pt idx="520">
                  <c:v>2.8876685138272989E-2</c:v>
                </c:pt>
                <c:pt idx="521">
                  <c:v>3.0644722884727759E-2</c:v>
                </c:pt>
                <c:pt idx="522">
                  <c:v>-5.2031274206119889E-3</c:v>
                </c:pt>
                <c:pt idx="523">
                  <c:v>1.8418804535801168E-2</c:v>
                </c:pt>
                <c:pt idx="524">
                  <c:v>-2.0968091960809919E-2</c:v>
                </c:pt>
                <c:pt idx="525">
                  <c:v>-1.8128438408008714E-2</c:v>
                </c:pt>
                <c:pt idx="526">
                  <c:v>-6.3492944196656791E-3</c:v>
                </c:pt>
                <c:pt idx="527">
                  <c:v>5.2822943383156102E-4</c:v>
                </c:pt>
                <c:pt idx="528">
                  <c:v>0.183212686862438</c:v>
                </c:pt>
                <c:pt idx="529">
                  <c:v>6.2617085196908562E-2</c:v>
                </c:pt>
                <c:pt idx="530">
                  <c:v>1.4164868462952916E-2</c:v>
                </c:pt>
                <c:pt idx="531">
                  <c:v>1.6806266653914052E-2</c:v>
                </c:pt>
                <c:pt idx="532">
                  <c:v>9.8487299779192836E-2</c:v>
                </c:pt>
                <c:pt idx="533">
                  <c:v>1.7505634801863523E-2</c:v>
                </c:pt>
                <c:pt idx="534">
                  <c:v>2.0412051019334895E-2</c:v>
                </c:pt>
                <c:pt idx="535">
                  <c:v>1.3707269182093794E-2</c:v>
                </c:pt>
                <c:pt idx="536">
                  <c:v>3.7222300852387709E-3</c:v>
                </c:pt>
                <c:pt idx="537">
                  <c:v>7.6914908602320657E-4</c:v>
                </c:pt>
                <c:pt idx="538">
                  <c:v>4.6700327858274883E-3</c:v>
                </c:pt>
                <c:pt idx="539">
                  <c:v>9.7572891865683135E-3</c:v>
                </c:pt>
                <c:pt idx="540">
                  <c:v>1.1811732437846525E-2</c:v>
                </c:pt>
                <c:pt idx="541">
                  <c:v>1.6836878674440933E-2</c:v>
                </c:pt>
                <c:pt idx="542">
                  <c:v>1.8005810304045012E-2</c:v>
                </c:pt>
                <c:pt idx="543">
                  <c:v>1.5996247766447647E-2</c:v>
                </c:pt>
                <c:pt idx="544">
                  <c:v>1.6430553217976457E-2</c:v>
                </c:pt>
                <c:pt idx="545">
                  <c:v>1.220191321966292E-2</c:v>
                </c:pt>
                <c:pt idx="546">
                  <c:v>1.8320751469770157E-2</c:v>
                </c:pt>
                <c:pt idx="547">
                  <c:v>1.2419257795271527E-2</c:v>
                </c:pt>
                <c:pt idx="548">
                  <c:v>1.0386545494280367E-2</c:v>
                </c:pt>
                <c:pt idx="549">
                  <c:v>6.9322064671033194E-3</c:v>
                </c:pt>
                <c:pt idx="550">
                  <c:v>7.9583572165066018E-4</c:v>
                </c:pt>
                <c:pt idx="551">
                  <c:v>-3.6079593257258959E-3</c:v>
                </c:pt>
                <c:pt idx="552">
                  <c:v>-6.090298365332856E-3</c:v>
                </c:pt>
                <c:pt idx="553">
                  <c:v>-8.2349415962717689E-3</c:v>
                </c:pt>
                <c:pt idx="554">
                  <c:v>-8.4541925536040959E-3</c:v>
                </c:pt>
                <c:pt idx="555">
                  <c:v>-9.4600415088421496E-3</c:v>
                </c:pt>
                <c:pt idx="556">
                  <c:v>-4.9790722935874714E-3</c:v>
                </c:pt>
                <c:pt idx="557">
                  <c:v>-6.4383158426319703E-3</c:v>
                </c:pt>
                <c:pt idx="558">
                  <c:v>-1.0330410469647758E-3</c:v>
                </c:pt>
                <c:pt idx="559">
                  <c:v>-5.9500473231859112E-3</c:v>
                </c:pt>
                <c:pt idx="560">
                  <c:v>-8.4679621844143422E-3</c:v>
                </c:pt>
                <c:pt idx="561">
                  <c:v>-1.0840988166579956E-2</c:v>
                </c:pt>
                <c:pt idx="562">
                  <c:v>-1.4435329416541354E-2</c:v>
                </c:pt>
                <c:pt idx="563">
                  <c:v>-1.0231944371791115E-2</c:v>
                </c:pt>
                <c:pt idx="564">
                  <c:v>-1.1256626475100995E-2</c:v>
                </c:pt>
                <c:pt idx="565">
                  <c:v>-1.1981298328552301E-2</c:v>
                </c:pt>
                <c:pt idx="566">
                  <c:v>-1.1406810382601232E-2</c:v>
                </c:pt>
                <c:pt idx="567">
                  <c:v>-9.3484842443484293E-3</c:v>
                </c:pt>
                <c:pt idx="568">
                  <c:v>-1.3388600354460456E-2</c:v>
                </c:pt>
                <c:pt idx="569">
                  <c:v>-1.2503502036293914E-2</c:v>
                </c:pt>
                <c:pt idx="570">
                  <c:v>-1.128799606969547E-2</c:v>
                </c:pt>
                <c:pt idx="571">
                  <c:v>-8.3681135886228362E-3</c:v>
                </c:pt>
                <c:pt idx="572">
                  <c:v>-1.4520964044002478E-2</c:v>
                </c:pt>
                <c:pt idx="573">
                  <c:v>-1.6198972845530828E-2</c:v>
                </c:pt>
                <c:pt idx="574">
                  <c:v>-1.4504074369026222E-2</c:v>
                </c:pt>
                <c:pt idx="575">
                  <c:v>-1.5780144384417872E-2</c:v>
                </c:pt>
                <c:pt idx="576">
                  <c:v>-1.5083910113531216E-2</c:v>
                </c:pt>
                <c:pt idx="577">
                  <c:v>-5.8118760757155377E-3</c:v>
                </c:pt>
                <c:pt idx="578">
                  <c:v>-4.1610094817894575E-3</c:v>
                </c:pt>
                <c:pt idx="579">
                  <c:v>-7.4827666566734622E-3</c:v>
                </c:pt>
                <c:pt idx="580">
                  <c:v>-8.1949861112818653E-3</c:v>
                </c:pt>
                <c:pt idx="581">
                  <c:v>-1.0556026319250955E-2</c:v>
                </c:pt>
                <c:pt idx="582">
                  <c:v>-1.3568084869475255E-2</c:v>
                </c:pt>
                <c:pt idx="583">
                  <c:v>-1.3839169350796552E-2</c:v>
                </c:pt>
                <c:pt idx="584">
                  <c:v>-1.2111241287708192E-2</c:v>
                </c:pt>
                <c:pt idx="585">
                  <c:v>-1.0462135208272369E-2</c:v>
                </c:pt>
                <c:pt idx="586">
                  <c:v>-1.012863106141969E-2</c:v>
                </c:pt>
                <c:pt idx="587">
                  <c:v>-2.457520732576234E-4</c:v>
                </c:pt>
                <c:pt idx="588">
                  <c:v>-1.8766710832728446E-4</c:v>
                </c:pt>
                <c:pt idx="589">
                  <c:v>-2.2623914016716758E-3</c:v>
                </c:pt>
                <c:pt idx="590">
                  <c:v>1.5764412510939838E-3</c:v>
                </c:pt>
                <c:pt idx="591">
                  <c:v>1.3219543779755209E-3</c:v>
                </c:pt>
                <c:pt idx="592">
                  <c:v>7.0176422812846398E-3</c:v>
                </c:pt>
                <c:pt idx="593">
                  <c:v>6.2330459586558929E-3</c:v>
                </c:pt>
                <c:pt idx="594">
                  <c:v>9.6790456309058057E-3</c:v>
                </c:pt>
                <c:pt idx="595">
                  <c:v>1.0699353822672749E-2</c:v>
                </c:pt>
                <c:pt idx="596">
                  <c:v>1.2402450839481773E-2</c:v>
                </c:pt>
                <c:pt idx="597">
                  <c:v>1.7940956282651254E-2</c:v>
                </c:pt>
                <c:pt idx="598">
                  <c:v>1.3725017085598317E-2</c:v>
                </c:pt>
                <c:pt idx="599">
                  <c:v>1.6009848229043083E-2</c:v>
                </c:pt>
                <c:pt idx="600">
                  <c:v>1.905788772231089E-3</c:v>
                </c:pt>
                <c:pt idx="601">
                  <c:v>1.4271124507045291E-2</c:v>
                </c:pt>
                <c:pt idx="602">
                  <c:v>4.3740139434130026E-3</c:v>
                </c:pt>
                <c:pt idx="603">
                  <c:v>2.3510336987519198E-3</c:v>
                </c:pt>
                <c:pt idx="604">
                  <c:v>3.1424482114820766E-3</c:v>
                </c:pt>
                <c:pt idx="605">
                  <c:v>7.725088216066205E-4</c:v>
                </c:pt>
                <c:pt idx="606">
                  <c:v>1.0430526780033696E-3</c:v>
                </c:pt>
                <c:pt idx="607">
                  <c:v>-2.6125964905014984E-3</c:v>
                </c:pt>
                <c:pt idx="608">
                  <c:v>-6.6622604147577001E-3</c:v>
                </c:pt>
                <c:pt idx="609">
                  <c:v>-2.0345903784456713E-3</c:v>
                </c:pt>
                <c:pt idx="610">
                  <c:v>4.3851910421145775E-3</c:v>
                </c:pt>
                <c:pt idx="611">
                  <c:v>3.9156456620784074E-3</c:v>
                </c:pt>
                <c:pt idx="612">
                  <c:v>9.7391457778837499E-3</c:v>
                </c:pt>
                <c:pt idx="613">
                  <c:v>2.0662858350009194E-2</c:v>
                </c:pt>
                <c:pt idx="614">
                  <c:v>2.1634281855876722E-2</c:v>
                </c:pt>
                <c:pt idx="615">
                  <c:v>1.9115814276397494E-2</c:v>
                </c:pt>
                <c:pt idx="616">
                  <c:v>3.4983660505508149E-2</c:v>
                </c:pt>
                <c:pt idx="617">
                  <c:v>1.5141284571018728E-2</c:v>
                </c:pt>
                <c:pt idx="618">
                  <c:v>1.7104359695849981E-2</c:v>
                </c:pt>
                <c:pt idx="619">
                  <c:v>6.7804694682828022E-3</c:v>
                </c:pt>
                <c:pt idx="620">
                  <c:v>1.6398872324877942E-2</c:v>
                </c:pt>
                <c:pt idx="621">
                  <c:v>9.1421675388064401E-3</c:v>
                </c:pt>
                <c:pt idx="622">
                  <c:v>1.3100940790933591E-2</c:v>
                </c:pt>
                <c:pt idx="623">
                  <c:v>7.2533275105182088E-3</c:v>
                </c:pt>
                <c:pt idx="624">
                  <c:v>5.1063001297428721E-3</c:v>
                </c:pt>
                <c:pt idx="625">
                  <c:v>1.4489818002482034E-3</c:v>
                </c:pt>
                <c:pt idx="626">
                  <c:v>5.0296986489195917E-3</c:v>
                </c:pt>
                <c:pt idx="627">
                  <c:v>1.5744480722380938E-2</c:v>
                </c:pt>
                <c:pt idx="628">
                  <c:v>-2.3225010280639971E-3</c:v>
                </c:pt>
                <c:pt idx="629">
                  <c:v>1.5397698681334586E-4</c:v>
                </c:pt>
                <c:pt idx="630">
                  <c:v>4.6609125869800064E-5</c:v>
                </c:pt>
                <c:pt idx="631">
                  <c:v>-1.970869063705671E-3</c:v>
                </c:pt>
                <c:pt idx="632">
                  <c:v>-2.4085046327767135E-3</c:v>
                </c:pt>
                <c:pt idx="633">
                  <c:v>-2.4249714808751094E-4</c:v>
                </c:pt>
                <c:pt idx="634">
                  <c:v>6.7186968338258117E-4</c:v>
                </c:pt>
                <c:pt idx="635">
                  <c:v>3.4473086287814163E-3</c:v>
                </c:pt>
                <c:pt idx="636">
                  <c:v>-3.3819257550514203E-3</c:v>
                </c:pt>
                <c:pt idx="637">
                  <c:v>-1.0343044490770661E-3</c:v>
                </c:pt>
                <c:pt idx="638">
                  <c:v>6.4529063786004047E-4</c:v>
                </c:pt>
                <c:pt idx="639">
                  <c:v>3.1794930772095033E-4</c:v>
                </c:pt>
                <c:pt idx="640">
                  <c:v>2.5424483117320617E-3</c:v>
                </c:pt>
                <c:pt idx="641">
                  <c:v>-3.8770094249795575E-3</c:v>
                </c:pt>
                <c:pt idx="642">
                  <c:v>-1.3769814132624797E-5</c:v>
                </c:pt>
                <c:pt idx="643">
                  <c:v>-2.7388867569654407E-3</c:v>
                </c:pt>
                <c:pt idx="644">
                  <c:v>2.2313001805477246E-3</c:v>
                </c:pt>
                <c:pt idx="645">
                  <c:v>3.2534128071964771E-4</c:v>
                </c:pt>
                <c:pt idx="646">
                  <c:v>-4.1277028087091504E-3</c:v>
                </c:pt>
                <c:pt idx="647">
                  <c:v>-8.2631801525110439E-3</c:v>
                </c:pt>
                <c:pt idx="648">
                  <c:v>-1.4968364814491328E-2</c:v>
                </c:pt>
                <c:pt idx="649">
                  <c:v>-8.4776452776658615E-3</c:v>
                </c:pt>
                <c:pt idx="650">
                  <c:v>1.565181174750848E-3</c:v>
                </c:pt>
                <c:pt idx="651">
                  <c:v>2.6025348253589267E-3</c:v>
                </c:pt>
                <c:pt idx="652">
                  <c:v>-1.156668365048857E-3</c:v>
                </c:pt>
                <c:pt idx="653">
                  <c:v>3.8273566294062041E-4</c:v>
                </c:pt>
                <c:pt idx="654">
                  <c:v>4.3079398382691331E-3</c:v>
                </c:pt>
                <c:pt idx="655">
                  <c:v>-1.6119316247479802E-3</c:v>
                </c:pt>
                <c:pt idx="656">
                  <c:v>-4.7417784535756682E-4</c:v>
                </c:pt>
                <c:pt idx="657">
                  <c:v>-2.1217745682784749E-4</c:v>
                </c:pt>
                <c:pt idx="658">
                  <c:v>-3.3892911914431439E-4</c:v>
                </c:pt>
                <c:pt idx="659">
                  <c:v>7.6882552299702427E-4</c:v>
                </c:pt>
                <c:pt idx="660">
                  <c:v>1.8566181486547994E-3</c:v>
                </c:pt>
                <c:pt idx="661">
                  <c:v>-8.6437904605697884E-4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B-4B1D-BDEA-5499DF83F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79936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8057719451735198"/>
              <c:y val="0.9429038337420936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75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6.6593175853018379E-3"/>
              <c:y val="0.471451830816229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799367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"/>
          <c:y val="3.7520416505313882E-2"/>
          <c:w val="0.24777777777777776"/>
          <c:h val="4.24143539434619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Master!$B$80</c:f>
          <c:strCache>
            <c:ptCount val="1"/>
            <c:pt idx="0">
              <c:v>State Drawl of Arunachal Pradesh w.e.f 7-April-2025 to 13-April-2025 - SEM Data vs SCADA Data with % Error</c:v>
            </c:pt>
          </c:strCache>
        </c:strRef>
      </c:tx>
      <c:layout>
        <c:manualLayout>
          <c:xMode val="edge"/>
          <c:yMode val="edge"/>
          <c:x val="0.10210871974336541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955604883462822E-2"/>
          <c:y val="9.461663947797716E-2"/>
          <c:w val="0.89456159822419534"/>
          <c:h val="0.82218597063621535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</c:f>
              <c:numCache>
                <c:formatCode>General</c:formatCode>
                <c:ptCount val="662"/>
                <c:pt idx="0">
                  <c:v>236.5812</c:v>
                </c:pt>
                <c:pt idx="1">
                  <c:v>227.0712</c:v>
                </c:pt>
                <c:pt idx="2">
                  <c:v>194.0352</c:v>
                </c:pt>
                <c:pt idx="3">
                  <c:v>179.96100000000001</c:v>
                </c:pt>
                <c:pt idx="4">
                  <c:v>181.34280000000001</c:v>
                </c:pt>
                <c:pt idx="5">
                  <c:v>183.78299999999999</c:v>
                </c:pt>
                <c:pt idx="6">
                  <c:v>181.27619999999999</c:v>
                </c:pt>
                <c:pt idx="7">
                  <c:v>172.94640000000001</c:v>
                </c:pt>
                <c:pt idx="8">
                  <c:v>160.74600000000001</c:v>
                </c:pt>
                <c:pt idx="9">
                  <c:v>108.6078</c:v>
                </c:pt>
                <c:pt idx="10">
                  <c:v>32.354999999999997</c:v>
                </c:pt>
                <c:pt idx="11">
                  <c:v>21.649799999999999</c:v>
                </c:pt>
                <c:pt idx="12">
                  <c:v>10.292400000000001</c:v>
                </c:pt>
                <c:pt idx="13">
                  <c:v>1.845</c:v>
                </c:pt>
                <c:pt idx="14">
                  <c:v>5.1365999999999996</c:v>
                </c:pt>
                <c:pt idx="15">
                  <c:v>15.9072</c:v>
                </c:pt>
                <c:pt idx="16">
                  <c:v>14.860200000000001</c:v>
                </c:pt>
                <c:pt idx="17">
                  <c:v>18.353999999999999</c:v>
                </c:pt>
                <c:pt idx="18">
                  <c:v>27.511199999999999</c:v>
                </c:pt>
                <c:pt idx="19">
                  <c:v>27.942</c:v>
                </c:pt>
                <c:pt idx="20">
                  <c:v>24.458400000000001</c:v>
                </c:pt>
                <c:pt idx="21">
                  <c:v>26.5596</c:v>
                </c:pt>
                <c:pt idx="22">
                  <c:v>31.574999999999999</c:v>
                </c:pt>
                <c:pt idx="23">
                  <c:v>38.672400000000003</c:v>
                </c:pt>
                <c:pt idx="24">
                  <c:v>43.272599999999997</c:v>
                </c:pt>
                <c:pt idx="25">
                  <c:v>49.086599999999997</c:v>
                </c:pt>
                <c:pt idx="26">
                  <c:v>57.728999999999999</c:v>
                </c:pt>
                <c:pt idx="27">
                  <c:v>65.271000000000001</c:v>
                </c:pt>
                <c:pt idx="28">
                  <c:v>72.656999999999996</c:v>
                </c:pt>
                <c:pt idx="29">
                  <c:v>78.433199999999999</c:v>
                </c:pt>
                <c:pt idx="30">
                  <c:v>77.077799999999996</c:v>
                </c:pt>
                <c:pt idx="31">
                  <c:v>82.307400000000001</c:v>
                </c:pt>
                <c:pt idx="32">
                  <c:v>91.634399999999999</c:v>
                </c:pt>
                <c:pt idx="33">
                  <c:v>99.784800000000004</c:v>
                </c:pt>
                <c:pt idx="34">
                  <c:v>104.907</c:v>
                </c:pt>
                <c:pt idx="35">
                  <c:v>115.3584</c:v>
                </c:pt>
                <c:pt idx="36">
                  <c:v>121.7448</c:v>
                </c:pt>
                <c:pt idx="37">
                  <c:v>129.23159999999999</c:v>
                </c:pt>
                <c:pt idx="38">
                  <c:v>133.04519999999999</c:v>
                </c:pt>
                <c:pt idx="39">
                  <c:v>139.11959999999999</c:v>
                </c:pt>
                <c:pt idx="40">
                  <c:v>144.97319999999999</c:v>
                </c:pt>
                <c:pt idx="41">
                  <c:v>144.91380000000001</c:v>
                </c:pt>
                <c:pt idx="42">
                  <c:v>156.91319999999999</c:v>
                </c:pt>
                <c:pt idx="43">
                  <c:v>160.94460000000001</c:v>
                </c:pt>
                <c:pt idx="44">
                  <c:v>160.57919999999999</c:v>
                </c:pt>
                <c:pt idx="45">
                  <c:v>175.33799999999999</c:v>
                </c:pt>
                <c:pt idx="46">
                  <c:v>179.2578</c:v>
                </c:pt>
                <c:pt idx="47">
                  <c:v>183.0198</c:v>
                </c:pt>
                <c:pt idx="48">
                  <c:v>188.559</c:v>
                </c:pt>
                <c:pt idx="49">
                  <c:v>194.21340000000001</c:v>
                </c:pt>
                <c:pt idx="50">
                  <c:v>195.98699999999999</c:v>
                </c:pt>
                <c:pt idx="51">
                  <c:v>196.06739999999999</c:v>
                </c:pt>
                <c:pt idx="52">
                  <c:v>200.2818</c:v>
                </c:pt>
                <c:pt idx="53">
                  <c:v>198.4752</c:v>
                </c:pt>
                <c:pt idx="54">
                  <c:v>204.21719999999999</c:v>
                </c:pt>
                <c:pt idx="55">
                  <c:v>204.23699999999999</c:v>
                </c:pt>
                <c:pt idx="56">
                  <c:v>208.76580000000001</c:v>
                </c:pt>
                <c:pt idx="57">
                  <c:v>207.51480000000001</c:v>
                </c:pt>
                <c:pt idx="58">
                  <c:v>217.38419999999999</c:v>
                </c:pt>
                <c:pt idx="59">
                  <c:v>220.59540000000001</c:v>
                </c:pt>
                <c:pt idx="60">
                  <c:v>215.72219999999999</c:v>
                </c:pt>
                <c:pt idx="61">
                  <c:v>219.49379999999999</c:v>
                </c:pt>
                <c:pt idx="62">
                  <c:v>223.64760000000001</c:v>
                </c:pt>
                <c:pt idx="63">
                  <c:v>219.95099999999999</c:v>
                </c:pt>
                <c:pt idx="64">
                  <c:v>217.1952</c:v>
                </c:pt>
                <c:pt idx="65">
                  <c:v>212.4744</c:v>
                </c:pt>
                <c:pt idx="66">
                  <c:v>212.0052</c:v>
                </c:pt>
                <c:pt idx="67">
                  <c:v>209.2422</c:v>
                </c:pt>
                <c:pt idx="68">
                  <c:v>209.93100000000001</c:v>
                </c:pt>
                <c:pt idx="69">
                  <c:v>219.53579999999999</c:v>
                </c:pt>
                <c:pt idx="70">
                  <c:v>223.68539999999999</c:v>
                </c:pt>
                <c:pt idx="71">
                  <c:v>246.1782</c:v>
                </c:pt>
                <c:pt idx="72">
                  <c:v>255.72</c:v>
                </c:pt>
                <c:pt idx="73">
                  <c:v>263.5566</c:v>
                </c:pt>
                <c:pt idx="74">
                  <c:v>270.96300000000002</c:v>
                </c:pt>
                <c:pt idx="75">
                  <c:v>270.69900000000001</c:v>
                </c:pt>
                <c:pt idx="76">
                  <c:v>271.11059999999998</c:v>
                </c:pt>
                <c:pt idx="77">
                  <c:v>275.44260000000003</c:v>
                </c:pt>
                <c:pt idx="78">
                  <c:v>267.03059999999999</c:v>
                </c:pt>
                <c:pt idx="79">
                  <c:v>269.20920000000001</c:v>
                </c:pt>
                <c:pt idx="80">
                  <c:v>273.41640000000001</c:v>
                </c:pt>
                <c:pt idx="81">
                  <c:v>274.3254</c:v>
                </c:pt>
                <c:pt idx="82">
                  <c:v>268.81139999999999</c:v>
                </c:pt>
                <c:pt idx="83">
                  <c:v>268.46159999999998</c:v>
                </c:pt>
                <c:pt idx="84">
                  <c:v>266.26319999999998</c:v>
                </c:pt>
                <c:pt idx="85">
                  <c:v>264.06479999999999</c:v>
                </c:pt>
                <c:pt idx="86">
                  <c:v>259.79759999999999</c:v>
                </c:pt>
                <c:pt idx="87">
                  <c:v>256.16399999999999</c:v>
                </c:pt>
                <c:pt idx="88">
                  <c:v>248.69220000000001</c:v>
                </c:pt>
                <c:pt idx="89">
                  <c:v>244.51499999999999</c:v>
                </c:pt>
                <c:pt idx="90">
                  <c:v>242.62440000000001</c:v>
                </c:pt>
                <c:pt idx="91">
                  <c:v>241.2594</c:v>
                </c:pt>
                <c:pt idx="92">
                  <c:v>242.63220000000001</c:v>
                </c:pt>
                <c:pt idx="93">
                  <c:v>242.2578</c:v>
                </c:pt>
                <c:pt idx="94">
                  <c:v>237.51599999999999</c:v>
                </c:pt>
                <c:pt idx="95">
                  <c:v>235.4502</c:v>
                </c:pt>
                <c:pt idx="96">
                  <c:v>230.11259999999999</c:v>
                </c:pt>
                <c:pt idx="97">
                  <c:v>226.1472</c:v>
                </c:pt>
                <c:pt idx="98">
                  <c:v>221.71019999999999</c:v>
                </c:pt>
                <c:pt idx="99">
                  <c:v>217.67939999999999</c:v>
                </c:pt>
                <c:pt idx="100">
                  <c:v>212.97479999999999</c:v>
                </c:pt>
                <c:pt idx="101">
                  <c:v>208.83600000000001</c:v>
                </c:pt>
                <c:pt idx="102">
                  <c:v>207.3828</c:v>
                </c:pt>
                <c:pt idx="103">
                  <c:v>203.37899999999999</c:v>
                </c:pt>
                <c:pt idx="104">
                  <c:v>200.58539999999999</c:v>
                </c:pt>
                <c:pt idx="105">
                  <c:v>199.6284</c:v>
                </c:pt>
                <c:pt idx="106">
                  <c:v>196.68119999999999</c:v>
                </c:pt>
                <c:pt idx="107">
                  <c:v>193.55879999999999</c:v>
                </c:pt>
                <c:pt idx="108">
                  <c:v>192.57239999999999</c:v>
                </c:pt>
                <c:pt idx="109">
                  <c:v>191.01660000000001</c:v>
                </c:pt>
                <c:pt idx="110">
                  <c:v>187.54920000000001</c:v>
                </c:pt>
                <c:pt idx="111">
                  <c:v>178.60919999999999</c:v>
                </c:pt>
                <c:pt idx="112">
                  <c:v>171.62039999999999</c:v>
                </c:pt>
                <c:pt idx="113">
                  <c:v>178.9092</c:v>
                </c:pt>
                <c:pt idx="114">
                  <c:v>176.958</c:v>
                </c:pt>
                <c:pt idx="115">
                  <c:v>173.9538</c:v>
                </c:pt>
                <c:pt idx="116">
                  <c:v>164.244</c:v>
                </c:pt>
                <c:pt idx="117">
                  <c:v>155.46360000000001</c:v>
                </c:pt>
                <c:pt idx="118">
                  <c:v>156.70439999999999</c:v>
                </c:pt>
                <c:pt idx="119">
                  <c:v>162.8382</c:v>
                </c:pt>
                <c:pt idx="120">
                  <c:v>168.80760000000001</c:v>
                </c:pt>
                <c:pt idx="121">
                  <c:v>174.77340000000001</c:v>
                </c:pt>
                <c:pt idx="122">
                  <c:v>183.28139999999999</c:v>
                </c:pt>
                <c:pt idx="123">
                  <c:v>187.94159999999999</c:v>
                </c:pt>
                <c:pt idx="124">
                  <c:v>190.38839999999999</c:v>
                </c:pt>
                <c:pt idx="125">
                  <c:v>195.39420000000001</c:v>
                </c:pt>
                <c:pt idx="126">
                  <c:v>200.76</c:v>
                </c:pt>
                <c:pt idx="127">
                  <c:v>197.87280000000001</c:v>
                </c:pt>
                <c:pt idx="128">
                  <c:v>205.8546</c:v>
                </c:pt>
                <c:pt idx="129">
                  <c:v>211.40219999999999</c:v>
                </c:pt>
                <c:pt idx="130">
                  <c:v>213.42420000000001</c:v>
                </c:pt>
                <c:pt idx="131">
                  <c:v>212.637</c:v>
                </c:pt>
                <c:pt idx="132">
                  <c:v>208.94640000000001</c:v>
                </c:pt>
                <c:pt idx="133">
                  <c:v>210.5394</c:v>
                </c:pt>
                <c:pt idx="134">
                  <c:v>210.6798</c:v>
                </c:pt>
                <c:pt idx="135">
                  <c:v>216.0378</c:v>
                </c:pt>
                <c:pt idx="136">
                  <c:v>215.2302</c:v>
                </c:pt>
                <c:pt idx="137">
                  <c:v>215.36940000000001</c:v>
                </c:pt>
                <c:pt idx="138">
                  <c:v>217.35059999999999</c:v>
                </c:pt>
                <c:pt idx="139">
                  <c:v>217.17359999999999</c:v>
                </c:pt>
                <c:pt idx="140">
                  <c:v>220.54920000000001</c:v>
                </c:pt>
                <c:pt idx="141">
                  <c:v>212.76840000000001</c:v>
                </c:pt>
                <c:pt idx="142">
                  <c:v>213.03299999999999</c:v>
                </c:pt>
                <c:pt idx="143">
                  <c:v>214.404</c:v>
                </c:pt>
                <c:pt idx="144">
                  <c:v>224.83019999999999</c:v>
                </c:pt>
                <c:pt idx="145">
                  <c:v>224.17859999999999</c:v>
                </c:pt>
                <c:pt idx="146">
                  <c:v>230.76300000000001</c:v>
                </c:pt>
                <c:pt idx="147">
                  <c:v>230.82419999999999</c:v>
                </c:pt>
                <c:pt idx="148">
                  <c:v>226.7328</c:v>
                </c:pt>
                <c:pt idx="149">
                  <c:v>229.65</c:v>
                </c:pt>
                <c:pt idx="150">
                  <c:v>232.68719999999999</c:v>
                </c:pt>
                <c:pt idx="151">
                  <c:v>241.65</c:v>
                </c:pt>
                <c:pt idx="152">
                  <c:v>240.3792</c:v>
                </c:pt>
                <c:pt idx="153">
                  <c:v>243.84780000000001</c:v>
                </c:pt>
                <c:pt idx="154">
                  <c:v>239.7816</c:v>
                </c:pt>
                <c:pt idx="155">
                  <c:v>236.14500000000001</c:v>
                </c:pt>
                <c:pt idx="156">
                  <c:v>234.345</c:v>
                </c:pt>
                <c:pt idx="157">
                  <c:v>220.3158</c:v>
                </c:pt>
                <c:pt idx="158">
                  <c:v>221.07660000000001</c:v>
                </c:pt>
                <c:pt idx="159">
                  <c:v>214.69200000000001</c:v>
                </c:pt>
                <c:pt idx="160">
                  <c:v>206.2824</c:v>
                </c:pt>
                <c:pt idx="161">
                  <c:v>198.81299999999999</c:v>
                </c:pt>
                <c:pt idx="162">
                  <c:v>190.92599999999999</c:v>
                </c:pt>
                <c:pt idx="163">
                  <c:v>183.04079999999999</c:v>
                </c:pt>
                <c:pt idx="164">
                  <c:v>169.3614</c:v>
                </c:pt>
                <c:pt idx="165">
                  <c:v>159.57</c:v>
                </c:pt>
                <c:pt idx="166">
                  <c:v>181.25819999999999</c:v>
                </c:pt>
                <c:pt idx="167">
                  <c:v>199.25819999999999</c:v>
                </c:pt>
                <c:pt idx="168">
                  <c:v>229.3914</c:v>
                </c:pt>
                <c:pt idx="169">
                  <c:v>228.88200000000001</c:v>
                </c:pt>
                <c:pt idx="170">
                  <c:v>226.9554</c:v>
                </c:pt>
                <c:pt idx="171">
                  <c:v>228.90479999999999</c:v>
                </c:pt>
                <c:pt idx="172">
                  <c:v>222.53880000000001</c:v>
                </c:pt>
                <c:pt idx="173">
                  <c:v>228.77099999999999</c:v>
                </c:pt>
                <c:pt idx="174">
                  <c:v>229.36799999999999</c:v>
                </c:pt>
                <c:pt idx="175">
                  <c:v>238.51499999999999</c:v>
                </c:pt>
                <c:pt idx="176">
                  <c:v>236.25839999999999</c:v>
                </c:pt>
                <c:pt idx="177">
                  <c:v>239.47319999999999</c:v>
                </c:pt>
                <c:pt idx="178">
                  <c:v>238.2252</c:v>
                </c:pt>
                <c:pt idx="179">
                  <c:v>237.72</c:v>
                </c:pt>
                <c:pt idx="180">
                  <c:v>239.4144</c:v>
                </c:pt>
                <c:pt idx="181">
                  <c:v>239.23079999999999</c:v>
                </c:pt>
                <c:pt idx="182">
                  <c:v>235.93799999999999</c:v>
                </c:pt>
                <c:pt idx="183">
                  <c:v>231.4128</c:v>
                </c:pt>
                <c:pt idx="184">
                  <c:v>222.84059999999999</c:v>
                </c:pt>
                <c:pt idx="185">
                  <c:v>223.45259999999999</c:v>
                </c:pt>
                <c:pt idx="186">
                  <c:v>220.69739999999999</c:v>
                </c:pt>
                <c:pt idx="187">
                  <c:v>217.91460000000001</c:v>
                </c:pt>
                <c:pt idx="188">
                  <c:v>218.268</c:v>
                </c:pt>
                <c:pt idx="189">
                  <c:v>218.2158</c:v>
                </c:pt>
                <c:pt idx="190">
                  <c:v>213.49379999999999</c:v>
                </c:pt>
                <c:pt idx="191">
                  <c:v>217.173</c:v>
                </c:pt>
                <c:pt idx="192">
                  <c:v>206.8152</c:v>
                </c:pt>
                <c:pt idx="193">
                  <c:v>201.65039999999999</c:v>
                </c:pt>
                <c:pt idx="194">
                  <c:v>197.5668</c:v>
                </c:pt>
                <c:pt idx="195">
                  <c:v>195.88919999999999</c:v>
                </c:pt>
                <c:pt idx="196">
                  <c:v>190.36439999999999</c:v>
                </c:pt>
                <c:pt idx="197">
                  <c:v>179.4162</c:v>
                </c:pt>
                <c:pt idx="198">
                  <c:v>178.20599999999999</c:v>
                </c:pt>
                <c:pt idx="199">
                  <c:v>180.999</c:v>
                </c:pt>
                <c:pt idx="200">
                  <c:v>178.7724</c:v>
                </c:pt>
                <c:pt idx="201">
                  <c:v>173.7792</c:v>
                </c:pt>
                <c:pt idx="202">
                  <c:v>170.3142</c:v>
                </c:pt>
                <c:pt idx="203">
                  <c:v>168.62280000000001</c:v>
                </c:pt>
                <c:pt idx="204">
                  <c:v>165.8064</c:v>
                </c:pt>
                <c:pt idx="205">
                  <c:v>165.04859999999999</c:v>
                </c:pt>
                <c:pt idx="206">
                  <c:v>159.61080000000001</c:v>
                </c:pt>
                <c:pt idx="207">
                  <c:v>157.03739999999999</c:v>
                </c:pt>
                <c:pt idx="208">
                  <c:v>149.80799999999999</c:v>
                </c:pt>
                <c:pt idx="209">
                  <c:v>154.01159999999999</c:v>
                </c:pt>
                <c:pt idx="210">
                  <c:v>148.6662</c:v>
                </c:pt>
                <c:pt idx="211">
                  <c:v>142.20359999999999</c:v>
                </c:pt>
                <c:pt idx="212">
                  <c:v>144.7302</c:v>
                </c:pt>
                <c:pt idx="213">
                  <c:v>156.94560000000001</c:v>
                </c:pt>
                <c:pt idx="214">
                  <c:v>154.0548</c:v>
                </c:pt>
                <c:pt idx="215">
                  <c:v>160.053</c:v>
                </c:pt>
                <c:pt idx="216">
                  <c:v>168.26220000000001</c:v>
                </c:pt>
                <c:pt idx="217">
                  <c:v>180.7824</c:v>
                </c:pt>
                <c:pt idx="218">
                  <c:v>187.80119999999999</c:v>
                </c:pt>
                <c:pt idx="219">
                  <c:v>189.411</c:v>
                </c:pt>
                <c:pt idx="220">
                  <c:v>199.30500000000001</c:v>
                </c:pt>
                <c:pt idx="221">
                  <c:v>201.68039999999999</c:v>
                </c:pt>
                <c:pt idx="222">
                  <c:v>201.89400000000001</c:v>
                </c:pt>
                <c:pt idx="223">
                  <c:v>207.89160000000001</c:v>
                </c:pt>
                <c:pt idx="224">
                  <c:v>206.38560000000001</c:v>
                </c:pt>
                <c:pt idx="225">
                  <c:v>209.2218</c:v>
                </c:pt>
                <c:pt idx="226">
                  <c:v>209.85839999999999</c:v>
                </c:pt>
                <c:pt idx="227">
                  <c:v>201.11879999999999</c:v>
                </c:pt>
                <c:pt idx="228">
                  <c:v>198.10380000000001</c:v>
                </c:pt>
                <c:pt idx="229">
                  <c:v>196.197</c:v>
                </c:pt>
                <c:pt idx="230">
                  <c:v>191.74260000000001</c:v>
                </c:pt>
                <c:pt idx="231">
                  <c:v>193.3134</c:v>
                </c:pt>
                <c:pt idx="232">
                  <c:v>195.20400000000001</c:v>
                </c:pt>
                <c:pt idx="233">
                  <c:v>195.55680000000001</c:v>
                </c:pt>
                <c:pt idx="234">
                  <c:v>192.57300000000001</c:v>
                </c:pt>
                <c:pt idx="235">
                  <c:v>197.20500000000001</c:v>
                </c:pt>
                <c:pt idx="236">
                  <c:v>201.95519999999999</c:v>
                </c:pt>
                <c:pt idx="237">
                  <c:v>199.7568</c:v>
                </c:pt>
                <c:pt idx="238">
                  <c:v>201.8604</c:v>
                </c:pt>
                <c:pt idx="239">
                  <c:v>199.47839999999999</c:v>
                </c:pt>
                <c:pt idx="240">
                  <c:v>207.35400000000001</c:v>
                </c:pt>
                <c:pt idx="241">
                  <c:v>212.244</c:v>
                </c:pt>
                <c:pt idx="242">
                  <c:v>217.45320000000001</c:v>
                </c:pt>
                <c:pt idx="243">
                  <c:v>215.01840000000001</c:v>
                </c:pt>
                <c:pt idx="244">
                  <c:v>219.303</c:v>
                </c:pt>
                <c:pt idx="245">
                  <c:v>217.27199999999999</c:v>
                </c:pt>
                <c:pt idx="246">
                  <c:v>217.9254</c:v>
                </c:pt>
                <c:pt idx="247">
                  <c:v>218.50800000000001</c:v>
                </c:pt>
                <c:pt idx="248">
                  <c:v>223.2114</c:v>
                </c:pt>
                <c:pt idx="249">
                  <c:v>224.53919999999999</c:v>
                </c:pt>
                <c:pt idx="250">
                  <c:v>226.65539999999999</c:v>
                </c:pt>
                <c:pt idx="251">
                  <c:v>230.73779999999999</c:v>
                </c:pt>
                <c:pt idx="252">
                  <c:v>224.4024</c:v>
                </c:pt>
                <c:pt idx="253">
                  <c:v>230.4042</c:v>
                </c:pt>
                <c:pt idx="254">
                  <c:v>232.1892</c:v>
                </c:pt>
                <c:pt idx="255">
                  <c:v>232.69739999999999</c:v>
                </c:pt>
                <c:pt idx="256">
                  <c:v>230.49719999999999</c:v>
                </c:pt>
                <c:pt idx="257">
                  <c:v>231.38220000000001</c:v>
                </c:pt>
                <c:pt idx="258">
                  <c:v>222.89340000000001</c:v>
                </c:pt>
                <c:pt idx="259">
                  <c:v>227.44919999999999</c:v>
                </c:pt>
                <c:pt idx="260">
                  <c:v>224.2824</c:v>
                </c:pt>
                <c:pt idx="261">
                  <c:v>223.4676</c:v>
                </c:pt>
                <c:pt idx="262">
                  <c:v>229.4298</c:v>
                </c:pt>
                <c:pt idx="263">
                  <c:v>247.68180000000001</c:v>
                </c:pt>
                <c:pt idx="264">
                  <c:v>281.66160000000002</c:v>
                </c:pt>
                <c:pt idx="265">
                  <c:v>296.80200000000002</c:v>
                </c:pt>
                <c:pt idx="266">
                  <c:v>286.452</c:v>
                </c:pt>
                <c:pt idx="267">
                  <c:v>282.45659999999998</c:v>
                </c:pt>
                <c:pt idx="268">
                  <c:v>282.36599999999999</c:v>
                </c:pt>
                <c:pt idx="269">
                  <c:v>289.59719999999999</c:v>
                </c:pt>
                <c:pt idx="270">
                  <c:v>293.76900000000001</c:v>
                </c:pt>
                <c:pt idx="271">
                  <c:v>291.90960000000001</c:v>
                </c:pt>
                <c:pt idx="272">
                  <c:v>282.49020000000002</c:v>
                </c:pt>
                <c:pt idx="273">
                  <c:v>284.33580000000001</c:v>
                </c:pt>
                <c:pt idx="274">
                  <c:v>285.85019999999997</c:v>
                </c:pt>
                <c:pt idx="275">
                  <c:v>280.476</c:v>
                </c:pt>
                <c:pt idx="276">
                  <c:v>277.41419999999999</c:v>
                </c:pt>
                <c:pt idx="277">
                  <c:v>276.87540000000001</c:v>
                </c:pt>
                <c:pt idx="278">
                  <c:v>273.34500000000003</c:v>
                </c:pt>
                <c:pt idx="279">
                  <c:v>271.14120000000003</c:v>
                </c:pt>
                <c:pt idx="280">
                  <c:v>266.04539999999997</c:v>
                </c:pt>
                <c:pt idx="281">
                  <c:v>267.26400000000001</c:v>
                </c:pt>
                <c:pt idx="282">
                  <c:v>263.95260000000002</c:v>
                </c:pt>
                <c:pt idx="283">
                  <c:v>256.53660000000002</c:v>
                </c:pt>
                <c:pt idx="284">
                  <c:v>263.55959999999999</c:v>
                </c:pt>
                <c:pt idx="285">
                  <c:v>258.6336</c:v>
                </c:pt>
                <c:pt idx="286">
                  <c:v>254.0334</c:v>
                </c:pt>
                <c:pt idx="287">
                  <c:v>252.55500000000001</c:v>
                </c:pt>
                <c:pt idx="288">
                  <c:v>242.541</c:v>
                </c:pt>
                <c:pt idx="289">
                  <c:v>242.56800000000001</c:v>
                </c:pt>
                <c:pt idx="290">
                  <c:v>232.02359999999999</c:v>
                </c:pt>
                <c:pt idx="291">
                  <c:v>226.3194</c:v>
                </c:pt>
                <c:pt idx="292">
                  <c:v>223.8888</c:v>
                </c:pt>
                <c:pt idx="293">
                  <c:v>219.8466</c:v>
                </c:pt>
                <c:pt idx="294">
                  <c:v>218.89439999999999</c:v>
                </c:pt>
                <c:pt idx="295">
                  <c:v>214.6362</c:v>
                </c:pt>
                <c:pt idx="296">
                  <c:v>211.06559999999999</c:v>
                </c:pt>
                <c:pt idx="297">
                  <c:v>210.87360000000001</c:v>
                </c:pt>
                <c:pt idx="298">
                  <c:v>211.5942</c:v>
                </c:pt>
                <c:pt idx="299">
                  <c:v>209.06819999999999</c:v>
                </c:pt>
                <c:pt idx="300">
                  <c:v>203.8554</c:v>
                </c:pt>
                <c:pt idx="301">
                  <c:v>197.48939999999999</c:v>
                </c:pt>
                <c:pt idx="302">
                  <c:v>196.93199999999999</c:v>
                </c:pt>
                <c:pt idx="303">
                  <c:v>194.84039999999999</c:v>
                </c:pt>
                <c:pt idx="304">
                  <c:v>196.32480000000001</c:v>
                </c:pt>
                <c:pt idx="305">
                  <c:v>186.9966</c:v>
                </c:pt>
                <c:pt idx="306">
                  <c:v>184.8168</c:v>
                </c:pt>
                <c:pt idx="307">
                  <c:v>178.3836</c:v>
                </c:pt>
                <c:pt idx="308">
                  <c:v>167.60040000000001</c:v>
                </c:pt>
                <c:pt idx="309">
                  <c:v>164.49959999999999</c:v>
                </c:pt>
                <c:pt idx="310">
                  <c:v>163.89240000000001</c:v>
                </c:pt>
                <c:pt idx="311">
                  <c:v>167.54159999999999</c:v>
                </c:pt>
                <c:pt idx="312">
                  <c:v>172.09139999999999</c:v>
                </c:pt>
                <c:pt idx="313">
                  <c:v>171.5094</c:v>
                </c:pt>
                <c:pt idx="314">
                  <c:v>183.33779999999999</c:v>
                </c:pt>
                <c:pt idx="315">
                  <c:v>188.50919999999999</c:v>
                </c:pt>
                <c:pt idx="316">
                  <c:v>194.92679999999999</c:v>
                </c:pt>
                <c:pt idx="317">
                  <c:v>199.941</c:v>
                </c:pt>
                <c:pt idx="318">
                  <c:v>203.07480000000001</c:v>
                </c:pt>
                <c:pt idx="319">
                  <c:v>204.8544</c:v>
                </c:pt>
                <c:pt idx="320">
                  <c:v>215.5488</c:v>
                </c:pt>
                <c:pt idx="321">
                  <c:v>212.8974</c:v>
                </c:pt>
                <c:pt idx="322">
                  <c:v>216.95580000000001</c:v>
                </c:pt>
                <c:pt idx="323">
                  <c:v>219.09780000000001</c:v>
                </c:pt>
                <c:pt idx="324">
                  <c:v>218.7732</c:v>
                </c:pt>
                <c:pt idx="325">
                  <c:v>205.059</c:v>
                </c:pt>
                <c:pt idx="326">
                  <c:v>201.0282</c:v>
                </c:pt>
                <c:pt idx="327">
                  <c:v>213.62700000000001</c:v>
                </c:pt>
                <c:pt idx="328">
                  <c:v>218.94300000000001</c:v>
                </c:pt>
                <c:pt idx="329">
                  <c:v>222.44159999999999</c:v>
                </c:pt>
                <c:pt idx="330">
                  <c:v>217.37100000000001</c:v>
                </c:pt>
                <c:pt idx="331">
                  <c:v>214.7826</c:v>
                </c:pt>
                <c:pt idx="332">
                  <c:v>215.8398</c:v>
                </c:pt>
                <c:pt idx="333">
                  <c:v>218.1816</c:v>
                </c:pt>
                <c:pt idx="334">
                  <c:v>229.3176</c:v>
                </c:pt>
                <c:pt idx="335">
                  <c:v>216.34739999999999</c:v>
                </c:pt>
                <c:pt idx="336">
                  <c:v>211.4358</c:v>
                </c:pt>
                <c:pt idx="337">
                  <c:v>219.9522</c:v>
                </c:pt>
                <c:pt idx="338">
                  <c:v>223.69319999999999</c:v>
                </c:pt>
                <c:pt idx="339">
                  <c:v>230.84880000000001</c:v>
                </c:pt>
                <c:pt idx="340">
                  <c:v>231.4914</c:v>
                </c:pt>
                <c:pt idx="341">
                  <c:v>223.57499999999999</c:v>
                </c:pt>
                <c:pt idx="342">
                  <c:v>213.4008</c:v>
                </c:pt>
                <c:pt idx="343">
                  <c:v>220.34399999999999</c:v>
                </c:pt>
                <c:pt idx="344">
                  <c:v>223.42500000000001</c:v>
                </c:pt>
                <c:pt idx="345">
                  <c:v>221.2704</c:v>
                </c:pt>
                <c:pt idx="346">
                  <c:v>219.92519999999999</c:v>
                </c:pt>
                <c:pt idx="347">
                  <c:v>223.27680000000001</c:v>
                </c:pt>
                <c:pt idx="348">
                  <c:v>224.30879999999999</c:v>
                </c:pt>
                <c:pt idx="349">
                  <c:v>226.69200000000001</c:v>
                </c:pt>
                <c:pt idx="350">
                  <c:v>216.43680000000001</c:v>
                </c:pt>
                <c:pt idx="351">
                  <c:v>213.77879999999999</c:v>
                </c:pt>
                <c:pt idx="352">
                  <c:v>221.39519999999999</c:v>
                </c:pt>
                <c:pt idx="353">
                  <c:v>220.5762</c:v>
                </c:pt>
                <c:pt idx="354">
                  <c:v>214.05</c:v>
                </c:pt>
                <c:pt idx="355">
                  <c:v>210.9666</c:v>
                </c:pt>
                <c:pt idx="356">
                  <c:v>199.97280000000001</c:v>
                </c:pt>
                <c:pt idx="357">
                  <c:v>197.46899999999999</c:v>
                </c:pt>
                <c:pt idx="358">
                  <c:v>197.69759999999999</c:v>
                </c:pt>
                <c:pt idx="359">
                  <c:v>219.5976</c:v>
                </c:pt>
                <c:pt idx="360">
                  <c:v>213.76920000000001</c:v>
                </c:pt>
                <c:pt idx="361">
                  <c:v>226.23480000000001</c:v>
                </c:pt>
                <c:pt idx="362">
                  <c:v>234.8058</c:v>
                </c:pt>
                <c:pt idx="363">
                  <c:v>245.28059999999999</c:v>
                </c:pt>
                <c:pt idx="364">
                  <c:v>241.49340000000001</c:v>
                </c:pt>
                <c:pt idx="365">
                  <c:v>227.18100000000001</c:v>
                </c:pt>
                <c:pt idx="366">
                  <c:v>228.3168</c:v>
                </c:pt>
                <c:pt idx="367">
                  <c:v>233.91120000000001</c:v>
                </c:pt>
                <c:pt idx="368">
                  <c:v>237.9546</c:v>
                </c:pt>
                <c:pt idx="369">
                  <c:v>234.97139999999999</c:v>
                </c:pt>
                <c:pt idx="370">
                  <c:v>237.66239999999999</c:v>
                </c:pt>
                <c:pt idx="371">
                  <c:v>241.827</c:v>
                </c:pt>
                <c:pt idx="372">
                  <c:v>242.90039999999999</c:v>
                </c:pt>
                <c:pt idx="373">
                  <c:v>242.93639999999999</c:v>
                </c:pt>
                <c:pt idx="374">
                  <c:v>246.9522</c:v>
                </c:pt>
                <c:pt idx="375">
                  <c:v>242.94239999999999</c:v>
                </c:pt>
                <c:pt idx="376">
                  <c:v>243.63839999999999</c:v>
                </c:pt>
                <c:pt idx="377">
                  <c:v>241.0188</c:v>
                </c:pt>
                <c:pt idx="378">
                  <c:v>239.1</c:v>
                </c:pt>
                <c:pt idx="379">
                  <c:v>238.51259999999999</c:v>
                </c:pt>
                <c:pt idx="380">
                  <c:v>239.75579999999999</c:v>
                </c:pt>
                <c:pt idx="381">
                  <c:v>240.44280000000001</c:v>
                </c:pt>
                <c:pt idx="382">
                  <c:v>236.8716</c:v>
                </c:pt>
                <c:pt idx="383">
                  <c:v>233.298</c:v>
                </c:pt>
                <c:pt idx="384">
                  <c:v>231.1386</c:v>
                </c:pt>
                <c:pt idx="385">
                  <c:v>225.84479999999999</c:v>
                </c:pt>
                <c:pt idx="386">
                  <c:v>222.15899999999999</c:v>
                </c:pt>
                <c:pt idx="387">
                  <c:v>216.96600000000001</c:v>
                </c:pt>
                <c:pt idx="388">
                  <c:v>207.33539999999999</c:v>
                </c:pt>
                <c:pt idx="389">
                  <c:v>207.98820000000001</c:v>
                </c:pt>
                <c:pt idx="390">
                  <c:v>203.1816</c:v>
                </c:pt>
                <c:pt idx="391">
                  <c:v>200.96100000000001</c:v>
                </c:pt>
                <c:pt idx="392">
                  <c:v>193.5522</c:v>
                </c:pt>
                <c:pt idx="393">
                  <c:v>188.00880000000001</c:v>
                </c:pt>
                <c:pt idx="394">
                  <c:v>190.87379999999999</c:v>
                </c:pt>
                <c:pt idx="395">
                  <c:v>185.12039999999999</c:v>
                </c:pt>
                <c:pt idx="396">
                  <c:v>182.982</c:v>
                </c:pt>
                <c:pt idx="397">
                  <c:v>184.55520000000001</c:v>
                </c:pt>
                <c:pt idx="398">
                  <c:v>181.5324</c:v>
                </c:pt>
                <c:pt idx="399">
                  <c:v>176.73</c:v>
                </c:pt>
                <c:pt idx="400">
                  <c:v>177.59460000000001</c:v>
                </c:pt>
                <c:pt idx="401">
                  <c:v>172.74420000000001</c:v>
                </c:pt>
                <c:pt idx="402">
                  <c:v>166.46459999999999</c:v>
                </c:pt>
                <c:pt idx="403">
                  <c:v>157.99619999999999</c:v>
                </c:pt>
                <c:pt idx="404">
                  <c:v>151.72380000000001</c:v>
                </c:pt>
                <c:pt idx="405">
                  <c:v>146.54759999999999</c:v>
                </c:pt>
                <c:pt idx="406">
                  <c:v>148.41659999999999</c:v>
                </c:pt>
                <c:pt idx="407">
                  <c:v>150.34620000000001</c:v>
                </c:pt>
                <c:pt idx="408">
                  <c:v>157.0266</c:v>
                </c:pt>
                <c:pt idx="409">
                  <c:v>157.8168</c:v>
                </c:pt>
                <c:pt idx="410">
                  <c:v>164.02500000000001</c:v>
                </c:pt>
                <c:pt idx="411">
                  <c:v>165.89760000000001</c:v>
                </c:pt>
                <c:pt idx="412">
                  <c:v>172.04580000000001</c:v>
                </c:pt>
                <c:pt idx="413">
                  <c:v>177.1866</c:v>
                </c:pt>
                <c:pt idx="414">
                  <c:v>181.2336</c:v>
                </c:pt>
                <c:pt idx="415">
                  <c:v>178.97399999999999</c:v>
                </c:pt>
                <c:pt idx="416">
                  <c:v>184.0308</c:v>
                </c:pt>
                <c:pt idx="417">
                  <c:v>187.96680000000001</c:v>
                </c:pt>
                <c:pt idx="418">
                  <c:v>187.71899999999999</c:v>
                </c:pt>
                <c:pt idx="419">
                  <c:v>177.98580000000001</c:v>
                </c:pt>
                <c:pt idx="420">
                  <c:v>177.12180000000001</c:v>
                </c:pt>
                <c:pt idx="421">
                  <c:v>183.53700000000001</c:v>
                </c:pt>
                <c:pt idx="422">
                  <c:v>176.5992</c:v>
                </c:pt>
                <c:pt idx="423">
                  <c:v>184.392</c:v>
                </c:pt>
                <c:pt idx="424">
                  <c:v>187.94159999999999</c:v>
                </c:pt>
                <c:pt idx="425">
                  <c:v>192.30179999999999</c:v>
                </c:pt>
                <c:pt idx="426">
                  <c:v>188.84460000000001</c:v>
                </c:pt>
                <c:pt idx="427">
                  <c:v>196.79159999999999</c:v>
                </c:pt>
                <c:pt idx="428">
                  <c:v>194.23439999999999</c:v>
                </c:pt>
                <c:pt idx="429">
                  <c:v>195.03540000000001</c:v>
                </c:pt>
                <c:pt idx="430">
                  <c:v>202.50479999999999</c:v>
                </c:pt>
                <c:pt idx="431">
                  <c:v>208.30019999999999</c:v>
                </c:pt>
                <c:pt idx="432">
                  <c:v>211.56180000000001</c:v>
                </c:pt>
                <c:pt idx="433">
                  <c:v>216.9864</c:v>
                </c:pt>
                <c:pt idx="434">
                  <c:v>217.88399999999999</c:v>
                </c:pt>
                <c:pt idx="435">
                  <c:v>217.524</c:v>
                </c:pt>
                <c:pt idx="436">
                  <c:v>220.1268</c:v>
                </c:pt>
                <c:pt idx="437">
                  <c:v>215.03219999999999</c:v>
                </c:pt>
                <c:pt idx="438">
                  <c:v>207.45480000000001</c:v>
                </c:pt>
                <c:pt idx="439">
                  <c:v>190.953</c:v>
                </c:pt>
                <c:pt idx="440">
                  <c:v>194.85419999999999</c:v>
                </c:pt>
                <c:pt idx="441">
                  <c:v>187.35659999999999</c:v>
                </c:pt>
                <c:pt idx="442">
                  <c:v>170.21340000000001</c:v>
                </c:pt>
                <c:pt idx="443">
                  <c:v>164.0754</c:v>
                </c:pt>
                <c:pt idx="444">
                  <c:v>168.39240000000001</c:v>
                </c:pt>
                <c:pt idx="445">
                  <c:v>171.2448</c:v>
                </c:pt>
                <c:pt idx="446">
                  <c:v>170.643</c:v>
                </c:pt>
                <c:pt idx="447">
                  <c:v>176.92619999999999</c:v>
                </c:pt>
                <c:pt idx="448">
                  <c:v>181.029</c:v>
                </c:pt>
                <c:pt idx="449">
                  <c:v>183.29040000000001</c:v>
                </c:pt>
                <c:pt idx="450">
                  <c:v>183.33240000000001</c:v>
                </c:pt>
                <c:pt idx="451">
                  <c:v>181.70099999999999</c:v>
                </c:pt>
                <c:pt idx="452">
                  <c:v>183.08160000000001</c:v>
                </c:pt>
                <c:pt idx="453">
                  <c:v>183.5712</c:v>
                </c:pt>
                <c:pt idx="454">
                  <c:v>194.93039999999999</c:v>
                </c:pt>
                <c:pt idx="455">
                  <c:v>224.304</c:v>
                </c:pt>
                <c:pt idx="456">
                  <c:v>251.02440000000001</c:v>
                </c:pt>
                <c:pt idx="457">
                  <c:v>264.65280000000001</c:v>
                </c:pt>
                <c:pt idx="458">
                  <c:v>263.46660000000003</c:v>
                </c:pt>
                <c:pt idx="459">
                  <c:v>259.36439999999999</c:v>
                </c:pt>
                <c:pt idx="460">
                  <c:v>260.78519999999997</c:v>
                </c:pt>
                <c:pt idx="461">
                  <c:v>259.93380000000002</c:v>
                </c:pt>
                <c:pt idx="462">
                  <c:v>260.39699999999999</c:v>
                </c:pt>
                <c:pt idx="463">
                  <c:v>256.71359999999999</c:v>
                </c:pt>
                <c:pt idx="464">
                  <c:v>253.96680000000001</c:v>
                </c:pt>
                <c:pt idx="465">
                  <c:v>254.39940000000001</c:v>
                </c:pt>
                <c:pt idx="466">
                  <c:v>255.42779999999999</c:v>
                </c:pt>
                <c:pt idx="467">
                  <c:v>255.39959999999999</c:v>
                </c:pt>
                <c:pt idx="468">
                  <c:v>254.21639999999999</c:v>
                </c:pt>
                <c:pt idx="469">
                  <c:v>255.45419999999999</c:v>
                </c:pt>
                <c:pt idx="470">
                  <c:v>251.1234</c:v>
                </c:pt>
                <c:pt idx="471">
                  <c:v>246.8244</c:v>
                </c:pt>
                <c:pt idx="472">
                  <c:v>242.86920000000001</c:v>
                </c:pt>
                <c:pt idx="473">
                  <c:v>240.41220000000001</c:v>
                </c:pt>
                <c:pt idx="474">
                  <c:v>236.99340000000001</c:v>
                </c:pt>
                <c:pt idx="475">
                  <c:v>233.07419999999999</c:v>
                </c:pt>
                <c:pt idx="476">
                  <c:v>234.70320000000001</c:v>
                </c:pt>
                <c:pt idx="477">
                  <c:v>243.5472</c:v>
                </c:pt>
                <c:pt idx="478">
                  <c:v>235.74</c:v>
                </c:pt>
                <c:pt idx="479">
                  <c:v>235.3098</c:v>
                </c:pt>
                <c:pt idx="480">
                  <c:v>233.25299999999999</c:v>
                </c:pt>
                <c:pt idx="481">
                  <c:v>225.94139999999999</c:v>
                </c:pt>
                <c:pt idx="482">
                  <c:v>219.97200000000001</c:v>
                </c:pt>
                <c:pt idx="483">
                  <c:v>221.6232</c:v>
                </c:pt>
                <c:pt idx="484">
                  <c:v>213.97980000000001</c:v>
                </c:pt>
                <c:pt idx="485">
                  <c:v>209.6508</c:v>
                </c:pt>
                <c:pt idx="486">
                  <c:v>202.61340000000001</c:v>
                </c:pt>
                <c:pt idx="487">
                  <c:v>203.75280000000001</c:v>
                </c:pt>
                <c:pt idx="488">
                  <c:v>196.65899999999999</c:v>
                </c:pt>
                <c:pt idx="489">
                  <c:v>188.87100000000001</c:v>
                </c:pt>
                <c:pt idx="490">
                  <c:v>183.14099999999999</c:v>
                </c:pt>
                <c:pt idx="491">
                  <c:v>182.3622</c:v>
                </c:pt>
                <c:pt idx="492">
                  <c:v>183.16560000000001</c:v>
                </c:pt>
                <c:pt idx="493">
                  <c:v>179.0592</c:v>
                </c:pt>
                <c:pt idx="494">
                  <c:v>179.27940000000001</c:v>
                </c:pt>
                <c:pt idx="495">
                  <c:v>175.3716</c:v>
                </c:pt>
                <c:pt idx="496">
                  <c:v>172.91640000000001</c:v>
                </c:pt>
                <c:pt idx="497">
                  <c:v>168.22020000000001</c:v>
                </c:pt>
                <c:pt idx="498">
                  <c:v>159.56880000000001</c:v>
                </c:pt>
                <c:pt idx="499">
                  <c:v>148.40520000000001</c:v>
                </c:pt>
                <c:pt idx="500">
                  <c:v>143.80019999999999</c:v>
                </c:pt>
                <c:pt idx="501">
                  <c:v>139.57079999999999</c:v>
                </c:pt>
                <c:pt idx="502">
                  <c:v>141.1086</c:v>
                </c:pt>
                <c:pt idx="503">
                  <c:v>140.24160000000001</c:v>
                </c:pt>
                <c:pt idx="504">
                  <c:v>145.32480000000001</c:v>
                </c:pt>
                <c:pt idx="505">
                  <c:v>153.7704</c:v>
                </c:pt>
                <c:pt idx="506">
                  <c:v>156.46199999999999</c:v>
                </c:pt>
                <c:pt idx="507">
                  <c:v>160.03440000000001</c:v>
                </c:pt>
                <c:pt idx="508">
                  <c:v>168.6474</c:v>
                </c:pt>
                <c:pt idx="509">
                  <c:v>178.90979999999999</c:v>
                </c:pt>
                <c:pt idx="510">
                  <c:v>182.733</c:v>
                </c:pt>
                <c:pt idx="511">
                  <c:v>184.37459999999999</c:v>
                </c:pt>
                <c:pt idx="512">
                  <c:v>187.26779999999999</c:v>
                </c:pt>
                <c:pt idx="513">
                  <c:v>188.4588</c:v>
                </c:pt>
                <c:pt idx="514">
                  <c:v>185.14859999999999</c:v>
                </c:pt>
                <c:pt idx="515">
                  <c:v>183.31319999999999</c:v>
                </c:pt>
                <c:pt idx="516">
                  <c:v>176.0916</c:v>
                </c:pt>
                <c:pt idx="517">
                  <c:v>167.86080000000001</c:v>
                </c:pt>
                <c:pt idx="518">
                  <c:v>160.5078</c:v>
                </c:pt>
                <c:pt idx="519">
                  <c:v>152.1558</c:v>
                </c:pt>
                <c:pt idx="520">
                  <c:v>152.2938</c:v>
                </c:pt>
                <c:pt idx="521">
                  <c:v>147.83940000000001</c:v>
                </c:pt>
                <c:pt idx="522">
                  <c:v>136.989</c:v>
                </c:pt>
                <c:pt idx="523">
                  <c:v>145.3836</c:v>
                </c:pt>
                <c:pt idx="524">
                  <c:v>143.6148</c:v>
                </c:pt>
                <c:pt idx="525">
                  <c:v>152.56979999999999</c:v>
                </c:pt>
                <c:pt idx="526">
                  <c:v>158.7834</c:v>
                </c:pt>
                <c:pt idx="527">
                  <c:v>161.20920000000001</c:v>
                </c:pt>
                <c:pt idx="528">
                  <c:v>160.34819999999999</c:v>
                </c:pt>
                <c:pt idx="529">
                  <c:v>160.7424</c:v>
                </c:pt>
                <c:pt idx="530">
                  <c:v>171.5292</c:v>
                </c:pt>
                <c:pt idx="531">
                  <c:v>173.55779999999999</c:v>
                </c:pt>
                <c:pt idx="532">
                  <c:v>174.87360000000001</c:v>
                </c:pt>
                <c:pt idx="533">
                  <c:v>183.49260000000001</c:v>
                </c:pt>
                <c:pt idx="534">
                  <c:v>186.5454</c:v>
                </c:pt>
                <c:pt idx="535">
                  <c:v>185.10839999999999</c:v>
                </c:pt>
                <c:pt idx="536">
                  <c:v>179.46180000000001</c:v>
                </c:pt>
                <c:pt idx="537">
                  <c:v>184.578</c:v>
                </c:pt>
                <c:pt idx="538">
                  <c:v>187.35059999999999</c:v>
                </c:pt>
                <c:pt idx="539">
                  <c:v>188.80860000000001</c:v>
                </c:pt>
                <c:pt idx="540">
                  <c:v>187.80600000000001</c:v>
                </c:pt>
                <c:pt idx="541">
                  <c:v>183.96600000000001</c:v>
                </c:pt>
                <c:pt idx="542">
                  <c:v>178.78200000000001</c:v>
                </c:pt>
                <c:pt idx="543">
                  <c:v>181.83539999999999</c:v>
                </c:pt>
                <c:pt idx="544">
                  <c:v>179.43539999999999</c:v>
                </c:pt>
                <c:pt idx="545">
                  <c:v>183.75540000000001</c:v>
                </c:pt>
                <c:pt idx="546">
                  <c:v>178.70519999999999</c:v>
                </c:pt>
                <c:pt idx="547">
                  <c:v>179.72219999999999</c:v>
                </c:pt>
                <c:pt idx="548">
                  <c:v>187.09800000000001</c:v>
                </c:pt>
                <c:pt idx="549">
                  <c:v>196.32419999999999</c:v>
                </c:pt>
                <c:pt idx="550">
                  <c:v>215.8656</c:v>
                </c:pt>
                <c:pt idx="551">
                  <c:v>243.53039999999999</c:v>
                </c:pt>
                <c:pt idx="552">
                  <c:v>269.64780000000002</c:v>
                </c:pt>
                <c:pt idx="553">
                  <c:v>286.21080000000001</c:v>
                </c:pt>
                <c:pt idx="554">
                  <c:v>290.00040000000001</c:v>
                </c:pt>
                <c:pt idx="555">
                  <c:v>289.791</c:v>
                </c:pt>
                <c:pt idx="556">
                  <c:v>282.25740000000002</c:v>
                </c:pt>
                <c:pt idx="557">
                  <c:v>281.97840000000002</c:v>
                </c:pt>
                <c:pt idx="558">
                  <c:v>279.01859999999999</c:v>
                </c:pt>
                <c:pt idx="559">
                  <c:v>278.86259999999999</c:v>
                </c:pt>
                <c:pt idx="560">
                  <c:v>279.2946</c:v>
                </c:pt>
                <c:pt idx="561">
                  <c:v>281.1078</c:v>
                </c:pt>
                <c:pt idx="562">
                  <c:v>282.14699999999999</c:v>
                </c:pt>
                <c:pt idx="563">
                  <c:v>279.10379999999998</c:v>
                </c:pt>
                <c:pt idx="564">
                  <c:v>277.06200000000001</c:v>
                </c:pt>
                <c:pt idx="565">
                  <c:v>275.66520000000003</c:v>
                </c:pt>
                <c:pt idx="566">
                  <c:v>273.91379999999998</c:v>
                </c:pt>
                <c:pt idx="567">
                  <c:v>267.51600000000002</c:v>
                </c:pt>
                <c:pt idx="568">
                  <c:v>270.37020000000001</c:v>
                </c:pt>
                <c:pt idx="569">
                  <c:v>267.3048</c:v>
                </c:pt>
                <c:pt idx="570">
                  <c:v>266.64600000000002</c:v>
                </c:pt>
                <c:pt idx="571">
                  <c:v>258.23399999999998</c:v>
                </c:pt>
                <c:pt idx="572">
                  <c:v>253.6242</c:v>
                </c:pt>
                <c:pt idx="573">
                  <c:v>253.77119999999999</c:v>
                </c:pt>
                <c:pt idx="574">
                  <c:v>250.88820000000001</c:v>
                </c:pt>
                <c:pt idx="575">
                  <c:v>252.1848</c:v>
                </c:pt>
                <c:pt idx="576">
                  <c:v>245.5008</c:v>
                </c:pt>
                <c:pt idx="577">
                  <c:v>239.54339999999999</c:v>
                </c:pt>
                <c:pt idx="578">
                  <c:v>237.7704</c:v>
                </c:pt>
                <c:pt idx="579">
                  <c:v>226.37639999999999</c:v>
                </c:pt>
                <c:pt idx="580">
                  <c:v>227.79480000000001</c:v>
                </c:pt>
                <c:pt idx="581">
                  <c:v>224.69399999999999</c:v>
                </c:pt>
                <c:pt idx="582">
                  <c:v>221.13120000000001</c:v>
                </c:pt>
                <c:pt idx="583">
                  <c:v>219.10679999999999</c:v>
                </c:pt>
                <c:pt idx="584">
                  <c:v>216.62880000000001</c:v>
                </c:pt>
                <c:pt idx="585">
                  <c:v>212.2878</c:v>
                </c:pt>
                <c:pt idx="586">
                  <c:v>211.08</c:v>
                </c:pt>
                <c:pt idx="587">
                  <c:v>205.92660000000001</c:v>
                </c:pt>
                <c:pt idx="588">
                  <c:v>201.00899999999999</c:v>
                </c:pt>
                <c:pt idx="589">
                  <c:v>198.054</c:v>
                </c:pt>
                <c:pt idx="590">
                  <c:v>195.9906</c:v>
                </c:pt>
                <c:pt idx="591">
                  <c:v>188.3184</c:v>
                </c:pt>
                <c:pt idx="592">
                  <c:v>182.8272</c:v>
                </c:pt>
                <c:pt idx="593">
                  <c:v>184.72980000000001</c:v>
                </c:pt>
                <c:pt idx="594">
                  <c:v>176.922</c:v>
                </c:pt>
                <c:pt idx="595">
                  <c:v>172.88339999999999</c:v>
                </c:pt>
                <c:pt idx="596">
                  <c:v>169.0686</c:v>
                </c:pt>
                <c:pt idx="597">
                  <c:v>161.32980000000001</c:v>
                </c:pt>
                <c:pt idx="598">
                  <c:v>158.5806</c:v>
                </c:pt>
                <c:pt idx="599">
                  <c:v>160.3176</c:v>
                </c:pt>
                <c:pt idx="600">
                  <c:v>168.489</c:v>
                </c:pt>
                <c:pt idx="601">
                  <c:v>171.52799999999999</c:v>
                </c:pt>
                <c:pt idx="602">
                  <c:v>180.34800000000001</c:v>
                </c:pt>
                <c:pt idx="603">
                  <c:v>185.43119999999999</c:v>
                </c:pt>
                <c:pt idx="604">
                  <c:v>188.55959999999999</c:v>
                </c:pt>
                <c:pt idx="605">
                  <c:v>198.54660000000001</c:v>
                </c:pt>
                <c:pt idx="606">
                  <c:v>192.67920000000001</c:v>
                </c:pt>
                <c:pt idx="607">
                  <c:v>202.84379999999999</c:v>
                </c:pt>
                <c:pt idx="608">
                  <c:v>206.62559999999999</c:v>
                </c:pt>
                <c:pt idx="609">
                  <c:v>203.86080000000001</c:v>
                </c:pt>
                <c:pt idx="610">
                  <c:v>185.1558</c:v>
                </c:pt>
                <c:pt idx="611">
                  <c:v>175.80179999999999</c:v>
                </c:pt>
                <c:pt idx="612">
                  <c:v>167.82</c:v>
                </c:pt>
                <c:pt idx="613">
                  <c:v>153.58199999999999</c:v>
                </c:pt>
                <c:pt idx="614">
                  <c:v>141.1224</c:v>
                </c:pt>
                <c:pt idx="615">
                  <c:v>142.59899999999999</c:v>
                </c:pt>
                <c:pt idx="616">
                  <c:v>139.512</c:v>
                </c:pt>
                <c:pt idx="617">
                  <c:v>143.75399999999999</c:v>
                </c:pt>
                <c:pt idx="618">
                  <c:v>145.6386</c:v>
                </c:pt>
                <c:pt idx="619">
                  <c:v>152.34540000000001</c:v>
                </c:pt>
                <c:pt idx="620">
                  <c:v>155.94720000000001</c:v>
                </c:pt>
                <c:pt idx="621">
                  <c:v>171.2646</c:v>
                </c:pt>
                <c:pt idx="622">
                  <c:v>177.44880000000001</c:v>
                </c:pt>
                <c:pt idx="623">
                  <c:v>181.96619999999999</c:v>
                </c:pt>
                <c:pt idx="624">
                  <c:v>192.97980000000001</c:v>
                </c:pt>
                <c:pt idx="625">
                  <c:v>191.18819999999999</c:v>
                </c:pt>
                <c:pt idx="626">
                  <c:v>192.1524</c:v>
                </c:pt>
                <c:pt idx="627">
                  <c:v>194.11859999999999</c:v>
                </c:pt>
                <c:pt idx="628">
                  <c:v>200.32259999999999</c:v>
                </c:pt>
                <c:pt idx="629">
                  <c:v>201.06540000000001</c:v>
                </c:pt>
                <c:pt idx="630">
                  <c:v>201.5652</c:v>
                </c:pt>
                <c:pt idx="631">
                  <c:v>206.71799999999999</c:v>
                </c:pt>
                <c:pt idx="632">
                  <c:v>208.3032</c:v>
                </c:pt>
                <c:pt idx="633">
                  <c:v>206.21639999999999</c:v>
                </c:pt>
                <c:pt idx="634">
                  <c:v>211.53540000000001</c:v>
                </c:pt>
                <c:pt idx="635">
                  <c:v>202.113</c:v>
                </c:pt>
                <c:pt idx="636">
                  <c:v>211.2012</c:v>
                </c:pt>
                <c:pt idx="637">
                  <c:v>214.89599999999999</c:v>
                </c:pt>
                <c:pt idx="638">
                  <c:v>216</c:v>
                </c:pt>
                <c:pt idx="639">
                  <c:v>216.22139999999999</c:v>
                </c:pt>
                <c:pt idx="640">
                  <c:v>213.2646</c:v>
                </c:pt>
                <c:pt idx="641">
                  <c:v>218.00460000000001</c:v>
                </c:pt>
                <c:pt idx="642">
                  <c:v>214.6644</c:v>
                </c:pt>
                <c:pt idx="643">
                  <c:v>211.077</c:v>
                </c:pt>
                <c:pt idx="644">
                  <c:v>206.53200000000001</c:v>
                </c:pt>
                <c:pt idx="645">
                  <c:v>206.46899999999999</c:v>
                </c:pt>
                <c:pt idx="646">
                  <c:v>217.7046</c:v>
                </c:pt>
                <c:pt idx="647">
                  <c:v>232.26</c:v>
                </c:pt>
                <c:pt idx="648">
                  <c:v>261.13679999999999</c:v>
                </c:pt>
                <c:pt idx="649">
                  <c:v>272.33519999999999</c:v>
                </c:pt>
                <c:pt idx="650">
                  <c:v>269.74079999999998</c:v>
                </c:pt>
                <c:pt idx="651">
                  <c:v>270.2724</c:v>
                </c:pt>
                <c:pt idx="652">
                  <c:v>270.846</c:v>
                </c:pt>
                <c:pt idx="653">
                  <c:v>266.63339999999999</c:v>
                </c:pt>
                <c:pt idx="654">
                  <c:v>262.33139999999997</c:v>
                </c:pt>
                <c:pt idx="655">
                  <c:v>268.01639999999998</c:v>
                </c:pt>
                <c:pt idx="656">
                  <c:v>270.16680000000002</c:v>
                </c:pt>
                <c:pt idx="657">
                  <c:v>266.7636</c:v>
                </c:pt>
                <c:pt idx="658">
                  <c:v>262.76519999999999</c:v>
                </c:pt>
                <c:pt idx="659">
                  <c:v>265.197</c:v>
                </c:pt>
                <c:pt idx="660">
                  <c:v>262.23480000000001</c:v>
                </c:pt>
                <c:pt idx="661">
                  <c:v>260.35980000000001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3-43D1-84F5-3EF882A4A98D}"/>
            </c:ext>
          </c:extLst>
        </c:ser>
        <c:ser>
          <c:idx val="0"/>
          <c:order val="1"/>
          <c:tx>
            <c:v>SCADA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[0]!SCADA</c:f>
              <c:numCache>
                <c:formatCode>General</c:formatCode>
                <c:ptCount val="662"/>
                <c:pt idx="0">
                  <c:v>237.87908055555556</c:v>
                </c:pt>
                <c:pt idx="1">
                  <c:v>227.71680211111112</c:v>
                </c:pt>
                <c:pt idx="2">
                  <c:v>196.779462</c:v>
                </c:pt>
                <c:pt idx="3">
                  <c:v>182.83548566666667</c:v>
                </c:pt>
                <c:pt idx="4">
                  <c:v>183.37685955555557</c:v>
                </c:pt>
                <c:pt idx="5">
                  <c:v>185.59381177777777</c:v>
                </c:pt>
                <c:pt idx="6">
                  <c:v>183.47475444444444</c:v>
                </c:pt>
                <c:pt idx="7">
                  <c:v>175.85312611111112</c:v>
                </c:pt>
                <c:pt idx="8">
                  <c:v>165.02980722222222</c:v>
                </c:pt>
                <c:pt idx="9">
                  <c:v>108.6078</c:v>
                </c:pt>
                <c:pt idx="10">
                  <c:v>32.354999999999997</c:v>
                </c:pt>
                <c:pt idx="11">
                  <c:v>21.649799999999999</c:v>
                </c:pt>
                <c:pt idx="12">
                  <c:v>10.292400000000001</c:v>
                </c:pt>
                <c:pt idx="13">
                  <c:v>1.845</c:v>
                </c:pt>
                <c:pt idx="14">
                  <c:v>5.1365999999999996</c:v>
                </c:pt>
                <c:pt idx="15">
                  <c:v>15.9072</c:v>
                </c:pt>
                <c:pt idx="16">
                  <c:v>14.860200000000001</c:v>
                </c:pt>
                <c:pt idx="17">
                  <c:v>18.353999999999999</c:v>
                </c:pt>
                <c:pt idx="18">
                  <c:v>27.511199999999999</c:v>
                </c:pt>
                <c:pt idx="19">
                  <c:v>27.942</c:v>
                </c:pt>
                <c:pt idx="20">
                  <c:v>24.458400000000001</c:v>
                </c:pt>
                <c:pt idx="21">
                  <c:v>26.5596</c:v>
                </c:pt>
                <c:pt idx="22">
                  <c:v>31.574999999999999</c:v>
                </c:pt>
                <c:pt idx="23">
                  <c:v>38.672400000000003</c:v>
                </c:pt>
                <c:pt idx="24">
                  <c:v>43.272599999999997</c:v>
                </c:pt>
                <c:pt idx="25">
                  <c:v>49.086599999999997</c:v>
                </c:pt>
                <c:pt idx="26">
                  <c:v>57.728999999999999</c:v>
                </c:pt>
                <c:pt idx="27">
                  <c:v>65.271000000000001</c:v>
                </c:pt>
                <c:pt idx="28">
                  <c:v>72.656999999999996</c:v>
                </c:pt>
                <c:pt idx="29">
                  <c:v>78.433199999999999</c:v>
                </c:pt>
                <c:pt idx="30">
                  <c:v>79.272687111111111</c:v>
                </c:pt>
                <c:pt idx="31">
                  <c:v>83.979958333333329</c:v>
                </c:pt>
                <c:pt idx="32">
                  <c:v>92.648295444444443</c:v>
                </c:pt>
                <c:pt idx="33">
                  <c:v>100.63871111111111</c:v>
                </c:pt>
                <c:pt idx="34">
                  <c:v>104.22291199999999</c:v>
                </c:pt>
                <c:pt idx="35">
                  <c:v>113.55369644444444</c:v>
                </c:pt>
                <c:pt idx="36">
                  <c:v>120.56636688888889</c:v>
                </c:pt>
                <c:pt idx="37">
                  <c:v>126.50504355555556</c:v>
                </c:pt>
                <c:pt idx="38">
                  <c:v>126.21005566666666</c:v>
                </c:pt>
                <c:pt idx="39">
                  <c:v>132.70443366666666</c:v>
                </c:pt>
                <c:pt idx="40">
                  <c:v>142.37837977777778</c:v>
                </c:pt>
                <c:pt idx="41">
                  <c:v>142.74378122222222</c:v>
                </c:pt>
                <c:pt idx="42">
                  <c:v>146.81423088888889</c:v>
                </c:pt>
                <c:pt idx="43">
                  <c:v>157.13803422222222</c:v>
                </c:pt>
                <c:pt idx="44">
                  <c:v>156.92040655555556</c:v>
                </c:pt>
                <c:pt idx="45">
                  <c:v>170.67215933333333</c:v>
                </c:pt>
                <c:pt idx="46">
                  <c:v>176.22801277777776</c:v>
                </c:pt>
                <c:pt idx="47">
                  <c:v>178.88069011111111</c:v>
                </c:pt>
                <c:pt idx="48">
                  <c:v>182.74509733333332</c:v>
                </c:pt>
                <c:pt idx="49">
                  <c:v>188.55357055555555</c:v>
                </c:pt>
                <c:pt idx="50">
                  <c:v>190.46039433333334</c:v>
                </c:pt>
                <c:pt idx="51">
                  <c:v>190.32014166666667</c:v>
                </c:pt>
                <c:pt idx="52">
                  <c:v>194.70801166666666</c:v>
                </c:pt>
                <c:pt idx="53">
                  <c:v>193.41913555555556</c:v>
                </c:pt>
                <c:pt idx="54">
                  <c:v>199.46243455555555</c:v>
                </c:pt>
                <c:pt idx="55">
                  <c:v>200.63970077777779</c:v>
                </c:pt>
                <c:pt idx="56">
                  <c:v>204.52731522222223</c:v>
                </c:pt>
                <c:pt idx="57">
                  <c:v>202.95923133333332</c:v>
                </c:pt>
                <c:pt idx="58">
                  <c:v>211.09890488888888</c:v>
                </c:pt>
                <c:pt idx="59">
                  <c:v>214.46786944444443</c:v>
                </c:pt>
                <c:pt idx="60">
                  <c:v>210.02295844444444</c:v>
                </c:pt>
                <c:pt idx="61">
                  <c:v>213.34891788888888</c:v>
                </c:pt>
                <c:pt idx="62">
                  <c:v>216.54523577777778</c:v>
                </c:pt>
                <c:pt idx="63">
                  <c:v>212.85220244444446</c:v>
                </c:pt>
                <c:pt idx="64">
                  <c:v>210.63900222222222</c:v>
                </c:pt>
                <c:pt idx="65">
                  <c:v>207.56102799999999</c:v>
                </c:pt>
                <c:pt idx="66">
                  <c:v>205.85584877777777</c:v>
                </c:pt>
                <c:pt idx="67">
                  <c:v>204.02723444444445</c:v>
                </c:pt>
                <c:pt idx="68">
                  <c:v>207.27774666666667</c:v>
                </c:pt>
                <c:pt idx="69">
                  <c:v>214.47717933333334</c:v>
                </c:pt>
                <c:pt idx="70">
                  <c:v>220.04879744444443</c:v>
                </c:pt>
                <c:pt idx="71">
                  <c:v>241.05778044444443</c:v>
                </c:pt>
                <c:pt idx="72">
                  <c:v>251.97782844444444</c:v>
                </c:pt>
                <c:pt idx="73">
                  <c:v>258.86801511111111</c:v>
                </c:pt>
                <c:pt idx="74">
                  <c:v>264.99057111111114</c:v>
                </c:pt>
                <c:pt idx="75">
                  <c:v>267.02567977777778</c:v>
                </c:pt>
                <c:pt idx="76">
                  <c:v>269.78206933333331</c:v>
                </c:pt>
                <c:pt idx="77">
                  <c:v>273.23169877777775</c:v>
                </c:pt>
                <c:pt idx="78">
                  <c:v>266.70201788888886</c:v>
                </c:pt>
                <c:pt idx="79">
                  <c:v>268.24064588888888</c:v>
                </c:pt>
                <c:pt idx="80">
                  <c:v>272.89063766666669</c:v>
                </c:pt>
                <c:pt idx="81">
                  <c:v>273.6977967777778</c:v>
                </c:pt>
                <c:pt idx="82">
                  <c:v>268.76942588888886</c:v>
                </c:pt>
                <c:pt idx="83">
                  <c:v>262.94509733333331</c:v>
                </c:pt>
                <c:pt idx="84">
                  <c:v>265.38532877777777</c:v>
                </c:pt>
                <c:pt idx="85">
                  <c:v>262.24631744444446</c:v>
                </c:pt>
                <c:pt idx="86">
                  <c:v>259.03498088888887</c:v>
                </c:pt>
                <c:pt idx="87">
                  <c:v>253.54773077777779</c:v>
                </c:pt>
                <c:pt idx="88">
                  <c:v>248.86647166666665</c:v>
                </c:pt>
                <c:pt idx="89">
                  <c:v>244.11461566666668</c:v>
                </c:pt>
                <c:pt idx="90">
                  <c:v>242.55261644444445</c:v>
                </c:pt>
                <c:pt idx="91">
                  <c:v>240.52045133333334</c:v>
                </c:pt>
                <c:pt idx="92">
                  <c:v>241.11574022222223</c:v>
                </c:pt>
                <c:pt idx="93">
                  <c:v>240.96794855555555</c:v>
                </c:pt>
                <c:pt idx="94">
                  <c:v>235.95863399999999</c:v>
                </c:pt>
                <c:pt idx="95">
                  <c:v>233.14633466666666</c:v>
                </c:pt>
                <c:pt idx="96">
                  <c:v>227.88825133333333</c:v>
                </c:pt>
                <c:pt idx="97">
                  <c:v>224.56516388888889</c:v>
                </c:pt>
                <c:pt idx="98">
                  <c:v>219.73149933333335</c:v>
                </c:pt>
                <c:pt idx="99">
                  <c:v>215.69211477777779</c:v>
                </c:pt>
                <c:pt idx="100">
                  <c:v>211.5889061111111</c:v>
                </c:pt>
                <c:pt idx="101">
                  <c:v>207.15579411111111</c:v>
                </c:pt>
                <c:pt idx="102">
                  <c:v>205.99907400000001</c:v>
                </c:pt>
                <c:pt idx="103">
                  <c:v>202.26286300000001</c:v>
                </c:pt>
                <c:pt idx="104">
                  <c:v>199.86644666666666</c:v>
                </c:pt>
                <c:pt idx="105">
                  <c:v>198.77085133333333</c:v>
                </c:pt>
                <c:pt idx="106">
                  <c:v>195.94729133333334</c:v>
                </c:pt>
                <c:pt idx="107">
                  <c:v>193.14491322222221</c:v>
                </c:pt>
                <c:pt idx="108">
                  <c:v>191.76403388888889</c:v>
                </c:pt>
                <c:pt idx="109">
                  <c:v>190.45881244444445</c:v>
                </c:pt>
                <c:pt idx="110">
                  <c:v>187.53093555555554</c:v>
                </c:pt>
                <c:pt idx="111">
                  <c:v>179.19190733333335</c:v>
                </c:pt>
                <c:pt idx="112">
                  <c:v>173.01117066666666</c:v>
                </c:pt>
                <c:pt idx="113">
                  <c:v>179.59729666666667</c:v>
                </c:pt>
                <c:pt idx="114">
                  <c:v>178.434899</c:v>
                </c:pt>
                <c:pt idx="115">
                  <c:v>174.87150055555554</c:v>
                </c:pt>
                <c:pt idx="116">
                  <c:v>166.95355599999999</c:v>
                </c:pt>
                <c:pt idx="117">
                  <c:v>159.01238855555556</c:v>
                </c:pt>
                <c:pt idx="118">
                  <c:v>161.2735911111111</c:v>
                </c:pt>
                <c:pt idx="119">
                  <c:v>167.15079922222222</c:v>
                </c:pt>
                <c:pt idx="120">
                  <c:v>172.23165666666668</c:v>
                </c:pt>
                <c:pt idx="121">
                  <c:v>177.15572877777777</c:v>
                </c:pt>
                <c:pt idx="122">
                  <c:v>185.9739098888889</c:v>
                </c:pt>
                <c:pt idx="123">
                  <c:v>190.74867133333333</c:v>
                </c:pt>
                <c:pt idx="124">
                  <c:v>192.36370788888888</c:v>
                </c:pt>
                <c:pt idx="125">
                  <c:v>195.98726166666665</c:v>
                </c:pt>
                <c:pt idx="126">
                  <c:v>200.67793411111111</c:v>
                </c:pt>
                <c:pt idx="127">
                  <c:v>198.27743211111112</c:v>
                </c:pt>
                <c:pt idx="128">
                  <c:v>206.63294233333335</c:v>
                </c:pt>
                <c:pt idx="129">
                  <c:v>211.87924577777778</c:v>
                </c:pt>
                <c:pt idx="130">
                  <c:v>214.16568055555555</c:v>
                </c:pt>
                <c:pt idx="131">
                  <c:v>213.45842111111111</c:v>
                </c:pt>
                <c:pt idx="132">
                  <c:v>210.83942099999999</c:v>
                </c:pt>
                <c:pt idx="133">
                  <c:v>206.19558000000001</c:v>
                </c:pt>
                <c:pt idx="134">
                  <c:v>207.629795</c:v>
                </c:pt>
                <c:pt idx="135">
                  <c:v>211.13107255555556</c:v>
                </c:pt>
                <c:pt idx="136">
                  <c:v>210.85222922222223</c:v>
                </c:pt>
                <c:pt idx="137">
                  <c:v>211.89972822222222</c:v>
                </c:pt>
                <c:pt idx="138">
                  <c:v>212.36013677777777</c:v>
                </c:pt>
                <c:pt idx="139">
                  <c:v>211.95018955555557</c:v>
                </c:pt>
                <c:pt idx="140">
                  <c:v>217.60746322222224</c:v>
                </c:pt>
                <c:pt idx="141">
                  <c:v>215.0108611111111</c:v>
                </c:pt>
                <c:pt idx="142">
                  <c:v>216.14259944444444</c:v>
                </c:pt>
                <c:pt idx="143">
                  <c:v>218.75200344444445</c:v>
                </c:pt>
                <c:pt idx="144">
                  <c:v>226.60153533333335</c:v>
                </c:pt>
                <c:pt idx="145">
                  <c:v>220.61075911111112</c:v>
                </c:pt>
                <c:pt idx="146">
                  <c:v>226.09160177777778</c:v>
                </c:pt>
                <c:pt idx="147">
                  <c:v>229.99107100000001</c:v>
                </c:pt>
                <c:pt idx="148">
                  <c:v>228.93518933333334</c:v>
                </c:pt>
                <c:pt idx="149">
                  <c:v>229.03718322222221</c:v>
                </c:pt>
                <c:pt idx="150">
                  <c:v>230.49428377777778</c:v>
                </c:pt>
                <c:pt idx="151">
                  <c:v>238.59728077777777</c:v>
                </c:pt>
                <c:pt idx="152">
                  <c:v>238.12136222222222</c:v>
                </c:pt>
                <c:pt idx="153">
                  <c:v>239.38680066666666</c:v>
                </c:pt>
                <c:pt idx="154">
                  <c:v>236.45334444444444</c:v>
                </c:pt>
                <c:pt idx="155">
                  <c:v>233.70923466666667</c:v>
                </c:pt>
                <c:pt idx="156">
                  <c:v>229.72665177777779</c:v>
                </c:pt>
                <c:pt idx="157">
                  <c:v>219.65856733333334</c:v>
                </c:pt>
                <c:pt idx="158">
                  <c:v>220.84051388888889</c:v>
                </c:pt>
                <c:pt idx="159">
                  <c:v>215.2453151111111</c:v>
                </c:pt>
                <c:pt idx="160">
                  <c:v>209.11686855555556</c:v>
                </c:pt>
                <c:pt idx="161">
                  <c:v>208.24759088888888</c:v>
                </c:pt>
                <c:pt idx="162">
                  <c:v>201.25114466666668</c:v>
                </c:pt>
                <c:pt idx="163">
                  <c:v>197.85528011111111</c:v>
                </c:pt>
                <c:pt idx="164">
                  <c:v>194.41401244444444</c:v>
                </c:pt>
                <c:pt idx="165">
                  <c:v>183.45812466666666</c:v>
                </c:pt>
                <c:pt idx="166">
                  <c:v>185.37300733333333</c:v>
                </c:pt>
                <c:pt idx="167">
                  <c:v>197.29665955555555</c:v>
                </c:pt>
                <c:pt idx="168">
                  <c:v>226.44442622222223</c:v>
                </c:pt>
                <c:pt idx="169">
                  <c:v>231.93494044444444</c:v>
                </c:pt>
                <c:pt idx="170">
                  <c:v>230.38367333333332</c:v>
                </c:pt>
                <c:pt idx="171">
                  <c:v>231.08590766666666</c:v>
                </c:pt>
                <c:pt idx="172">
                  <c:v>223.5945638888889</c:v>
                </c:pt>
                <c:pt idx="173">
                  <c:v>230.61355433333333</c:v>
                </c:pt>
                <c:pt idx="174">
                  <c:v>230.63353711111111</c:v>
                </c:pt>
                <c:pt idx="175">
                  <c:v>238.2160451111111</c:v>
                </c:pt>
                <c:pt idx="176">
                  <c:v>237.17212622222223</c:v>
                </c:pt>
                <c:pt idx="177">
                  <c:v>239.8620631111111</c:v>
                </c:pt>
                <c:pt idx="178">
                  <c:v>239.05721977777779</c:v>
                </c:pt>
                <c:pt idx="179">
                  <c:v>238.227214</c:v>
                </c:pt>
                <c:pt idx="180">
                  <c:v>240.12167366666668</c:v>
                </c:pt>
                <c:pt idx="181">
                  <c:v>238.58642288888888</c:v>
                </c:pt>
                <c:pt idx="182">
                  <c:v>234.26667155555555</c:v>
                </c:pt>
                <c:pt idx="183">
                  <c:v>228.37795944444446</c:v>
                </c:pt>
                <c:pt idx="184">
                  <c:v>221.98865111111112</c:v>
                </c:pt>
                <c:pt idx="185">
                  <c:v>222.46090522222221</c:v>
                </c:pt>
                <c:pt idx="186">
                  <c:v>219.47792944444444</c:v>
                </c:pt>
                <c:pt idx="187">
                  <c:v>216.32251044444445</c:v>
                </c:pt>
                <c:pt idx="188">
                  <c:v>216.36740777777777</c:v>
                </c:pt>
                <c:pt idx="189">
                  <c:v>216.38839544444446</c:v>
                </c:pt>
                <c:pt idx="190">
                  <c:v>211.01205866666666</c:v>
                </c:pt>
                <c:pt idx="191">
                  <c:v>214.25625444444444</c:v>
                </c:pt>
                <c:pt idx="192">
                  <c:v>205.38054677777777</c:v>
                </c:pt>
                <c:pt idx="193">
                  <c:v>200.9685791111111</c:v>
                </c:pt>
                <c:pt idx="194">
                  <c:v>197.40076677777779</c:v>
                </c:pt>
                <c:pt idx="195">
                  <c:v>194.72047133333334</c:v>
                </c:pt>
                <c:pt idx="196">
                  <c:v>189.40596244444444</c:v>
                </c:pt>
                <c:pt idx="197">
                  <c:v>178.86142511111112</c:v>
                </c:pt>
                <c:pt idx="198">
                  <c:v>177.80065422222222</c:v>
                </c:pt>
                <c:pt idx="199">
                  <c:v>180.0406988888889</c:v>
                </c:pt>
                <c:pt idx="200">
                  <c:v>178.61735155555556</c:v>
                </c:pt>
                <c:pt idx="201">
                  <c:v>173.51530888888888</c:v>
                </c:pt>
                <c:pt idx="202">
                  <c:v>170.73826255555556</c:v>
                </c:pt>
                <c:pt idx="203">
                  <c:v>168.70631722222222</c:v>
                </c:pt>
                <c:pt idx="204">
                  <c:v>166.09292277777777</c:v>
                </c:pt>
                <c:pt idx="205">
                  <c:v>165.509772</c:v>
                </c:pt>
                <c:pt idx="206">
                  <c:v>160.00255377777779</c:v>
                </c:pt>
                <c:pt idx="207">
                  <c:v>157.64485488888889</c:v>
                </c:pt>
                <c:pt idx="208">
                  <c:v>150.85865266666667</c:v>
                </c:pt>
                <c:pt idx="209">
                  <c:v>155.24546988888889</c:v>
                </c:pt>
                <c:pt idx="210">
                  <c:v>150.02836477777777</c:v>
                </c:pt>
                <c:pt idx="211">
                  <c:v>145.18933200000001</c:v>
                </c:pt>
                <c:pt idx="212">
                  <c:v>146.0435521111111</c:v>
                </c:pt>
                <c:pt idx="213">
                  <c:v>158.94269744444443</c:v>
                </c:pt>
                <c:pt idx="214">
                  <c:v>156.89104111111112</c:v>
                </c:pt>
                <c:pt idx="215">
                  <c:v>162.40601899999999</c:v>
                </c:pt>
                <c:pt idx="216">
                  <c:v>168.69786300000001</c:v>
                </c:pt>
                <c:pt idx="217">
                  <c:v>180.58097066666667</c:v>
                </c:pt>
                <c:pt idx="218">
                  <c:v>187.31861633333332</c:v>
                </c:pt>
                <c:pt idx="219">
                  <c:v>187.611592</c:v>
                </c:pt>
                <c:pt idx="220">
                  <c:v>195.41564344444444</c:v>
                </c:pt>
                <c:pt idx="221">
                  <c:v>198.63946877777778</c:v>
                </c:pt>
                <c:pt idx="222">
                  <c:v>198.79285133333335</c:v>
                </c:pt>
                <c:pt idx="223">
                  <c:v>204.50251977777779</c:v>
                </c:pt>
                <c:pt idx="224">
                  <c:v>204.17591200000001</c:v>
                </c:pt>
                <c:pt idx="225">
                  <c:v>206.91101422222224</c:v>
                </c:pt>
                <c:pt idx="226">
                  <c:v>208.87371155555556</c:v>
                </c:pt>
                <c:pt idx="227">
                  <c:v>198.83874677777777</c:v>
                </c:pt>
                <c:pt idx="228">
                  <c:v>194.13602900000001</c:v>
                </c:pt>
                <c:pt idx="229">
                  <c:v>194.92273611111111</c:v>
                </c:pt>
                <c:pt idx="230">
                  <c:v>191.4978801111111</c:v>
                </c:pt>
                <c:pt idx="231">
                  <c:v>193.13156888888889</c:v>
                </c:pt>
                <c:pt idx="232">
                  <c:v>194.99874466666665</c:v>
                </c:pt>
                <c:pt idx="233">
                  <c:v>195.28143688888889</c:v>
                </c:pt>
                <c:pt idx="234">
                  <c:v>192.39837355555557</c:v>
                </c:pt>
                <c:pt idx="235">
                  <c:v>197.2077878888889</c:v>
                </c:pt>
                <c:pt idx="236">
                  <c:v>192.0825868888889</c:v>
                </c:pt>
                <c:pt idx="237">
                  <c:v>200.66762877777776</c:v>
                </c:pt>
                <c:pt idx="238">
                  <c:v>202.1517661111111</c:v>
                </c:pt>
                <c:pt idx="239">
                  <c:v>199.06664477777778</c:v>
                </c:pt>
                <c:pt idx="240">
                  <c:v>207.09756188888889</c:v>
                </c:pt>
                <c:pt idx="241">
                  <c:v>211.70386422222222</c:v>
                </c:pt>
                <c:pt idx="242">
                  <c:v>216.085691</c:v>
                </c:pt>
                <c:pt idx="243">
                  <c:v>217.1930518888889</c:v>
                </c:pt>
                <c:pt idx="244">
                  <c:v>219.10311333333334</c:v>
                </c:pt>
                <c:pt idx="245">
                  <c:v>217.36014844444443</c:v>
                </c:pt>
                <c:pt idx="246">
                  <c:v>217.81042166666666</c:v>
                </c:pt>
                <c:pt idx="247">
                  <c:v>218.55058955555555</c:v>
                </c:pt>
                <c:pt idx="248">
                  <c:v>223.09661422222223</c:v>
                </c:pt>
                <c:pt idx="249">
                  <c:v>224.74964322222223</c:v>
                </c:pt>
                <c:pt idx="250">
                  <c:v>226.71504833333333</c:v>
                </c:pt>
                <c:pt idx="251">
                  <c:v>230.79747366666666</c:v>
                </c:pt>
                <c:pt idx="252">
                  <c:v>224.31080222222224</c:v>
                </c:pt>
                <c:pt idx="253">
                  <c:v>230.30468177777777</c:v>
                </c:pt>
                <c:pt idx="254">
                  <c:v>232.07009122222223</c:v>
                </c:pt>
                <c:pt idx="255">
                  <c:v>232.70423655555555</c:v>
                </c:pt>
                <c:pt idx="256">
                  <c:v>230.68014766666667</c:v>
                </c:pt>
                <c:pt idx="257">
                  <c:v>230.5278648888889</c:v>
                </c:pt>
                <c:pt idx="258">
                  <c:v>224.546032</c:v>
                </c:pt>
                <c:pt idx="259">
                  <c:v>227.67853144444445</c:v>
                </c:pt>
                <c:pt idx="260">
                  <c:v>225.41117044444445</c:v>
                </c:pt>
                <c:pt idx="261">
                  <c:v>223.81135422222223</c:v>
                </c:pt>
                <c:pt idx="262">
                  <c:v>229.54661455555555</c:v>
                </c:pt>
                <c:pt idx="263">
                  <c:v>246.14651733333332</c:v>
                </c:pt>
                <c:pt idx="264">
                  <c:v>279.71738888888888</c:v>
                </c:pt>
                <c:pt idx="265">
                  <c:v>295.78733233333332</c:v>
                </c:pt>
                <c:pt idx="266">
                  <c:v>289.39643899999999</c:v>
                </c:pt>
                <c:pt idx="267">
                  <c:v>285.6510892222222</c:v>
                </c:pt>
                <c:pt idx="268">
                  <c:v>286.54809722222222</c:v>
                </c:pt>
                <c:pt idx="269">
                  <c:v>293.10873233333331</c:v>
                </c:pt>
                <c:pt idx="270">
                  <c:v>296.77665177777777</c:v>
                </c:pt>
                <c:pt idx="271">
                  <c:v>294.46631055555554</c:v>
                </c:pt>
                <c:pt idx="272">
                  <c:v>287.26854344444445</c:v>
                </c:pt>
                <c:pt idx="273">
                  <c:v>288.18225466666667</c:v>
                </c:pt>
                <c:pt idx="274">
                  <c:v>289.2860527777778</c:v>
                </c:pt>
                <c:pt idx="275">
                  <c:v>283.85521999999997</c:v>
                </c:pt>
                <c:pt idx="276">
                  <c:v>279.73584977777779</c:v>
                </c:pt>
                <c:pt idx="277">
                  <c:v>279.23085088888888</c:v>
                </c:pt>
                <c:pt idx="278">
                  <c:v>275.83273344444444</c:v>
                </c:pt>
                <c:pt idx="279">
                  <c:v>273.13280955555558</c:v>
                </c:pt>
                <c:pt idx="280">
                  <c:v>268.65219277777777</c:v>
                </c:pt>
                <c:pt idx="281">
                  <c:v>270.27538455555555</c:v>
                </c:pt>
                <c:pt idx="282">
                  <c:v>268.06033566666667</c:v>
                </c:pt>
                <c:pt idx="283">
                  <c:v>260.37900055555554</c:v>
                </c:pt>
                <c:pt idx="284">
                  <c:v>266.50246199999998</c:v>
                </c:pt>
                <c:pt idx="285">
                  <c:v>261.04765188888888</c:v>
                </c:pt>
                <c:pt idx="286">
                  <c:v>257.11919166666667</c:v>
                </c:pt>
                <c:pt idx="287">
                  <c:v>255.42078722222223</c:v>
                </c:pt>
                <c:pt idx="288">
                  <c:v>246.47964622222221</c:v>
                </c:pt>
                <c:pt idx="289">
                  <c:v>245.90973888888888</c:v>
                </c:pt>
                <c:pt idx="290">
                  <c:v>236.13425444444445</c:v>
                </c:pt>
                <c:pt idx="291">
                  <c:v>231.04811900000001</c:v>
                </c:pt>
                <c:pt idx="292">
                  <c:v>228.78917222222222</c:v>
                </c:pt>
                <c:pt idx="293">
                  <c:v>225.22081088888888</c:v>
                </c:pt>
                <c:pt idx="294">
                  <c:v>223.60285755555554</c:v>
                </c:pt>
                <c:pt idx="295">
                  <c:v>219.50858777777779</c:v>
                </c:pt>
                <c:pt idx="296">
                  <c:v>216.34936355555556</c:v>
                </c:pt>
                <c:pt idx="297">
                  <c:v>215.29594266666666</c:v>
                </c:pt>
                <c:pt idx="298">
                  <c:v>215.32901144444443</c:v>
                </c:pt>
                <c:pt idx="299">
                  <c:v>212.9957531111111</c:v>
                </c:pt>
                <c:pt idx="300">
                  <c:v>207.25914599999999</c:v>
                </c:pt>
                <c:pt idx="301">
                  <c:v>201.41188577777777</c:v>
                </c:pt>
                <c:pt idx="302">
                  <c:v>200.52024855555555</c:v>
                </c:pt>
                <c:pt idx="303">
                  <c:v>198.1985468888889</c:v>
                </c:pt>
                <c:pt idx="304">
                  <c:v>200.0747948888889</c:v>
                </c:pt>
                <c:pt idx="305">
                  <c:v>191.22521744444444</c:v>
                </c:pt>
                <c:pt idx="306">
                  <c:v>188.52183311111111</c:v>
                </c:pt>
                <c:pt idx="307">
                  <c:v>182.66001255555557</c:v>
                </c:pt>
                <c:pt idx="308">
                  <c:v>172.87856877777779</c:v>
                </c:pt>
                <c:pt idx="309">
                  <c:v>169.61642288888888</c:v>
                </c:pt>
                <c:pt idx="310">
                  <c:v>170.80925222222223</c:v>
                </c:pt>
                <c:pt idx="311">
                  <c:v>174.98067544444444</c:v>
                </c:pt>
                <c:pt idx="312">
                  <c:v>179.27916099999999</c:v>
                </c:pt>
                <c:pt idx="313">
                  <c:v>179.0522378888889</c:v>
                </c:pt>
                <c:pt idx="314">
                  <c:v>189.04321511111112</c:v>
                </c:pt>
                <c:pt idx="315">
                  <c:v>193.85467455555556</c:v>
                </c:pt>
                <c:pt idx="316">
                  <c:v>199.78829277777777</c:v>
                </c:pt>
                <c:pt idx="317">
                  <c:v>203.76589766666666</c:v>
                </c:pt>
                <c:pt idx="318">
                  <c:v>202.36730633333335</c:v>
                </c:pt>
                <c:pt idx="319">
                  <c:v>202.44377444444444</c:v>
                </c:pt>
                <c:pt idx="320">
                  <c:v>212.43813477777778</c:v>
                </c:pt>
                <c:pt idx="321">
                  <c:v>210.30682455555555</c:v>
                </c:pt>
                <c:pt idx="322">
                  <c:v>197.28925666666666</c:v>
                </c:pt>
                <c:pt idx="323">
                  <c:v>208.38236077777779</c:v>
                </c:pt>
                <c:pt idx="324">
                  <c:v>217.69198800000001</c:v>
                </c:pt>
                <c:pt idx="325">
                  <c:v>200.2902061111111</c:v>
                </c:pt>
                <c:pt idx="326">
                  <c:v>179.41881944444444</c:v>
                </c:pt>
                <c:pt idx="327">
                  <c:v>190.00146133333334</c:v>
                </c:pt>
                <c:pt idx="328">
                  <c:v>195.24406466666667</c:v>
                </c:pt>
                <c:pt idx="329">
                  <c:v>198.90174755555554</c:v>
                </c:pt>
                <c:pt idx="330">
                  <c:v>196.70930777777778</c:v>
                </c:pt>
                <c:pt idx="331">
                  <c:v>193.84791322222222</c:v>
                </c:pt>
                <c:pt idx="332">
                  <c:v>194.06160700000001</c:v>
                </c:pt>
                <c:pt idx="333">
                  <c:v>194.15534333333332</c:v>
                </c:pt>
                <c:pt idx="334">
                  <c:v>203.96116444444445</c:v>
                </c:pt>
                <c:pt idx="335">
                  <c:v>202.04367322222222</c:v>
                </c:pt>
                <c:pt idx="336">
                  <c:v>190.39459533333334</c:v>
                </c:pt>
                <c:pt idx="337">
                  <c:v>187.90247344444444</c:v>
                </c:pt>
                <c:pt idx="338">
                  <c:v>201.37137088888889</c:v>
                </c:pt>
                <c:pt idx="339">
                  <c:v>208.53703377777776</c:v>
                </c:pt>
                <c:pt idx="340">
                  <c:v>211.50138133333334</c:v>
                </c:pt>
                <c:pt idx="341">
                  <c:v>211.36452033333333</c:v>
                </c:pt>
                <c:pt idx="342">
                  <c:v>210.30698100000001</c:v>
                </c:pt>
                <c:pt idx="343">
                  <c:v>214.25554266666666</c:v>
                </c:pt>
                <c:pt idx="344">
                  <c:v>206.9910011111111</c:v>
                </c:pt>
                <c:pt idx="345">
                  <c:v>214.81217766666666</c:v>
                </c:pt>
                <c:pt idx="346">
                  <c:v>221.50056477777778</c:v>
                </c:pt>
                <c:pt idx="347">
                  <c:v>223.00187355555556</c:v>
                </c:pt>
                <c:pt idx="348">
                  <c:v>223.80468833333333</c:v>
                </c:pt>
                <c:pt idx="349">
                  <c:v>243.56739755555554</c:v>
                </c:pt>
                <c:pt idx="350">
                  <c:v>217.37976166666667</c:v>
                </c:pt>
                <c:pt idx="351">
                  <c:v>213.65175199999999</c:v>
                </c:pt>
                <c:pt idx="352">
                  <c:v>221.85133300000001</c:v>
                </c:pt>
                <c:pt idx="353">
                  <c:v>221.12599066666667</c:v>
                </c:pt>
                <c:pt idx="354">
                  <c:v>213.84437577777777</c:v>
                </c:pt>
                <c:pt idx="355">
                  <c:v>210.40625555555556</c:v>
                </c:pt>
                <c:pt idx="356">
                  <c:v>200.81892911111112</c:v>
                </c:pt>
                <c:pt idx="357">
                  <c:v>199.62370966666666</c:v>
                </c:pt>
                <c:pt idx="358">
                  <c:v>200.23823566666667</c:v>
                </c:pt>
                <c:pt idx="359">
                  <c:v>222.66667088888889</c:v>
                </c:pt>
                <c:pt idx="360">
                  <c:v>219.03704544444443</c:v>
                </c:pt>
                <c:pt idx="361">
                  <c:v>231.44740533333334</c:v>
                </c:pt>
                <c:pt idx="362">
                  <c:v>236.47585888888889</c:v>
                </c:pt>
                <c:pt idx="363">
                  <c:v>244.59901033333333</c:v>
                </c:pt>
                <c:pt idx="364">
                  <c:v>241.27549177777777</c:v>
                </c:pt>
                <c:pt idx="365">
                  <c:v>227.4453641111111</c:v>
                </c:pt>
                <c:pt idx="366">
                  <c:v>229.91882088888889</c:v>
                </c:pt>
                <c:pt idx="367">
                  <c:v>236.01898199999999</c:v>
                </c:pt>
                <c:pt idx="368">
                  <c:v>242.27796311111112</c:v>
                </c:pt>
                <c:pt idx="369">
                  <c:v>239.98747255555554</c:v>
                </c:pt>
                <c:pt idx="370">
                  <c:v>240.7124091111111</c:v>
                </c:pt>
                <c:pt idx="371">
                  <c:v>244.38535844444445</c:v>
                </c:pt>
                <c:pt idx="372">
                  <c:v>245.39203622222223</c:v>
                </c:pt>
                <c:pt idx="373">
                  <c:v>244.51261233333332</c:v>
                </c:pt>
                <c:pt idx="374">
                  <c:v>249.53643455555556</c:v>
                </c:pt>
                <c:pt idx="375">
                  <c:v>245.52023222222223</c:v>
                </c:pt>
                <c:pt idx="376">
                  <c:v>245.09449066666667</c:v>
                </c:pt>
                <c:pt idx="377">
                  <c:v>243.7763918888889</c:v>
                </c:pt>
                <c:pt idx="378">
                  <c:v>241.33532277777778</c:v>
                </c:pt>
                <c:pt idx="379">
                  <c:v>241.45437255555555</c:v>
                </c:pt>
                <c:pt idx="380">
                  <c:v>242.85240466666667</c:v>
                </c:pt>
                <c:pt idx="381">
                  <c:v>243.32822488888888</c:v>
                </c:pt>
                <c:pt idx="382">
                  <c:v>239.64573533333333</c:v>
                </c:pt>
                <c:pt idx="383">
                  <c:v>235.859655</c:v>
                </c:pt>
                <c:pt idx="384">
                  <c:v>234.57654955555554</c:v>
                </c:pt>
                <c:pt idx="385">
                  <c:v>231.0731791111111</c:v>
                </c:pt>
                <c:pt idx="386">
                  <c:v>227.57409799999999</c:v>
                </c:pt>
                <c:pt idx="387">
                  <c:v>221.6836088888889</c:v>
                </c:pt>
                <c:pt idx="388">
                  <c:v>212.67316955555555</c:v>
                </c:pt>
                <c:pt idx="389">
                  <c:v>213.0739341111111</c:v>
                </c:pt>
                <c:pt idx="390">
                  <c:v>208.63627688888889</c:v>
                </c:pt>
                <c:pt idx="391">
                  <c:v>204.87838166666666</c:v>
                </c:pt>
                <c:pt idx="392">
                  <c:v>198.66143</c:v>
                </c:pt>
                <c:pt idx="393">
                  <c:v>192.09632655555555</c:v>
                </c:pt>
                <c:pt idx="394">
                  <c:v>194.5262491111111</c:v>
                </c:pt>
                <c:pt idx="395">
                  <c:v>188.60051366666667</c:v>
                </c:pt>
                <c:pt idx="396">
                  <c:v>186.11298199999999</c:v>
                </c:pt>
                <c:pt idx="397">
                  <c:v>187.03854955555556</c:v>
                </c:pt>
                <c:pt idx="398">
                  <c:v>183.8348728888889</c:v>
                </c:pt>
                <c:pt idx="399">
                  <c:v>179.17334322222223</c:v>
                </c:pt>
                <c:pt idx="400">
                  <c:v>181.05965244444445</c:v>
                </c:pt>
                <c:pt idx="401">
                  <c:v>176.75562344444444</c:v>
                </c:pt>
                <c:pt idx="402">
                  <c:v>170.85495877777777</c:v>
                </c:pt>
                <c:pt idx="403">
                  <c:v>163.41770011111112</c:v>
                </c:pt>
                <c:pt idx="404">
                  <c:v>156.96314344444446</c:v>
                </c:pt>
                <c:pt idx="405">
                  <c:v>151.83417622222223</c:v>
                </c:pt>
                <c:pt idx="406">
                  <c:v>153.58554444444445</c:v>
                </c:pt>
                <c:pt idx="407">
                  <c:v>155.86159955555556</c:v>
                </c:pt>
                <c:pt idx="408">
                  <c:v>160.71875944444446</c:v>
                </c:pt>
                <c:pt idx="409">
                  <c:v>162.77947188888888</c:v>
                </c:pt>
                <c:pt idx="410">
                  <c:v>169.1366658888889</c:v>
                </c:pt>
                <c:pt idx="411">
                  <c:v>170.61908477777777</c:v>
                </c:pt>
                <c:pt idx="412">
                  <c:v>178.47089622222222</c:v>
                </c:pt>
                <c:pt idx="413">
                  <c:v>178.173879</c:v>
                </c:pt>
                <c:pt idx="414">
                  <c:v>181.08278555555555</c:v>
                </c:pt>
                <c:pt idx="415">
                  <c:v>179.01452322222221</c:v>
                </c:pt>
                <c:pt idx="416">
                  <c:v>184.10995555555556</c:v>
                </c:pt>
                <c:pt idx="417">
                  <c:v>185.43806511111111</c:v>
                </c:pt>
                <c:pt idx="418">
                  <c:v>185.34974022222221</c:v>
                </c:pt>
                <c:pt idx="419">
                  <c:v>177.18253200000001</c:v>
                </c:pt>
                <c:pt idx="420">
                  <c:v>176.2886048888889</c:v>
                </c:pt>
                <c:pt idx="421">
                  <c:v>183.30635766666666</c:v>
                </c:pt>
                <c:pt idx="422">
                  <c:v>175.99766133333333</c:v>
                </c:pt>
                <c:pt idx="423">
                  <c:v>179.20980966666667</c:v>
                </c:pt>
                <c:pt idx="424">
                  <c:v>182.77876833333335</c:v>
                </c:pt>
                <c:pt idx="425">
                  <c:v>187.23238422222221</c:v>
                </c:pt>
                <c:pt idx="426">
                  <c:v>184.41540499999999</c:v>
                </c:pt>
                <c:pt idx="427">
                  <c:v>192.15683355555555</c:v>
                </c:pt>
                <c:pt idx="428">
                  <c:v>188.53155466666666</c:v>
                </c:pt>
                <c:pt idx="429">
                  <c:v>189.84327066666665</c:v>
                </c:pt>
                <c:pt idx="430">
                  <c:v>196.23290122222221</c:v>
                </c:pt>
                <c:pt idx="431">
                  <c:v>201.30390844444443</c:v>
                </c:pt>
                <c:pt idx="432">
                  <c:v>204.36291988888888</c:v>
                </c:pt>
                <c:pt idx="433">
                  <c:v>211.01196544444446</c:v>
                </c:pt>
                <c:pt idx="434">
                  <c:v>210.26779922222221</c:v>
                </c:pt>
                <c:pt idx="435">
                  <c:v>212.48496644444444</c:v>
                </c:pt>
                <c:pt idx="436">
                  <c:v>214.11124177777776</c:v>
                </c:pt>
                <c:pt idx="437">
                  <c:v>206.91011177777779</c:v>
                </c:pt>
                <c:pt idx="438">
                  <c:v>201.36144777777778</c:v>
                </c:pt>
                <c:pt idx="439">
                  <c:v>186.10827177777779</c:v>
                </c:pt>
                <c:pt idx="440">
                  <c:v>187.66338166666668</c:v>
                </c:pt>
                <c:pt idx="441">
                  <c:v>180.05748866666667</c:v>
                </c:pt>
                <c:pt idx="442">
                  <c:v>164.66542977777777</c:v>
                </c:pt>
                <c:pt idx="443">
                  <c:v>158.91936755555557</c:v>
                </c:pt>
                <c:pt idx="444">
                  <c:v>162.9692321111111</c:v>
                </c:pt>
                <c:pt idx="445">
                  <c:v>166.72002422222224</c:v>
                </c:pt>
                <c:pt idx="446">
                  <c:v>166.27354677777777</c:v>
                </c:pt>
                <c:pt idx="447">
                  <c:v>169.46595055555557</c:v>
                </c:pt>
                <c:pt idx="448">
                  <c:v>175.38473611111112</c:v>
                </c:pt>
                <c:pt idx="449">
                  <c:v>176.55098911111111</c:v>
                </c:pt>
                <c:pt idx="450">
                  <c:v>176.34998222222222</c:v>
                </c:pt>
                <c:pt idx="451">
                  <c:v>175.54477455555556</c:v>
                </c:pt>
                <c:pt idx="452">
                  <c:v>178.33745944444445</c:v>
                </c:pt>
                <c:pt idx="453">
                  <c:v>181.0404891111111</c:v>
                </c:pt>
                <c:pt idx="454">
                  <c:v>192.56762744444444</c:v>
                </c:pt>
                <c:pt idx="455">
                  <c:v>220.23797200000001</c:v>
                </c:pt>
                <c:pt idx="456">
                  <c:v>245.24334244444444</c:v>
                </c:pt>
                <c:pt idx="457">
                  <c:v>258.55502433333334</c:v>
                </c:pt>
                <c:pt idx="458">
                  <c:v>259.09689011111112</c:v>
                </c:pt>
                <c:pt idx="459">
                  <c:v>255.58695688888889</c:v>
                </c:pt>
                <c:pt idx="460">
                  <c:v>254.82710166666666</c:v>
                </c:pt>
                <c:pt idx="461">
                  <c:v>254.45131544444445</c:v>
                </c:pt>
                <c:pt idx="462">
                  <c:v>254.67318255555554</c:v>
                </c:pt>
                <c:pt idx="463">
                  <c:v>251.59163844444444</c:v>
                </c:pt>
                <c:pt idx="464">
                  <c:v>249.29717277777777</c:v>
                </c:pt>
                <c:pt idx="465">
                  <c:v>248.22636900000001</c:v>
                </c:pt>
                <c:pt idx="466">
                  <c:v>249.60146644444444</c:v>
                </c:pt>
                <c:pt idx="467">
                  <c:v>248.26201544444444</c:v>
                </c:pt>
                <c:pt idx="468">
                  <c:v>247.6392438888889</c:v>
                </c:pt>
                <c:pt idx="469">
                  <c:v>249.33843655555555</c:v>
                </c:pt>
                <c:pt idx="470">
                  <c:v>245.59050911111112</c:v>
                </c:pt>
                <c:pt idx="471">
                  <c:v>241.93801488888889</c:v>
                </c:pt>
                <c:pt idx="472">
                  <c:v>238.21405533333333</c:v>
                </c:pt>
                <c:pt idx="473">
                  <c:v>235.03887422222223</c:v>
                </c:pt>
                <c:pt idx="474">
                  <c:v>231.56932166666667</c:v>
                </c:pt>
                <c:pt idx="475">
                  <c:v>227.99548322222222</c:v>
                </c:pt>
                <c:pt idx="476">
                  <c:v>230.4051321111111</c:v>
                </c:pt>
                <c:pt idx="477">
                  <c:v>238.36614499999999</c:v>
                </c:pt>
                <c:pt idx="478">
                  <c:v>231.1567378888889</c:v>
                </c:pt>
                <c:pt idx="479">
                  <c:v>230.57148988888889</c:v>
                </c:pt>
                <c:pt idx="480">
                  <c:v>228.1137018888889</c:v>
                </c:pt>
                <c:pt idx="481">
                  <c:v>221.47074777777777</c:v>
                </c:pt>
                <c:pt idx="482">
                  <c:v>216.38982766666666</c:v>
                </c:pt>
                <c:pt idx="483">
                  <c:v>218.36511222222222</c:v>
                </c:pt>
                <c:pt idx="484">
                  <c:v>211.2104041111111</c:v>
                </c:pt>
                <c:pt idx="485">
                  <c:v>207.4162201111111</c:v>
                </c:pt>
                <c:pt idx="486">
                  <c:v>199.64423366666668</c:v>
                </c:pt>
                <c:pt idx="487">
                  <c:v>200.93679800000001</c:v>
                </c:pt>
                <c:pt idx="488">
                  <c:v>195.27281500000001</c:v>
                </c:pt>
                <c:pt idx="489">
                  <c:v>187.34485255555555</c:v>
                </c:pt>
                <c:pt idx="490">
                  <c:v>181.60537577777777</c:v>
                </c:pt>
                <c:pt idx="491">
                  <c:v>180.80139277777778</c:v>
                </c:pt>
                <c:pt idx="492">
                  <c:v>182.39882366666666</c:v>
                </c:pt>
                <c:pt idx="493">
                  <c:v>178.15479788888888</c:v>
                </c:pt>
                <c:pt idx="494">
                  <c:v>177.97546877777779</c:v>
                </c:pt>
                <c:pt idx="495">
                  <c:v>174.41870611111111</c:v>
                </c:pt>
                <c:pt idx="496">
                  <c:v>171.69293155555556</c:v>
                </c:pt>
                <c:pt idx="497">
                  <c:v>167.72731222222222</c:v>
                </c:pt>
                <c:pt idx="498">
                  <c:v>162.07111366666666</c:v>
                </c:pt>
                <c:pt idx="499">
                  <c:v>149.09017044444445</c:v>
                </c:pt>
                <c:pt idx="500">
                  <c:v>144.56498500000001</c:v>
                </c:pt>
                <c:pt idx="501">
                  <c:v>142.55531255555556</c:v>
                </c:pt>
                <c:pt idx="502">
                  <c:v>143.64979566666668</c:v>
                </c:pt>
                <c:pt idx="503">
                  <c:v>144.35110511111111</c:v>
                </c:pt>
                <c:pt idx="504">
                  <c:v>148.20427466666666</c:v>
                </c:pt>
                <c:pt idx="505">
                  <c:v>156.50088044444445</c:v>
                </c:pt>
                <c:pt idx="506">
                  <c:v>160.25293133333332</c:v>
                </c:pt>
                <c:pt idx="507">
                  <c:v>162.69691744444444</c:v>
                </c:pt>
                <c:pt idx="508">
                  <c:v>170.46766688888889</c:v>
                </c:pt>
                <c:pt idx="509">
                  <c:v>180.72503844444444</c:v>
                </c:pt>
                <c:pt idx="510">
                  <c:v>184.836197</c:v>
                </c:pt>
                <c:pt idx="511">
                  <c:v>186.21653066666667</c:v>
                </c:pt>
                <c:pt idx="512">
                  <c:v>190.90785755555555</c:v>
                </c:pt>
                <c:pt idx="513">
                  <c:v>191.79124933333333</c:v>
                </c:pt>
                <c:pt idx="514">
                  <c:v>188.95481188888888</c:v>
                </c:pt>
                <c:pt idx="515">
                  <c:v>186.37546733333335</c:v>
                </c:pt>
                <c:pt idx="516">
                  <c:v>178.91760522222222</c:v>
                </c:pt>
                <c:pt idx="517">
                  <c:v>171.03124211111111</c:v>
                </c:pt>
                <c:pt idx="518">
                  <c:v>164.12446211111111</c:v>
                </c:pt>
                <c:pt idx="519">
                  <c:v>156.33591166666668</c:v>
                </c:pt>
                <c:pt idx="520">
                  <c:v>156.69154011111112</c:v>
                </c:pt>
                <c:pt idx="521">
                  <c:v>152.36989744444443</c:v>
                </c:pt>
                <c:pt idx="522">
                  <c:v>136.27622877777779</c:v>
                </c:pt>
                <c:pt idx="523">
                  <c:v>148.0613921111111</c:v>
                </c:pt>
                <c:pt idx="524">
                  <c:v>140.60347166666668</c:v>
                </c:pt>
                <c:pt idx="525">
                  <c:v>149.80394777777778</c:v>
                </c:pt>
                <c:pt idx="526">
                  <c:v>157.77523744444446</c:v>
                </c:pt>
                <c:pt idx="527">
                  <c:v>161.29435544444445</c:v>
                </c:pt>
                <c:pt idx="528">
                  <c:v>189.72602455555557</c:v>
                </c:pt>
                <c:pt idx="529">
                  <c:v>170.80762055555556</c:v>
                </c:pt>
                <c:pt idx="530">
                  <c:v>173.95888855555555</c:v>
                </c:pt>
                <c:pt idx="531">
                  <c:v>176.47465866666667</c:v>
                </c:pt>
                <c:pt idx="532">
                  <c:v>192.09642866666667</c:v>
                </c:pt>
                <c:pt idx="533">
                  <c:v>186.70475444444443</c:v>
                </c:pt>
                <c:pt idx="534">
                  <c:v>190.35317422222224</c:v>
                </c:pt>
                <c:pt idx="535">
                  <c:v>187.64573066666668</c:v>
                </c:pt>
                <c:pt idx="536">
                  <c:v>180.12979811111111</c:v>
                </c:pt>
                <c:pt idx="537">
                  <c:v>184.71996799999999</c:v>
                </c:pt>
                <c:pt idx="538">
                  <c:v>188.22553344444444</c:v>
                </c:pt>
                <c:pt idx="539">
                  <c:v>190.65086011111111</c:v>
                </c:pt>
                <c:pt idx="540">
                  <c:v>190.02431422222222</c:v>
                </c:pt>
                <c:pt idx="541">
                  <c:v>187.06341322222221</c:v>
                </c:pt>
                <c:pt idx="542">
                  <c:v>182.00111477777779</c:v>
                </c:pt>
                <c:pt idx="543">
                  <c:v>184.74408411111111</c:v>
                </c:pt>
                <c:pt idx="544">
                  <c:v>182.38362288888888</c:v>
                </c:pt>
                <c:pt idx="545">
                  <c:v>185.99756744444446</c:v>
                </c:pt>
                <c:pt idx="546">
                  <c:v>181.97921355555556</c:v>
                </c:pt>
                <c:pt idx="547">
                  <c:v>181.95421633333333</c:v>
                </c:pt>
                <c:pt idx="548">
                  <c:v>189.04130188888888</c:v>
                </c:pt>
                <c:pt idx="549">
                  <c:v>197.68515988888888</c:v>
                </c:pt>
                <c:pt idx="550">
                  <c:v>216.03739355555555</c:v>
                </c:pt>
                <c:pt idx="551">
                  <c:v>242.65175222222223</c:v>
                </c:pt>
                <c:pt idx="552">
                  <c:v>268.00556444444442</c:v>
                </c:pt>
                <c:pt idx="553">
                  <c:v>283.85387077777779</c:v>
                </c:pt>
                <c:pt idx="554">
                  <c:v>287.5486807777778</c:v>
                </c:pt>
                <c:pt idx="555">
                  <c:v>287.04956511111112</c:v>
                </c:pt>
                <c:pt idx="556">
                  <c:v>280.85201999999998</c:v>
                </c:pt>
                <c:pt idx="557">
                  <c:v>280.16293400000001</c:v>
                </c:pt>
                <c:pt idx="558">
                  <c:v>278.73036233333335</c:v>
                </c:pt>
                <c:pt idx="559">
                  <c:v>277.20335433333332</c:v>
                </c:pt>
                <c:pt idx="560">
                  <c:v>276.92954388888887</c:v>
                </c:pt>
                <c:pt idx="561">
                  <c:v>278.06031366666667</c:v>
                </c:pt>
                <c:pt idx="562">
                  <c:v>278.0741151111111</c:v>
                </c:pt>
                <c:pt idx="563">
                  <c:v>276.24802544444447</c:v>
                </c:pt>
                <c:pt idx="564">
                  <c:v>273.94321655555558</c:v>
                </c:pt>
                <c:pt idx="565">
                  <c:v>272.36237299999999</c:v>
                </c:pt>
                <c:pt idx="566">
                  <c:v>270.78931722222222</c:v>
                </c:pt>
                <c:pt idx="567">
                  <c:v>265.0151308888889</c:v>
                </c:pt>
                <c:pt idx="568">
                  <c:v>266.75032144444447</c:v>
                </c:pt>
                <c:pt idx="569">
                  <c:v>263.96255388888886</c:v>
                </c:pt>
                <c:pt idx="570">
                  <c:v>263.636101</c:v>
                </c:pt>
                <c:pt idx="571">
                  <c:v>256.07306855555555</c:v>
                </c:pt>
                <c:pt idx="572">
                  <c:v>249.94133211111111</c:v>
                </c:pt>
                <c:pt idx="573">
                  <c:v>249.66036722222222</c:v>
                </c:pt>
                <c:pt idx="574">
                  <c:v>247.24929888888889</c:v>
                </c:pt>
                <c:pt idx="575">
                  <c:v>248.20528744444445</c:v>
                </c:pt>
                <c:pt idx="576">
                  <c:v>241.79768799999999</c:v>
                </c:pt>
                <c:pt idx="577">
                  <c:v>238.15120344444443</c:v>
                </c:pt>
                <c:pt idx="578">
                  <c:v>236.78103511111112</c:v>
                </c:pt>
                <c:pt idx="579">
                  <c:v>224.68247822222222</c:v>
                </c:pt>
                <c:pt idx="580">
                  <c:v>225.92802477777778</c:v>
                </c:pt>
                <c:pt idx="581">
                  <c:v>222.32212422222221</c:v>
                </c:pt>
                <c:pt idx="582">
                  <c:v>218.1308731111111</c:v>
                </c:pt>
                <c:pt idx="583">
                  <c:v>216.07454388888888</c:v>
                </c:pt>
                <c:pt idx="584">
                  <c:v>214.00515633333333</c:v>
                </c:pt>
                <c:pt idx="585">
                  <c:v>210.06681633333332</c:v>
                </c:pt>
                <c:pt idx="586">
                  <c:v>208.94204855555554</c:v>
                </c:pt>
                <c:pt idx="587">
                  <c:v>205.87599311111111</c:v>
                </c:pt>
                <c:pt idx="588">
                  <c:v>200.97127722222223</c:v>
                </c:pt>
                <c:pt idx="589">
                  <c:v>197.60592433333332</c:v>
                </c:pt>
                <c:pt idx="590">
                  <c:v>196.29956766666666</c:v>
                </c:pt>
                <c:pt idx="591">
                  <c:v>188.56734833333334</c:v>
                </c:pt>
                <c:pt idx="592">
                  <c:v>184.11021588888889</c:v>
                </c:pt>
                <c:pt idx="593">
                  <c:v>185.88122933333332</c:v>
                </c:pt>
                <c:pt idx="594">
                  <c:v>178.63443611111111</c:v>
                </c:pt>
                <c:pt idx="595">
                  <c:v>174.73314066666666</c:v>
                </c:pt>
                <c:pt idx="596">
                  <c:v>171.16546500000001</c:v>
                </c:pt>
                <c:pt idx="597">
                  <c:v>164.22421088888888</c:v>
                </c:pt>
                <c:pt idx="598">
                  <c:v>160.75712144444444</c:v>
                </c:pt>
                <c:pt idx="599">
                  <c:v>162.88426044444444</c:v>
                </c:pt>
                <c:pt idx="600">
                  <c:v>168.81010444444445</c:v>
                </c:pt>
                <c:pt idx="601">
                  <c:v>173.97589744444446</c:v>
                </c:pt>
                <c:pt idx="602">
                  <c:v>181.13684466666666</c:v>
                </c:pt>
                <c:pt idx="603">
                  <c:v>185.867155</c:v>
                </c:pt>
                <c:pt idx="604">
                  <c:v>189.15213877777776</c:v>
                </c:pt>
                <c:pt idx="605">
                  <c:v>198.69997900000001</c:v>
                </c:pt>
                <c:pt idx="606">
                  <c:v>192.88017455555556</c:v>
                </c:pt>
                <c:pt idx="607">
                  <c:v>202.313851</c:v>
                </c:pt>
                <c:pt idx="608">
                  <c:v>205.24900644444443</c:v>
                </c:pt>
                <c:pt idx="609">
                  <c:v>203.44602677777777</c:v>
                </c:pt>
                <c:pt idx="610">
                  <c:v>185.96774355555556</c:v>
                </c:pt>
                <c:pt idx="611">
                  <c:v>176.49017755555556</c:v>
                </c:pt>
                <c:pt idx="612">
                  <c:v>169.45442344444444</c:v>
                </c:pt>
                <c:pt idx="613">
                  <c:v>156.75544311111111</c:v>
                </c:pt>
                <c:pt idx="614">
                  <c:v>144.17548177777778</c:v>
                </c:pt>
                <c:pt idx="615">
                  <c:v>145.324896</c:v>
                </c:pt>
                <c:pt idx="616">
                  <c:v>144.39264044444445</c:v>
                </c:pt>
                <c:pt idx="617">
                  <c:v>145.93062022222222</c:v>
                </c:pt>
                <c:pt idx="618">
                  <c:v>148.12965500000001</c:v>
                </c:pt>
                <c:pt idx="619">
                  <c:v>153.37837333333334</c:v>
                </c:pt>
                <c:pt idx="620">
                  <c:v>158.50455822222222</c:v>
                </c:pt>
                <c:pt idx="621">
                  <c:v>172.83032966666667</c:v>
                </c:pt>
                <c:pt idx="622">
                  <c:v>179.77354622222222</c:v>
                </c:pt>
                <c:pt idx="623">
                  <c:v>183.28606044444444</c:v>
                </c:pt>
                <c:pt idx="624">
                  <c:v>193.96521277777777</c:v>
                </c:pt>
                <c:pt idx="625">
                  <c:v>191.46522822222221</c:v>
                </c:pt>
                <c:pt idx="626">
                  <c:v>193.11886866666666</c:v>
                </c:pt>
                <c:pt idx="627">
                  <c:v>197.17489655555556</c:v>
                </c:pt>
                <c:pt idx="628">
                  <c:v>199.85735055555554</c:v>
                </c:pt>
                <c:pt idx="629">
                  <c:v>201.09635944444443</c:v>
                </c:pt>
                <c:pt idx="630">
                  <c:v>201.57459477777778</c:v>
                </c:pt>
                <c:pt idx="631">
                  <c:v>206.31058588888888</c:v>
                </c:pt>
                <c:pt idx="632">
                  <c:v>207.80150077777779</c:v>
                </c:pt>
                <c:pt idx="633">
                  <c:v>206.16639311111112</c:v>
                </c:pt>
                <c:pt idx="634">
                  <c:v>211.67752422222222</c:v>
                </c:pt>
                <c:pt idx="635">
                  <c:v>202.8097458888889</c:v>
                </c:pt>
                <c:pt idx="636">
                  <c:v>210.48693322222223</c:v>
                </c:pt>
                <c:pt idx="637">
                  <c:v>214.67373211111112</c:v>
                </c:pt>
                <c:pt idx="638">
                  <c:v>216.13938277777777</c:v>
                </c:pt>
                <c:pt idx="639">
                  <c:v>216.29014744444444</c:v>
                </c:pt>
                <c:pt idx="640">
                  <c:v>213.80681422222221</c:v>
                </c:pt>
                <c:pt idx="641">
                  <c:v>217.15939411111111</c:v>
                </c:pt>
                <c:pt idx="642">
                  <c:v>214.66144411111111</c:v>
                </c:pt>
                <c:pt idx="643">
                  <c:v>210.498884</c:v>
                </c:pt>
                <c:pt idx="644">
                  <c:v>206.99283488888889</c:v>
                </c:pt>
                <c:pt idx="645">
                  <c:v>206.5361728888889</c:v>
                </c:pt>
                <c:pt idx="646">
                  <c:v>216.8059801111111</c:v>
                </c:pt>
                <c:pt idx="647">
                  <c:v>230.34079377777778</c:v>
                </c:pt>
                <c:pt idx="648">
                  <c:v>257.22800911111113</c:v>
                </c:pt>
                <c:pt idx="649">
                  <c:v>270.0264387777778</c:v>
                </c:pt>
                <c:pt idx="650">
                  <c:v>270.16299322222221</c:v>
                </c:pt>
                <c:pt idx="651">
                  <c:v>270.97579333333334</c:v>
                </c:pt>
                <c:pt idx="652">
                  <c:v>270.53272099999998</c:v>
                </c:pt>
                <c:pt idx="653">
                  <c:v>266.73545011111111</c:v>
                </c:pt>
                <c:pt idx="654">
                  <c:v>263.46150788888889</c:v>
                </c:pt>
                <c:pt idx="655">
                  <c:v>267.58437588888887</c:v>
                </c:pt>
                <c:pt idx="656">
                  <c:v>270.03869288888887</c:v>
                </c:pt>
                <c:pt idx="657">
                  <c:v>266.70699877777776</c:v>
                </c:pt>
                <c:pt idx="658">
                  <c:v>262.67614122222221</c:v>
                </c:pt>
                <c:pt idx="659">
                  <c:v>265.40089022222224</c:v>
                </c:pt>
                <c:pt idx="660">
                  <c:v>262.72166988888887</c:v>
                </c:pt>
                <c:pt idx="661">
                  <c:v>260.13475044444442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3-43D1-84F5-3EF882A4A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907024"/>
        <c:axId val="1"/>
      </c:lineChart>
      <c:lineChart>
        <c:grouping val="standard"/>
        <c:varyColors val="0"/>
        <c:ser>
          <c:idx val="2"/>
          <c:order val="2"/>
          <c:tx>
            <c:v>%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[0]!PER</c:f>
              <c:numCache>
                <c:formatCode>0.0%</c:formatCode>
                <c:ptCount val="662"/>
                <c:pt idx="0">
                  <c:v>5.4859834828615518E-3</c:v>
                </c:pt>
                <c:pt idx="1">
                  <c:v>2.8431703849326421E-3</c:v>
                </c:pt>
                <c:pt idx="2">
                  <c:v>1.4143114239065859E-2</c:v>
                </c:pt>
                <c:pt idx="3">
                  <c:v>1.59728255936934E-2</c:v>
                </c:pt>
                <c:pt idx="4">
                  <c:v>1.1216654620726921E-2</c:v>
                </c:pt>
                <c:pt idx="5">
                  <c:v>9.8529884580063794E-3</c:v>
                </c:pt>
                <c:pt idx="6">
                  <c:v>1.2128202402987565E-2</c:v>
                </c:pt>
                <c:pt idx="7">
                  <c:v>1.6807092319418689E-2</c:v>
                </c:pt>
                <c:pt idx="8">
                  <c:v>2.6649541650941286E-2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2.847625530452497E-2</c:v>
                </c:pt>
                <c:pt idx="31">
                  <c:v>2.0320874348276431E-2</c:v>
                </c:pt>
                <c:pt idx="32">
                  <c:v>1.1064572305209E-2</c:v>
                </c:pt>
                <c:pt idx="33">
                  <c:v>8.5575269090192359E-3</c:v>
                </c:pt>
                <c:pt idx="34">
                  <c:v>-6.5208994633342175E-3</c:v>
                </c:pt>
                <c:pt idx="35">
                  <c:v>-1.5644318537319887E-2</c:v>
                </c:pt>
                <c:pt idx="36">
                  <c:v>-9.6795354800460007E-3</c:v>
                </c:pt>
                <c:pt idx="37">
                  <c:v>-2.109821780775311E-2</c:v>
                </c:pt>
                <c:pt idx="38">
                  <c:v>-5.1374603017119991E-2</c:v>
                </c:pt>
                <c:pt idx="39">
                  <c:v>-4.6112599039483525E-2</c:v>
                </c:pt>
                <c:pt idx="40">
                  <c:v>-1.7898620036132271E-2</c:v>
                </c:pt>
                <c:pt idx="41">
                  <c:v>-1.4974548854407131E-2</c:v>
                </c:pt>
                <c:pt idx="42">
                  <c:v>-6.4360226616442112E-2</c:v>
                </c:pt>
                <c:pt idx="43">
                  <c:v>-2.3651404133955358E-2</c:v>
                </c:pt>
                <c:pt idx="44">
                  <c:v>-2.2784977409555082E-2</c:v>
                </c:pt>
                <c:pt idx="45">
                  <c:v>-2.6610550289536027E-2</c:v>
                </c:pt>
                <c:pt idx="46">
                  <c:v>-1.690184316789696E-2</c:v>
                </c:pt>
                <c:pt idx="47">
                  <c:v>-2.2615639886443412E-2</c:v>
                </c:pt>
                <c:pt idx="48">
                  <c:v>-3.0833334217230033E-2</c:v>
                </c:pt>
                <c:pt idx="49">
                  <c:v>-2.914232202538267E-2</c:v>
                </c:pt>
                <c:pt idx="50">
                  <c:v>-2.8198838018167808E-2</c:v>
                </c:pt>
                <c:pt idx="51">
                  <c:v>-2.9312666630624575E-2</c:v>
                </c:pt>
                <c:pt idx="52">
                  <c:v>-2.7829729577691732E-2</c:v>
                </c:pt>
                <c:pt idx="53">
                  <c:v>-2.5474540116067122E-2</c:v>
                </c:pt>
                <c:pt idx="54">
                  <c:v>-2.3282884323379445E-2</c:v>
                </c:pt>
                <c:pt idx="55">
                  <c:v>-1.7613357140098047E-2</c:v>
                </c:pt>
                <c:pt idx="56">
                  <c:v>-2.0302582021469919E-2</c:v>
                </c:pt>
                <c:pt idx="57">
                  <c:v>-2.1952981988112109E-2</c:v>
                </c:pt>
                <c:pt idx="58">
                  <c:v>-2.8913302397833473E-2</c:v>
                </c:pt>
                <c:pt idx="59">
                  <c:v>-2.7777236313883156E-2</c:v>
                </c:pt>
                <c:pt idx="60">
                  <c:v>-2.6419355799057982E-2</c:v>
                </c:pt>
                <c:pt idx="61">
                  <c:v>-2.7995697878988455E-2</c:v>
                </c:pt>
                <c:pt idx="62">
                  <c:v>-3.1756943612282158E-2</c:v>
                </c:pt>
                <c:pt idx="63">
                  <c:v>-3.2274450016392446E-2</c:v>
                </c:pt>
                <c:pt idx="64">
                  <c:v>-3.0185739729873325E-2</c:v>
                </c:pt>
                <c:pt idx="65">
                  <c:v>-2.3124536414739893E-2</c:v>
                </c:pt>
                <c:pt idx="66">
                  <c:v>-2.9005662230087922E-2</c:v>
                </c:pt>
                <c:pt idx="67">
                  <c:v>-2.4923106120828167E-2</c:v>
                </c:pt>
                <c:pt idx="68">
                  <c:v>-1.2638692395755458E-2</c:v>
                </c:pt>
                <c:pt idx="69">
                  <c:v>-2.3042349660814573E-2</c:v>
                </c:pt>
                <c:pt idx="70">
                  <c:v>-1.625766614877661E-2</c:v>
                </c:pt>
                <c:pt idx="71">
                  <c:v>-2.0799646579411059E-2</c:v>
                </c:pt>
                <c:pt idx="72">
                  <c:v>-1.4633863427012193E-2</c:v>
                </c:pt>
                <c:pt idx="73">
                  <c:v>-1.7789669804849879E-2</c:v>
                </c:pt>
                <c:pt idx="74">
                  <c:v>-2.2041492339872546E-2</c:v>
                </c:pt>
                <c:pt idx="75">
                  <c:v>-1.3569759113340759E-2</c:v>
                </c:pt>
                <c:pt idx="76">
                  <c:v>-4.9003272711087868E-3</c:v>
                </c:pt>
                <c:pt idx="77">
                  <c:v>-8.0267221636096796E-3</c:v>
                </c:pt>
                <c:pt idx="78">
                  <c:v>-1.2305035868965272E-3</c:v>
                </c:pt>
                <c:pt idx="79">
                  <c:v>-3.5977749315815803E-3</c:v>
                </c:pt>
                <c:pt idx="80">
                  <c:v>-1.9229363466614238E-3</c:v>
                </c:pt>
                <c:pt idx="81">
                  <c:v>-2.2878057307934505E-3</c:v>
                </c:pt>
                <c:pt idx="82">
                  <c:v>-1.5614706486083066E-4</c:v>
                </c:pt>
                <c:pt idx="83">
                  <c:v>-2.0548572558111357E-2</c:v>
                </c:pt>
                <c:pt idx="84">
                  <c:v>-3.29700545258305E-3</c:v>
                </c:pt>
                <c:pt idx="85">
                  <c:v>-6.8865011753006591E-3</c:v>
                </c:pt>
                <c:pt idx="86">
                  <c:v>-2.9354355510255721E-3</c:v>
                </c:pt>
                <c:pt idx="87">
                  <c:v>-1.0213258780399278E-2</c:v>
                </c:pt>
                <c:pt idx="88">
                  <c:v>7.0075244284557804E-4</c:v>
                </c:pt>
                <c:pt idx="89">
                  <c:v>-1.6374632776447523E-3</c:v>
                </c:pt>
                <c:pt idx="90">
                  <c:v>-2.9586288747362289E-4</c:v>
                </c:pt>
                <c:pt idx="91">
                  <c:v>-3.0628803133335258E-3</c:v>
                </c:pt>
                <c:pt idx="92">
                  <c:v>-6.250035146933436E-3</c:v>
                </c:pt>
                <c:pt idx="93">
                  <c:v>-5.3242927346176328E-3</c:v>
                </c:pt>
                <c:pt idx="94">
                  <c:v>-6.5568887990703865E-3</c:v>
                </c:pt>
                <c:pt idx="95">
                  <c:v>-9.7849368288212731E-3</c:v>
                </c:pt>
                <c:pt idx="96">
                  <c:v>-9.6663488512435097E-3</c:v>
                </c:pt>
                <c:pt idx="97">
                  <c:v>-6.9956033552973831E-3</c:v>
                </c:pt>
                <c:pt idx="98">
                  <c:v>-8.9247164391473201E-3</c:v>
                </c:pt>
                <c:pt idx="99">
                  <c:v>-9.129413358462941E-3</c:v>
                </c:pt>
                <c:pt idx="100">
                  <c:v>-6.50731395868848E-3</c:v>
                </c:pt>
                <c:pt idx="101">
                  <c:v>-8.0455759011324977E-3</c:v>
                </c:pt>
                <c:pt idx="102">
                  <c:v>-6.6723276954501328E-3</c:v>
                </c:pt>
                <c:pt idx="103">
                  <c:v>-5.4879658175130209E-3</c:v>
                </c:pt>
                <c:pt idx="104">
                  <c:v>-3.5842754923006937E-3</c:v>
                </c:pt>
                <c:pt idx="105">
                  <c:v>-4.2957247899931741E-3</c:v>
                </c:pt>
                <c:pt idx="106">
                  <c:v>-3.7314632342422679E-3</c:v>
                </c:pt>
                <c:pt idx="107">
                  <c:v>-2.1382999779796948E-3</c:v>
                </c:pt>
                <c:pt idx="108">
                  <c:v>-4.1977256923167519E-3</c:v>
                </c:pt>
                <c:pt idx="109">
                  <c:v>-2.9200999052206118E-3</c:v>
                </c:pt>
                <c:pt idx="110">
                  <c:v>-9.7384816594627233E-5</c:v>
                </c:pt>
                <c:pt idx="111">
                  <c:v>3.2624709888032653E-3</c:v>
                </c:pt>
                <c:pt idx="112">
                  <c:v>8.1037607805754357E-3</c:v>
                </c:pt>
                <c:pt idx="113">
                  <c:v>3.8460664217752167E-3</c:v>
                </c:pt>
                <c:pt idx="114">
                  <c:v>8.3460425637722126E-3</c:v>
                </c:pt>
                <c:pt idx="115">
                  <c:v>5.2755418712068436E-3</c:v>
                </c:pt>
                <c:pt idx="116">
                  <c:v>1.6497138403838145E-2</c:v>
                </c:pt>
                <c:pt idx="117">
                  <c:v>2.2827134811978792E-2</c:v>
                </c:pt>
                <c:pt idx="118">
                  <c:v>2.9158026903591157E-2</c:v>
                </c:pt>
                <c:pt idx="119">
                  <c:v>2.6483952919046132E-2</c:v>
                </c:pt>
                <c:pt idx="120">
                  <c:v>2.0283782641697837E-2</c:v>
                </c:pt>
                <c:pt idx="121">
                  <c:v>1.3630957444197789E-2</c:v>
                </c:pt>
                <c:pt idx="122">
                  <c:v>1.4690579016140792E-2</c:v>
                </c:pt>
                <c:pt idx="123">
                  <c:v>1.4935870149734493E-2</c:v>
                </c:pt>
                <c:pt idx="124">
                  <c:v>1.0375148322528538E-2</c:v>
                </c:pt>
                <c:pt idx="125">
                  <c:v>3.0352060944830624E-3</c:v>
                </c:pt>
                <c:pt idx="126">
                  <c:v>-4.0877609528231336E-4</c:v>
                </c:pt>
                <c:pt idx="127">
                  <c:v>2.0449102206625295E-3</c:v>
                </c:pt>
                <c:pt idx="128">
                  <c:v>3.7810295875503469E-3</c:v>
                </c:pt>
                <c:pt idx="129">
                  <c:v>2.256579060093931E-3</c:v>
                </c:pt>
                <c:pt idx="130">
                  <c:v>3.4742103077136533E-3</c:v>
                </c:pt>
                <c:pt idx="131">
                  <c:v>3.8630205990072609E-3</c:v>
                </c:pt>
                <c:pt idx="132">
                  <c:v>9.0598402269671842E-3</c:v>
                </c:pt>
                <c:pt idx="133">
                  <c:v>-2.0631862729731318E-2</c:v>
                </c:pt>
                <c:pt idx="134">
                  <c:v>-1.4476969315520513E-2</c:v>
                </c:pt>
                <c:pt idx="135">
                  <c:v>-2.2712356098999537E-2</c:v>
                </c:pt>
                <c:pt idx="136">
                  <c:v>-2.0340875851891423E-2</c:v>
                </c:pt>
                <c:pt idx="137">
                  <c:v>-1.6110328476458543E-2</c:v>
                </c:pt>
                <c:pt idx="138">
                  <c:v>-2.2960429933122882E-2</c:v>
                </c:pt>
                <c:pt idx="139">
                  <c:v>-2.4051774453453023E-2</c:v>
                </c:pt>
                <c:pt idx="140">
                  <c:v>-1.3338233726432818E-2</c:v>
                </c:pt>
                <c:pt idx="141">
                  <c:v>1.0539446229379379E-2</c:v>
                </c:pt>
                <c:pt idx="142">
                  <c:v>1.4596796949038204E-2</c:v>
                </c:pt>
                <c:pt idx="143">
                  <c:v>2.0279488463109171E-2</c:v>
                </c:pt>
                <c:pt idx="144">
                  <c:v>7.8785471584037845E-3</c:v>
                </c:pt>
                <c:pt idx="145">
                  <c:v>-1.591517160375195E-2</c:v>
                </c:pt>
                <c:pt idx="146">
                  <c:v>-2.0243272197978977E-2</c:v>
                </c:pt>
                <c:pt idx="147">
                  <c:v>-3.6093659157054822E-3</c:v>
                </c:pt>
                <c:pt idx="148">
                  <c:v>9.7135894468437893E-3</c:v>
                </c:pt>
                <c:pt idx="149">
                  <c:v>-2.6684815056729574E-3</c:v>
                </c:pt>
                <c:pt idx="150">
                  <c:v>-9.4243096406773086E-3</c:v>
                </c:pt>
                <c:pt idx="151">
                  <c:v>-1.2632812837667026E-2</c:v>
                </c:pt>
                <c:pt idx="152">
                  <c:v>-9.3928167569314654E-3</c:v>
                </c:pt>
                <c:pt idx="153">
                  <c:v>-1.8294195532349882E-2</c:v>
                </c:pt>
                <c:pt idx="154">
                  <c:v>-1.3880362611457916E-2</c:v>
                </c:pt>
                <c:pt idx="155">
                  <c:v>-1.031470212510676E-2</c:v>
                </c:pt>
                <c:pt idx="156">
                  <c:v>-1.9707474971611127E-2</c:v>
                </c:pt>
                <c:pt idx="157">
                  <c:v>-2.9831390516098181E-3</c:v>
                </c:pt>
                <c:pt idx="158">
                  <c:v>-1.0678928077920528E-3</c:v>
                </c:pt>
                <c:pt idx="159">
                  <c:v>2.5772507178240906E-3</c:v>
                </c:pt>
                <c:pt idx="160">
                  <c:v>1.3740719303030991E-2</c:v>
                </c:pt>
                <c:pt idx="161">
                  <c:v>4.7454597480491176E-2</c:v>
                </c:pt>
                <c:pt idx="162">
                  <c:v>5.4079301230145128E-2</c:v>
                </c:pt>
                <c:pt idx="163">
                  <c:v>8.0935398616653359E-2</c:v>
                </c:pt>
                <c:pt idx="164">
                  <c:v>0.14792398057907194</c:v>
                </c:pt>
                <c:pt idx="165">
                  <c:v>0.14970310626475322</c:v>
                </c:pt>
                <c:pt idx="166">
                  <c:v>2.2701358246597098E-2</c:v>
                </c:pt>
                <c:pt idx="167">
                  <c:v>-9.8442144134817944E-3</c:v>
                </c:pt>
                <c:pt idx="168">
                  <c:v>-1.2846923545423982E-2</c:v>
                </c:pt>
                <c:pt idx="169">
                  <c:v>1.3338490770110498E-2</c:v>
                </c:pt>
                <c:pt idx="170">
                  <c:v>1.5105493560996225E-2</c:v>
                </c:pt>
                <c:pt idx="171">
                  <c:v>9.5284487990931702E-3</c:v>
                </c:pt>
                <c:pt idx="172">
                  <c:v>4.744178942678267E-3</c:v>
                </c:pt>
                <c:pt idx="173">
                  <c:v>8.054142934783428E-3</c:v>
                </c:pt>
                <c:pt idx="174">
                  <c:v>5.5174963862052034E-3</c:v>
                </c:pt>
                <c:pt idx="175">
                  <c:v>-1.2534007877445287E-3</c:v>
                </c:pt>
                <c:pt idx="176">
                  <c:v>3.8674867104079159E-3</c:v>
                </c:pt>
                <c:pt idx="177">
                  <c:v>1.623827263807001E-3</c:v>
                </c:pt>
                <c:pt idx="178">
                  <c:v>3.4925766786124547E-3</c:v>
                </c:pt>
                <c:pt idx="179">
                  <c:v>2.1336614504459226E-3</c:v>
                </c:pt>
                <c:pt idx="180">
                  <c:v>2.9541818147391296E-3</c:v>
                </c:pt>
                <c:pt idx="181">
                  <c:v>-2.6935374170512822E-3</c:v>
                </c:pt>
                <c:pt idx="182">
                  <c:v>-7.0837611764295759E-3</c:v>
                </c:pt>
                <c:pt idx="183">
                  <c:v>-1.3114402295618683E-2</c:v>
                </c:pt>
                <c:pt idx="184">
                  <c:v>-3.8231313723301329E-3</c:v>
                </c:pt>
                <c:pt idx="185">
                  <c:v>-4.4380543246208852E-3</c:v>
                </c:pt>
                <c:pt idx="186">
                  <c:v>-5.5255320432209256E-3</c:v>
                </c:pt>
                <c:pt idx="187">
                  <c:v>-7.3060251839737233E-3</c:v>
                </c:pt>
                <c:pt idx="188">
                  <c:v>-8.707608179954137E-3</c:v>
                </c:pt>
                <c:pt idx="189">
                  <c:v>-8.3742999157510409E-3</c:v>
                </c:pt>
                <c:pt idx="190">
                  <c:v>-1.1624418757515825E-2</c:v>
                </c:pt>
                <c:pt idx="191">
                  <c:v>-1.343051648020502E-2</c:v>
                </c:pt>
                <c:pt idx="192">
                  <c:v>-6.9368848238535556E-3</c:v>
                </c:pt>
                <c:pt idx="193">
                  <c:v>-3.3812027592749296E-3</c:v>
                </c:pt>
                <c:pt idx="194">
                  <c:v>-8.4039029949470735E-4</c:v>
                </c:pt>
                <c:pt idx="195">
                  <c:v>-5.9662741318390828E-3</c:v>
                </c:pt>
                <c:pt idx="196">
                  <c:v>-5.0347520626521994E-3</c:v>
                </c:pt>
                <c:pt idx="197">
                  <c:v>-3.0921114642316924E-3</c:v>
                </c:pt>
                <c:pt idx="198">
                  <c:v>-2.2745910787390325E-3</c:v>
                </c:pt>
                <c:pt idx="199">
                  <c:v>-5.2945105282962762E-3</c:v>
                </c:pt>
                <c:pt idx="200">
                  <c:v>-8.6729520017881073E-4</c:v>
                </c:pt>
                <c:pt idx="201">
                  <c:v>-1.5185425592425404E-3</c:v>
                </c:pt>
                <c:pt idx="202">
                  <c:v>2.489883729927189E-3</c:v>
                </c:pt>
                <c:pt idx="203">
                  <c:v>4.9529021118266739E-4</c:v>
                </c:pt>
                <c:pt idx="204">
                  <c:v>1.7280562015566114E-3</c:v>
                </c:pt>
                <c:pt idx="205">
                  <c:v>2.7941588114046702E-3</c:v>
                </c:pt>
                <c:pt idx="206">
                  <c:v>2.4544315157732405E-3</c:v>
                </c:pt>
                <c:pt idx="207">
                  <c:v>3.8682179461000726E-3</c:v>
                </c:pt>
                <c:pt idx="208">
                  <c:v>7.0133281711702898E-3</c:v>
                </c:pt>
                <c:pt idx="209">
                  <c:v>8.0115386690931354E-3</c:v>
                </c:pt>
                <c:pt idx="210">
                  <c:v>9.1625721097180392E-3</c:v>
                </c:pt>
                <c:pt idx="211">
                  <c:v>2.0996177311966877E-2</c:v>
                </c:pt>
                <c:pt idx="212">
                  <c:v>9.0744855677052944E-3</c:v>
                </c:pt>
                <c:pt idx="213">
                  <c:v>1.2724774982187591E-2</c:v>
                </c:pt>
                <c:pt idx="214">
                  <c:v>1.8410598768172894E-2</c:v>
                </c:pt>
                <c:pt idx="215">
                  <c:v>1.470149887849643E-2</c:v>
                </c:pt>
                <c:pt idx="216">
                  <c:v>2.589191155232757E-3</c:v>
                </c:pt>
                <c:pt idx="217">
                  <c:v>-1.1142087577846228E-3</c:v>
                </c:pt>
                <c:pt idx="218">
                  <c:v>-2.5696516671175175E-3</c:v>
                </c:pt>
                <c:pt idx="219">
                  <c:v>-9.5000184783354692E-3</c:v>
                </c:pt>
                <c:pt idx="220">
                  <c:v>-1.9514595998873913E-2</c:v>
                </c:pt>
                <c:pt idx="221">
                  <c:v>-1.5077970998779321E-2</c:v>
                </c:pt>
                <c:pt idx="222">
                  <c:v>-1.5360281467832922E-2</c:v>
                </c:pt>
                <c:pt idx="223">
                  <c:v>-1.6302150843142384E-2</c:v>
                </c:pt>
                <c:pt idx="224">
                  <c:v>-1.0706599685249358E-2</c:v>
                </c:pt>
                <c:pt idx="225">
                  <c:v>-1.1044670191049722E-2</c:v>
                </c:pt>
                <c:pt idx="226">
                  <c:v>-4.6921564466536961E-3</c:v>
                </c:pt>
                <c:pt idx="227">
                  <c:v>-1.1336847784604033E-2</c:v>
                </c:pt>
                <c:pt idx="228">
                  <c:v>-2.0028747555574395E-2</c:v>
                </c:pt>
                <c:pt idx="229">
                  <c:v>-6.4948184166368304E-3</c:v>
                </c:pt>
                <c:pt idx="230">
                  <c:v>-1.2762937859865729E-3</c:v>
                </c:pt>
                <c:pt idx="231">
                  <c:v>-9.4060272651098485E-4</c:v>
                </c:pt>
                <c:pt idx="232">
                  <c:v>-1.0514914311866297E-3</c:v>
                </c:pt>
                <c:pt idx="233">
                  <c:v>-1.4080978575591286E-3</c:v>
                </c:pt>
                <c:pt idx="234">
                  <c:v>-9.0680648089006292E-4</c:v>
                </c:pt>
                <c:pt idx="235">
                  <c:v>1.413700914727951E-5</c:v>
                </c:pt>
                <c:pt idx="236">
                  <c:v>-4.8885164190429826E-2</c:v>
                </c:pt>
                <c:pt idx="237">
                  <c:v>4.5596884700684339E-3</c:v>
                </c:pt>
                <c:pt idx="238">
                  <c:v>1.4434040114410878E-3</c:v>
                </c:pt>
                <c:pt idx="239">
                  <c:v>-2.0641594389277816E-3</c:v>
                </c:pt>
                <c:pt idx="240">
                  <c:v>-1.2367164902105728E-3</c:v>
                </c:pt>
                <c:pt idx="241">
                  <c:v>-2.5448812582583137E-3</c:v>
                </c:pt>
                <c:pt idx="242">
                  <c:v>-6.2887508668532472E-3</c:v>
                </c:pt>
                <c:pt idx="243">
                  <c:v>1.0113794395683757E-2</c:v>
                </c:pt>
                <c:pt idx="244">
                  <c:v>-9.1146343947258912E-4</c:v>
                </c:pt>
                <c:pt idx="245">
                  <c:v>4.0570549562043192E-4</c:v>
                </c:pt>
                <c:pt idx="246">
                  <c:v>-5.2760409448985885E-4</c:v>
                </c:pt>
                <c:pt idx="247">
                  <c:v>1.9491073807612131E-4</c:v>
                </c:pt>
                <c:pt idx="248">
                  <c:v>-5.1424693262874918E-4</c:v>
                </c:pt>
                <c:pt idx="249">
                  <c:v>9.3722264184711867E-4</c:v>
                </c:pt>
                <c:pt idx="250">
                  <c:v>2.6316749273717904E-4</c:v>
                </c:pt>
                <c:pt idx="251">
                  <c:v>2.586211130844995E-4</c:v>
                </c:pt>
                <c:pt idx="252">
                  <c:v>-4.0818537492363775E-4</c:v>
                </c:pt>
                <c:pt idx="253">
                  <c:v>-4.3192885469201398E-4</c:v>
                </c:pt>
                <c:pt idx="254">
                  <c:v>-5.1298155890871838E-4</c:v>
                </c:pt>
                <c:pt idx="255">
                  <c:v>2.9379595799376521E-5</c:v>
                </c:pt>
                <c:pt idx="256">
                  <c:v>7.9370884621018315E-4</c:v>
                </c:pt>
                <c:pt idx="257">
                  <c:v>-3.6923112975462769E-3</c:v>
                </c:pt>
                <c:pt idx="258">
                  <c:v>7.4144501362533961E-3</c:v>
                </c:pt>
                <c:pt idx="259">
                  <c:v>1.0082754498343136E-3</c:v>
                </c:pt>
                <c:pt idx="260">
                  <c:v>5.0328088358447022E-3</c:v>
                </c:pt>
                <c:pt idx="261">
                  <c:v>1.5382732092805869E-3</c:v>
                </c:pt>
                <c:pt idx="262">
                  <c:v>5.0915162527077895E-4</c:v>
                </c:pt>
                <c:pt idx="263">
                  <c:v>-6.1986091294018719E-3</c:v>
                </c:pt>
                <c:pt idx="264">
                  <c:v>-6.9026488208230883E-3</c:v>
                </c:pt>
                <c:pt idx="265">
                  <c:v>-3.4186685624311704E-3</c:v>
                </c:pt>
                <c:pt idx="266">
                  <c:v>1.0278996131987168E-2</c:v>
                </c:pt>
                <c:pt idx="267">
                  <c:v>1.1309663934998215E-2</c:v>
                </c:pt>
                <c:pt idx="268">
                  <c:v>1.4810909324147524E-2</c:v>
                </c:pt>
                <c:pt idx="269">
                  <c:v>1.212557418833235E-2</c:v>
                </c:pt>
                <c:pt idx="270">
                  <c:v>1.0238152350240382E-2</c:v>
                </c:pt>
                <c:pt idx="271">
                  <c:v>8.758569624142289E-3</c:v>
                </c:pt>
                <c:pt idx="272">
                  <c:v>1.6915076857336751E-2</c:v>
                </c:pt>
                <c:pt idx="273">
                  <c:v>1.352785919559429E-2</c:v>
                </c:pt>
                <c:pt idx="274">
                  <c:v>1.2019766919098973E-2</c:v>
                </c:pt>
                <c:pt idx="275">
                  <c:v>1.2048160983470868E-2</c:v>
                </c:pt>
                <c:pt idx="276">
                  <c:v>8.3688930767703788E-3</c:v>
                </c:pt>
                <c:pt idx="277">
                  <c:v>8.5072595430611304E-3</c:v>
                </c:pt>
                <c:pt idx="278">
                  <c:v>9.1010753606044215E-3</c:v>
                </c:pt>
                <c:pt idx="279">
                  <c:v>7.3452856133835636E-3</c:v>
                </c:pt>
                <c:pt idx="280">
                  <c:v>9.7983005072735645E-3</c:v>
                </c:pt>
                <c:pt idx="281">
                  <c:v>1.1267452988638713E-2</c:v>
                </c:pt>
                <c:pt idx="282">
                  <c:v>1.5562398955974124E-2</c:v>
                </c:pt>
                <c:pt idx="283">
                  <c:v>1.4977981915857284E-2</c:v>
                </c:pt>
                <c:pt idx="284">
                  <c:v>1.1165831182017241E-2</c:v>
                </c:pt>
                <c:pt idx="285">
                  <c:v>9.3338680236785855E-3</c:v>
                </c:pt>
                <c:pt idx="286">
                  <c:v>1.2147188781737619E-2</c:v>
                </c:pt>
                <c:pt idx="287">
                  <c:v>1.1347180702113296E-2</c:v>
                </c:pt>
                <c:pt idx="288">
                  <c:v>1.6239094512771935E-2</c:v>
                </c:pt>
                <c:pt idx="289">
                  <c:v>1.3776503450120664E-2</c:v>
                </c:pt>
                <c:pt idx="290">
                  <c:v>1.7716535923261528E-2</c:v>
                </c:pt>
                <c:pt idx="291">
                  <c:v>2.0894006435153205E-2</c:v>
                </c:pt>
                <c:pt idx="292">
                  <c:v>2.1887527300258953E-2</c:v>
                </c:pt>
                <c:pt idx="293">
                  <c:v>2.444527633763216E-2</c:v>
                </c:pt>
                <c:pt idx="294">
                  <c:v>2.151017822089352E-2</c:v>
                </c:pt>
                <c:pt idx="295">
                  <c:v>2.270068039677272E-2</c:v>
                </c:pt>
                <c:pt idx="296">
                  <c:v>2.5033750433777778E-2</c:v>
                </c:pt>
                <c:pt idx="297">
                  <c:v>2.0971533025787255E-2</c:v>
                </c:pt>
                <c:pt idx="298">
                  <c:v>1.7650821451837679E-2</c:v>
                </c:pt>
                <c:pt idx="299">
                  <c:v>1.8785989983704406E-2</c:v>
                </c:pt>
                <c:pt idx="300">
                  <c:v>1.6696864542219553E-2</c:v>
                </c:pt>
                <c:pt idx="301">
                  <c:v>1.9861753480327451E-2</c:v>
                </c:pt>
                <c:pt idx="302">
                  <c:v>1.8220749068488445E-2</c:v>
                </c:pt>
                <c:pt idx="303">
                  <c:v>1.7235372586429255E-2</c:v>
                </c:pt>
                <c:pt idx="304">
                  <c:v>1.9100973941595215E-2</c:v>
                </c:pt>
                <c:pt idx="305">
                  <c:v>2.2613338662010103E-2</c:v>
                </c:pt>
                <c:pt idx="306">
                  <c:v>2.0047058011561213E-2</c:v>
                </c:pt>
                <c:pt idx="307">
                  <c:v>2.3973126204177776E-2</c:v>
                </c:pt>
                <c:pt idx="308">
                  <c:v>3.149257864407113E-2</c:v>
                </c:pt>
                <c:pt idx="309">
                  <c:v>3.1105381951621103E-2</c:v>
                </c:pt>
                <c:pt idx="310">
                  <c:v>4.2203617875033968E-2</c:v>
                </c:pt>
                <c:pt idx="311">
                  <c:v>4.4401363270044313E-2</c:v>
                </c:pt>
                <c:pt idx="312">
                  <c:v>4.1767113289798298E-2</c:v>
                </c:pt>
                <c:pt idx="313">
                  <c:v>4.3979151515245798E-2</c:v>
                </c:pt>
                <c:pt idx="314">
                  <c:v>3.1119687871847143E-2</c:v>
                </c:pt>
                <c:pt idx="315">
                  <c:v>2.8356571220691452E-2</c:v>
                </c:pt>
                <c:pt idx="316">
                  <c:v>2.4940094321446737E-2</c:v>
                </c:pt>
                <c:pt idx="317">
                  <c:v>1.9130131722191336E-2</c:v>
                </c:pt>
                <c:pt idx="318">
                  <c:v>-3.4839067509443043E-3</c:v>
                </c:pt>
                <c:pt idx="319">
                  <c:v>-1.1767506851478683E-2</c:v>
                </c:pt>
                <c:pt idx="320">
                  <c:v>-1.4431373416239032E-2</c:v>
                </c:pt>
                <c:pt idx="321">
                  <c:v>-1.2168187326122602E-2</c:v>
                </c:pt>
                <c:pt idx="322">
                  <c:v>-9.0647695675033113E-2</c:v>
                </c:pt>
                <c:pt idx="323">
                  <c:v>-4.8907105512799379E-2</c:v>
                </c:pt>
                <c:pt idx="324">
                  <c:v>-4.9421592772789062E-3</c:v>
                </c:pt>
                <c:pt idx="325">
                  <c:v>-2.3255716105554467E-2</c:v>
                </c:pt>
                <c:pt idx="326">
                  <c:v>-0.10749427471148605</c:v>
                </c:pt>
                <c:pt idx="327">
                  <c:v>-0.11059247504606941</c:v>
                </c:pt>
                <c:pt idx="328">
                  <c:v>-0.10824248929325594</c:v>
                </c:pt>
                <c:pt idx="329">
                  <c:v>-0.1058248656925883</c:v>
                </c:pt>
                <c:pt idx="330">
                  <c:v>-9.5052662140866204E-2</c:v>
                </c:pt>
                <c:pt idx="331">
                  <c:v>-9.7469193397313303E-2</c:v>
                </c:pt>
                <c:pt idx="332">
                  <c:v>-0.10089980161212153</c:v>
                </c:pt>
                <c:pt idx="333">
                  <c:v>-0.1101204531760088</c:v>
                </c:pt>
                <c:pt idx="334">
                  <c:v>-0.11057343856535891</c:v>
                </c:pt>
                <c:pt idx="335">
                  <c:v>-6.6114622952611266E-2</c:v>
                </c:pt>
                <c:pt idx="336">
                  <c:v>-9.9515808896443542E-2</c:v>
                </c:pt>
                <c:pt idx="337">
                  <c:v>-0.14571223454712234</c:v>
                </c:pt>
                <c:pt idx="338">
                  <c:v>-9.9787696322959751E-2</c:v>
                </c:pt>
                <c:pt idx="339">
                  <c:v>-9.6650995033208939E-2</c:v>
                </c:pt>
                <c:pt idx="340">
                  <c:v>-8.6353180578918512E-2</c:v>
                </c:pt>
                <c:pt idx="341">
                  <c:v>-5.4614691565097427E-2</c:v>
                </c:pt>
                <c:pt idx="342">
                  <c:v>-1.4497691667510132E-2</c:v>
                </c:pt>
                <c:pt idx="343">
                  <c:v>-2.7631600285614032E-2</c:v>
                </c:pt>
                <c:pt idx="344">
                  <c:v>-7.3554879216242167E-2</c:v>
                </c:pt>
                <c:pt idx="345">
                  <c:v>-2.9187014319734313E-2</c:v>
                </c:pt>
                <c:pt idx="346">
                  <c:v>7.1631844726197493E-3</c:v>
                </c:pt>
                <c:pt idx="347">
                  <c:v>-1.2313256211323629E-3</c:v>
                </c:pt>
                <c:pt idx="348">
                  <c:v>-2.247400310048735E-3</c:v>
                </c:pt>
                <c:pt idx="349">
                  <c:v>7.4441963349194215E-2</c:v>
                </c:pt>
                <c:pt idx="350">
                  <c:v>4.356752948974767E-3</c:v>
                </c:pt>
                <c:pt idx="351">
                  <c:v>-5.9429653454880487E-4</c:v>
                </c:pt>
                <c:pt idx="352">
                  <c:v>2.0602659858932016E-3</c:v>
                </c:pt>
                <c:pt idx="353">
                  <c:v>2.4925203474657127E-3</c:v>
                </c:pt>
                <c:pt idx="354">
                  <c:v>-9.6063640374791331E-4</c:v>
                </c:pt>
                <c:pt idx="355">
                  <c:v>-2.6560813154520154E-3</c:v>
                </c:pt>
                <c:pt idx="356">
                  <c:v>4.2312210016117735E-3</c:v>
                </c:pt>
                <c:pt idx="357">
                  <c:v>1.0911635075210093E-2</c:v>
                </c:pt>
                <c:pt idx="358">
                  <c:v>1.2851120431743602E-2</c:v>
                </c:pt>
                <c:pt idx="359">
                  <c:v>1.3975885387130314E-2</c:v>
                </c:pt>
                <c:pt idx="360">
                  <c:v>2.4642677450467224E-2</c:v>
                </c:pt>
                <c:pt idx="361">
                  <c:v>2.3040687521695729E-2</c:v>
                </c:pt>
                <c:pt idx="362">
                  <c:v>7.1125112279547126E-3</c:v>
                </c:pt>
                <c:pt idx="363">
                  <c:v>-2.7788160444269438E-3</c:v>
                </c:pt>
                <c:pt idx="364">
                  <c:v>-9.0233613929918916E-4</c:v>
                </c:pt>
                <c:pt idx="365">
                  <c:v>1.1636717468058173E-3</c:v>
                </c:pt>
                <c:pt idx="366">
                  <c:v>7.016657945840549E-3</c:v>
                </c:pt>
                <c:pt idx="367">
                  <c:v>9.0110349568553617E-3</c:v>
                </c:pt>
                <c:pt idx="368">
                  <c:v>1.8168857047147317E-2</c:v>
                </c:pt>
                <c:pt idx="369">
                  <c:v>2.1347587644945525E-2</c:v>
                </c:pt>
                <c:pt idx="370">
                  <c:v>1.283336830357309E-2</c:v>
                </c:pt>
                <c:pt idx="371">
                  <c:v>1.0579291991566084E-2</c:v>
                </c:pt>
                <c:pt idx="372">
                  <c:v>1.025785145772605E-2</c:v>
                </c:pt>
                <c:pt idx="373">
                  <c:v>6.4881686455110499E-3</c:v>
                </c:pt>
                <c:pt idx="374">
                  <c:v>1.0464513195491087E-2</c:v>
                </c:pt>
                <c:pt idx="375">
                  <c:v>1.0610878225547462E-2</c:v>
                </c:pt>
                <c:pt idx="376">
                  <c:v>5.9764415899410048E-3</c:v>
                </c:pt>
                <c:pt idx="377">
                  <c:v>1.1441397471437484E-2</c:v>
                </c:pt>
                <c:pt idx="378">
                  <c:v>9.348903294762784E-3</c:v>
                </c:pt>
                <c:pt idx="379">
                  <c:v>1.2333824525645853E-2</c:v>
                </c:pt>
                <c:pt idx="380">
                  <c:v>1.2915661129643907E-2</c:v>
                </c:pt>
                <c:pt idx="381">
                  <c:v>1.2000462849745876E-2</c:v>
                </c:pt>
                <c:pt idx="382">
                  <c:v>1.1711557372573721E-2</c:v>
                </c:pt>
                <c:pt idx="383">
                  <c:v>1.0980184142170108E-2</c:v>
                </c:pt>
                <c:pt idx="384">
                  <c:v>1.4873974124423822E-2</c:v>
                </c:pt>
                <c:pt idx="385">
                  <c:v>2.31503187636426E-2</c:v>
                </c:pt>
                <c:pt idx="386">
                  <c:v>2.4374875652123033E-2</c:v>
                </c:pt>
                <c:pt idx="387">
                  <c:v>2.1743539950447949E-2</c:v>
                </c:pt>
                <c:pt idx="388">
                  <c:v>2.5744612620688764E-2</c:v>
                </c:pt>
                <c:pt idx="389">
                  <c:v>2.4452031947538821E-2</c:v>
                </c:pt>
                <c:pt idx="390">
                  <c:v>2.6846313292585959E-2</c:v>
                </c:pt>
                <c:pt idx="391">
                  <c:v>1.949324329928017E-2</c:v>
                </c:pt>
                <c:pt idx="392">
                  <c:v>2.6397168309117626E-2</c:v>
                </c:pt>
                <c:pt idx="393">
                  <c:v>2.1741144858940332E-2</c:v>
                </c:pt>
                <c:pt idx="394">
                  <c:v>1.9135413614184402E-2</c:v>
                </c:pt>
                <c:pt idx="395">
                  <c:v>1.8799190508807687E-2</c:v>
                </c:pt>
                <c:pt idx="396">
                  <c:v>1.711087429364631E-2</c:v>
                </c:pt>
                <c:pt idx="397">
                  <c:v>1.3455863370718074E-2</c:v>
                </c:pt>
                <c:pt idx="398">
                  <c:v>1.2683536872144588E-2</c:v>
                </c:pt>
                <c:pt idx="399">
                  <c:v>1.3825288418617323E-2</c:v>
                </c:pt>
                <c:pt idx="400">
                  <c:v>1.9511023671014989E-2</c:v>
                </c:pt>
                <c:pt idx="401">
                  <c:v>2.3221754735872069E-2</c:v>
                </c:pt>
                <c:pt idx="402">
                  <c:v>2.6374128660254358E-2</c:v>
                </c:pt>
                <c:pt idx="403">
                  <c:v>3.4314117118710005E-2</c:v>
                </c:pt>
                <c:pt idx="404">
                  <c:v>3.453211325081789E-2</c:v>
                </c:pt>
                <c:pt idx="405">
                  <c:v>3.6074123508145053E-2</c:v>
                </c:pt>
                <c:pt idx="406">
                  <c:v>3.482726625218785E-2</c:v>
                </c:pt>
                <c:pt idx="407">
                  <c:v>3.6684662170081761E-2</c:v>
                </c:pt>
                <c:pt idx="408">
                  <c:v>2.3512955412932947E-2</c:v>
                </c:pt>
                <c:pt idx="409">
                  <c:v>3.1445776931789758E-2</c:v>
                </c:pt>
                <c:pt idx="410">
                  <c:v>3.1163943843248856E-2</c:v>
                </c:pt>
                <c:pt idx="411">
                  <c:v>2.8460235577716375E-2</c:v>
                </c:pt>
                <c:pt idx="412">
                  <c:v>3.7345266331536182E-2</c:v>
                </c:pt>
                <c:pt idx="413">
                  <c:v>5.5719732756314578E-3</c:v>
                </c:pt>
                <c:pt idx="414">
                  <c:v>-8.3215498916563871E-4</c:v>
                </c:pt>
                <c:pt idx="415">
                  <c:v>2.2641960408897161E-4</c:v>
                </c:pt>
                <c:pt idx="416">
                  <c:v>4.3012123815991117E-4</c:v>
                </c:pt>
                <c:pt idx="417">
                  <c:v>-1.3453093253111142E-2</c:v>
                </c:pt>
                <c:pt idx="418">
                  <c:v>-1.2621310457533787E-2</c:v>
                </c:pt>
                <c:pt idx="419">
                  <c:v>-4.5131016069821454E-3</c:v>
                </c:pt>
                <c:pt idx="420">
                  <c:v>-4.7040799670684781E-3</c:v>
                </c:pt>
                <c:pt idx="421">
                  <c:v>-1.2566530635967125E-3</c:v>
                </c:pt>
                <c:pt idx="422">
                  <c:v>-3.4062366458436394E-3</c:v>
                </c:pt>
                <c:pt idx="423">
                  <c:v>-2.8104203725396567E-2</c:v>
                </c:pt>
                <c:pt idx="424">
                  <c:v>-2.7470403926893504E-2</c:v>
                </c:pt>
                <c:pt idx="425">
                  <c:v>-2.6361769769070169E-2</c:v>
                </c:pt>
                <c:pt idx="426">
                  <c:v>-2.3454178726847477E-2</c:v>
                </c:pt>
                <c:pt idx="427">
                  <c:v>-2.3551647755516179E-2</c:v>
                </c:pt>
                <c:pt idx="428">
                  <c:v>-2.9360635054003457E-2</c:v>
                </c:pt>
                <c:pt idx="429">
                  <c:v>-2.6621471452533001E-2</c:v>
                </c:pt>
                <c:pt idx="430">
                  <c:v>-3.0971605501587018E-2</c:v>
                </c:pt>
                <c:pt idx="431">
                  <c:v>-3.3587541229223777E-2</c:v>
                </c:pt>
                <c:pt idx="432">
                  <c:v>-3.4027315475247059E-2</c:v>
                </c:pt>
                <c:pt idx="433">
                  <c:v>-2.7533682090469941E-2</c:v>
                </c:pt>
                <c:pt idx="434">
                  <c:v>-3.4955300883854609E-2</c:v>
                </c:pt>
                <c:pt idx="435">
                  <c:v>-2.3165414186736004E-2</c:v>
                </c:pt>
                <c:pt idx="436">
                  <c:v>-2.732769577453649E-2</c:v>
                </c:pt>
                <c:pt idx="437">
                  <c:v>-3.7771497581395731E-2</c:v>
                </c:pt>
                <c:pt idx="438">
                  <c:v>-2.9371951009194399E-2</c:v>
                </c:pt>
                <c:pt idx="439">
                  <c:v>-2.5371312428829167E-2</c:v>
                </c:pt>
                <c:pt idx="440">
                  <c:v>-3.6903583978858609E-2</c:v>
                </c:pt>
                <c:pt idx="441">
                  <c:v>-3.8958389153802508E-2</c:v>
                </c:pt>
                <c:pt idx="442">
                  <c:v>-3.2594203642147053E-2</c:v>
                </c:pt>
                <c:pt idx="443">
                  <c:v>-3.1424774490535663E-2</c:v>
                </c:pt>
                <c:pt idx="444">
                  <c:v>-3.2205538307482476E-2</c:v>
                </c:pt>
                <c:pt idx="445">
                  <c:v>-2.6422850666284536E-2</c:v>
                </c:pt>
                <c:pt idx="446">
                  <c:v>-2.5605815780443578E-2</c:v>
                </c:pt>
                <c:pt idx="447">
                  <c:v>-4.2165882975186426E-2</c:v>
                </c:pt>
                <c:pt idx="448">
                  <c:v>-3.1178782896049098E-2</c:v>
                </c:pt>
                <c:pt idx="449">
                  <c:v>-3.6769033669460584E-2</c:v>
                </c:pt>
                <c:pt idx="450">
                  <c:v>-3.808610904443395E-2</c:v>
                </c:pt>
                <c:pt idx="451">
                  <c:v>-3.3881076298118505E-2</c:v>
                </c:pt>
                <c:pt idx="452">
                  <c:v>-2.5912710810674366E-2</c:v>
                </c:pt>
                <c:pt idx="453">
                  <c:v>-1.3785990879227814E-2</c:v>
                </c:pt>
                <c:pt idx="454">
                  <c:v>-1.212110863957367E-2</c:v>
                </c:pt>
                <c:pt idx="455">
                  <c:v>-1.8127309365860565E-2</c:v>
                </c:pt>
                <c:pt idx="456">
                  <c:v>-2.3029863055366636E-2</c:v>
                </c:pt>
                <c:pt idx="457">
                  <c:v>-2.3040661828126047E-2</c:v>
                </c:pt>
                <c:pt idx="458">
                  <c:v>-1.658544152803014E-2</c:v>
                </c:pt>
                <c:pt idx="459">
                  <c:v>-1.4564231294314476E-2</c:v>
                </c:pt>
                <c:pt idx="460">
                  <c:v>-2.2846765588435659E-2</c:v>
                </c:pt>
                <c:pt idx="461">
                  <c:v>-2.1091849369168504E-2</c:v>
                </c:pt>
                <c:pt idx="462">
                  <c:v>-2.1981119000773625E-2</c:v>
                </c:pt>
                <c:pt idx="463">
                  <c:v>-1.9952045998168948E-2</c:v>
                </c:pt>
                <c:pt idx="464">
                  <c:v>-1.8386762451715073E-2</c:v>
                </c:pt>
                <c:pt idx="465">
                  <c:v>-2.4265116191311806E-2</c:v>
                </c:pt>
                <c:pt idx="466">
                  <c:v>-2.2810099588046213E-2</c:v>
                </c:pt>
                <c:pt idx="467">
                  <c:v>-2.7946733493535419E-2</c:v>
                </c:pt>
                <c:pt idx="468">
                  <c:v>-2.587227303632297E-2</c:v>
                </c:pt>
                <c:pt idx="469">
                  <c:v>-2.3940743367869624E-2</c:v>
                </c:pt>
                <c:pt idx="470">
                  <c:v>-2.2032558052689978E-2</c:v>
                </c:pt>
                <c:pt idx="471">
                  <c:v>-1.9797009984066041E-2</c:v>
                </c:pt>
                <c:pt idx="472">
                  <c:v>-1.9167291145467075E-2</c:v>
                </c:pt>
                <c:pt idx="473">
                  <c:v>-2.2350470474367688E-2</c:v>
                </c:pt>
                <c:pt idx="474">
                  <c:v>-2.2887043830475198E-2</c:v>
                </c:pt>
                <c:pt idx="475">
                  <c:v>-2.1790128541802446E-2</c:v>
                </c:pt>
                <c:pt idx="476">
                  <c:v>-1.8312779241565127E-2</c:v>
                </c:pt>
                <c:pt idx="477">
                  <c:v>-2.1273309650039148E-2</c:v>
                </c:pt>
                <c:pt idx="478">
                  <c:v>-1.9442021341779549E-2</c:v>
                </c:pt>
                <c:pt idx="479">
                  <c:v>-2.0136475876105054E-2</c:v>
                </c:pt>
                <c:pt idx="480">
                  <c:v>-2.2033149031785611E-2</c:v>
                </c:pt>
                <c:pt idx="481">
                  <c:v>-1.9786777554809405E-2</c:v>
                </c:pt>
                <c:pt idx="482">
                  <c:v>-1.6284674110038307E-2</c:v>
                </c:pt>
                <c:pt idx="483">
                  <c:v>-1.4701023077808526E-2</c:v>
                </c:pt>
                <c:pt idx="484">
                  <c:v>-1.2942323943142804E-2</c:v>
                </c:pt>
                <c:pt idx="485">
                  <c:v>-1.065858031015814E-2</c:v>
                </c:pt>
                <c:pt idx="486">
                  <c:v>-1.465434336195599E-2</c:v>
                </c:pt>
                <c:pt idx="487">
                  <c:v>-1.3820678783309958E-2</c:v>
                </c:pt>
                <c:pt idx="488">
                  <c:v>-7.048673083865897E-3</c:v>
                </c:pt>
                <c:pt idx="489">
                  <c:v>-8.0803693761586567E-3</c:v>
                </c:pt>
                <c:pt idx="490">
                  <c:v>-8.3849286736570449E-3</c:v>
                </c:pt>
                <c:pt idx="491">
                  <c:v>-8.5588308444525425E-3</c:v>
                </c:pt>
                <c:pt idx="492">
                  <c:v>-4.1862463985232702E-3</c:v>
                </c:pt>
                <c:pt idx="493">
                  <c:v>-5.0508553099261298E-3</c:v>
                </c:pt>
                <c:pt idx="494">
                  <c:v>-7.2731793068373605E-3</c:v>
                </c:pt>
                <c:pt idx="495">
                  <c:v>-5.4335701384311628E-3</c:v>
                </c:pt>
                <c:pt idx="496">
                  <c:v>-7.0754910722432901E-3</c:v>
                </c:pt>
                <c:pt idx="497">
                  <c:v>-2.930015407054452E-3</c:v>
                </c:pt>
                <c:pt idx="498">
                  <c:v>1.5681722659233205E-2</c:v>
                </c:pt>
                <c:pt idx="499">
                  <c:v>4.6155420729492328E-3</c:v>
                </c:pt>
                <c:pt idx="500">
                  <c:v>5.3183862053044267E-3</c:v>
                </c:pt>
                <c:pt idx="501">
                  <c:v>2.1383502534595835E-2</c:v>
                </c:pt>
                <c:pt idx="502">
                  <c:v>1.80087936997935E-2</c:v>
                </c:pt>
                <c:pt idx="503">
                  <c:v>2.9303039263036821E-2</c:v>
                </c:pt>
                <c:pt idx="504">
                  <c:v>1.9814062477062775E-2</c:v>
                </c:pt>
                <c:pt idx="505">
                  <c:v>1.7756866369889476E-2</c:v>
                </c:pt>
                <c:pt idx="506">
                  <c:v>2.4229086508758251E-2</c:v>
                </c:pt>
                <c:pt idx="507">
                  <c:v>1.6637157039014316E-2</c:v>
                </c:pt>
                <c:pt idx="508">
                  <c:v>1.0793329093059726E-2</c:v>
                </c:pt>
                <c:pt idx="509">
                  <c:v>1.0146109628675716E-2</c:v>
                </c:pt>
                <c:pt idx="510">
                  <c:v>1.1509672582401615E-2</c:v>
                </c:pt>
                <c:pt idx="511">
                  <c:v>9.9901541029332915E-3</c:v>
                </c:pt>
                <c:pt idx="512">
                  <c:v>1.9437711958786068E-2</c:v>
                </c:pt>
                <c:pt idx="513">
                  <c:v>1.7682641157289177E-2</c:v>
                </c:pt>
                <c:pt idx="514">
                  <c:v>2.0557605560554582E-2</c:v>
                </c:pt>
                <c:pt idx="515">
                  <c:v>1.6705110888541319E-2</c:v>
                </c:pt>
                <c:pt idx="516">
                  <c:v>1.6048495341187321E-2</c:v>
                </c:pt>
                <c:pt idx="517">
                  <c:v>1.8887328733754993E-2</c:v>
                </c:pt>
                <c:pt idx="518">
                  <c:v>2.2532625274977982E-2</c:v>
                </c:pt>
                <c:pt idx="519">
                  <c:v>2.7472575259481897E-2</c:v>
                </c:pt>
                <c:pt idx="520">
                  <c:v>2.8876685138272989E-2</c:v>
                </c:pt>
                <c:pt idx="521">
                  <c:v>3.0644722884727759E-2</c:v>
                </c:pt>
                <c:pt idx="522">
                  <c:v>-5.2031274206119889E-3</c:v>
                </c:pt>
                <c:pt idx="523">
                  <c:v>1.8418804535801168E-2</c:v>
                </c:pt>
                <c:pt idx="524">
                  <c:v>-2.0968091960809919E-2</c:v>
                </c:pt>
                <c:pt idx="525">
                  <c:v>-1.8128438408008714E-2</c:v>
                </c:pt>
                <c:pt idx="526">
                  <c:v>-6.3492944196656791E-3</c:v>
                </c:pt>
                <c:pt idx="527">
                  <c:v>5.2822943383156102E-4</c:v>
                </c:pt>
                <c:pt idx="528">
                  <c:v>0.183212686862438</c:v>
                </c:pt>
                <c:pt idx="529">
                  <c:v>6.2617085196908562E-2</c:v>
                </c:pt>
                <c:pt idx="530">
                  <c:v>1.4164868462952916E-2</c:v>
                </c:pt>
                <c:pt idx="531">
                  <c:v>1.6806266653914052E-2</c:v>
                </c:pt>
                <c:pt idx="532">
                  <c:v>9.8487299779192836E-2</c:v>
                </c:pt>
                <c:pt idx="533">
                  <c:v>1.7505634801863523E-2</c:v>
                </c:pt>
                <c:pt idx="534">
                  <c:v>2.0412051019334895E-2</c:v>
                </c:pt>
                <c:pt idx="535">
                  <c:v>1.3707269182093794E-2</c:v>
                </c:pt>
                <c:pt idx="536">
                  <c:v>3.7222300852387709E-3</c:v>
                </c:pt>
                <c:pt idx="537">
                  <c:v>7.6914908602320657E-4</c:v>
                </c:pt>
                <c:pt idx="538">
                  <c:v>4.6700327858274883E-3</c:v>
                </c:pt>
                <c:pt idx="539">
                  <c:v>9.7572891865683135E-3</c:v>
                </c:pt>
                <c:pt idx="540">
                  <c:v>1.1811732437846525E-2</c:v>
                </c:pt>
                <c:pt idx="541">
                  <c:v>1.6836878674440933E-2</c:v>
                </c:pt>
                <c:pt idx="542">
                  <c:v>1.8005810304045012E-2</c:v>
                </c:pt>
                <c:pt idx="543">
                  <c:v>1.5996247766447647E-2</c:v>
                </c:pt>
                <c:pt idx="544">
                  <c:v>1.6430553217976457E-2</c:v>
                </c:pt>
                <c:pt idx="545">
                  <c:v>1.220191321966292E-2</c:v>
                </c:pt>
                <c:pt idx="546">
                  <c:v>1.8320751469770157E-2</c:v>
                </c:pt>
                <c:pt idx="547">
                  <c:v>1.2419257795271527E-2</c:v>
                </c:pt>
                <c:pt idx="548">
                  <c:v>1.0386545494280367E-2</c:v>
                </c:pt>
                <c:pt idx="549">
                  <c:v>6.9322064671033194E-3</c:v>
                </c:pt>
                <c:pt idx="550">
                  <c:v>7.9583572165066018E-4</c:v>
                </c:pt>
                <c:pt idx="551">
                  <c:v>-3.6079593257258959E-3</c:v>
                </c:pt>
                <c:pt idx="552">
                  <c:v>-6.090298365332856E-3</c:v>
                </c:pt>
                <c:pt idx="553">
                  <c:v>-8.2349415962717689E-3</c:v>
                </c:pt>
                <c:pt idx="554">
                  <c:v>-8.4541925536040959E-3</c:v>
                </c:pt>
                <c:pt idx="555">
                  <c:v>-9.4600415088421496E-3</c:v>
                </c:pt>
                <c:pt idx="556">
                  <c:v>-4.9790722935874714E-3</c:v>
                </c:pt>
                <c:pt idx="557">
                  <c:v>-6.4383158426319703E-3</c:v>
                </c:pt>
                <c:pt idx="558">
                  <c:v>-1.0330410469647758E-3</c:v>
                </c:pt>
                <c:pt idx="559">
                  <c:v>-5.9500473231859112E-3</c:v>
                </c:pt>
                <c:pt idx="560">
                  <c:v>-8.4679621844143422E-3</c:v>
                </c:pt>
                <c:pt idx="561">
                  <c:v>-1.0840988166579956E-2</c:v>
                </c:pt>
                <c:pt idx="562">
                  <c:v>-1.4435329416541354E-2</c:v>
                </c:pt>
                <c:pt idx="563">
                  <c:v>-1.0231944371791115E-2</c:v>
                </c:pt>
                <c:pt idx="564">
                  <c:v>-1.1256626475100995E-2</c:v>
                </c:pt>
                <c:pt idx="565">
                  <c:v>-1.1981298328552301E-2</c:v>
                </c:pt>
                <c:pt idx="566">
                  <c:v>-1.1406810382601232E-2</c:v>
                </c:pt>
                <c:pt idx="567">
                  <c:v>-9.3484842443484293E-3</c:v>
                </c:pt>
                <c:pt idx="568">
                  <c:v>-1.3388600354460456E-2</c:v>
                </c:pt>
                <c:pt idx="569">
                  <c:v>-1.2503502036293914E-2</c:v>
                </c:pt>
                <c:pt idx="570">
                  <c:v>-1.128799606969547E-2</c:v>
                </c:pt>
                <c:pt idx="571">
                  <c:v>-8.3681135886228362E-3</c:v>
                </c:pt>
                <c:pt idx="572">
                  <c:v>-1.4520964044002478E-2</c:v>
                </c:pt>
                <c:pt idx="573">
                  <c:v>-1.6198972845530828E-2</c:v>
                </c:pt>
                <c:pt idx="574">
                  <c:v>-1.4504074369026222E-2</c:v>
                </c:pt>
                <c:pt idx="575">
                  <c:v>-1.5780144384417872E-2</c:v>
                </c:pt>
                <c:pt idx="576">
                  <c:v>-1.5083910113531216E-2</c:v>
                </c:pt>
                <c:pt idx="577">
                  <c:v>-5.8118760757155377E-3</c:v>
                </c:pt>
                <c:pt idx="578">
                  <c:v>-4.1610094817894575E-3</c:v>
                </c:pt>
                <c:pt idx="579">
                  <c:v>-7.4827666566734622E-3</c:v>
                </c:pt>
                <c:pt idx="580">
                  <c:v>-8.1949861112818653E-3</c:v>
                </c:pt>
                <c:pt idx="581">
                  <c:v>-1.0556026319250955E-2</c:v>
                </c:pt>
                <c:pt idx="582">
                  <c:v>-1.3568084869475255E-2</c:v>
                </c:pt>
                <c:pt idx="583">
                  <c:v>-1.3839169350796552E-2</c:v>
                </c:pt>
                <c:pt idx="584">
                  <c:v>-1.2111241287708192E-2</c:v>
                </c:pt>
                <c:pt idx="585">
                  <c:v>-1.0462135208272369E-2</c:v>
                </c:pt>
                <c:pt idx="586">
                  <c:v>-1.012863106141969E-2</c:v>
                </c:pt>
                <c:pt idx="587">
                  <c:v>-2.457520732576234E-4</c:v>
                </c:pt>
                <c:pt idx="588">
                  <c:v>-1.8766710832728446E-4</c:v>
                </c:pt>
                <c:pt idx="589">
                  <c:v>-2.2623914016716758E-3</c:v>
                </c:pt>
                <c:pt idx="590">
                  <c:v>1.5764412510939838E-3</c:v>
                </c:pt>
                <c:pt idx="591">
                  <c:v>1.3219543779755209E-3</c:v>
                </c:pt>
                <c:pt idx="592">
                  <c:v>7.0176422812846398E-3</c:v>
                </c:pt>
                <c:pt idx="593">
                  <c:v>6.2330459586558929E-3</c:v>
                </c:pt>
                <c:pt idx="594">
                  <c:v>9.6790456309058057E-3</c:v>
                </c:pt>
                <c:pt idx="595">
                  <c:v>1.0699353822672749E-2</c:v>
                </c:pt>
                <c:pt idx="596">
                  <c:v>1.2402450839481773E-2</c:v>
                </c:pt>
                <c:pt idx="597">
                  <c:v>1.7940956282651254E-2</c:v>
                </c:pt>
                <c:pt idx="598">
                  <c:v>1.3725017085598317E-2</c:v>
                </c:pt>
                <c:pt idx="599">
                  <c:v>1.6009848229043083E-2</c:v>
                </c:pt>
                <c:pt idx="600">
                  <c:v>1.905788772231089E-3</c:v>
                </c:pt>
                <c:pt idx="601">
                  <c:v>1.4271124507045291E-2</c:v>
                </c:pt>
                <c:pt idx="602">
                  <c:v>4.3740139434130026E-3</c:v>
                </c:pt>
                <c:pt idx="603">
                  <c:v>2.3510336987519198E-3</c:v>
                </c:pt>
                <c:pt idx="604">
                  <c:v>3.1424482114820766E-3</c:v>
                </c:pt>
                <c:pt idx="605">
                  <c:v>7.725088216066205E-4</c:v>
                </c:pt>
                <c:pt idx="606">
                  <c:v>1.0430526780033696E-3</c:v>
                </c:pt>
                <c:pt idx="607">
                  <c:v>-2.6125964905014984E-3</c:v>
                </c:pt>
                <c:pt idx="608">
                  <c:v>-6.6622604147577001E-3</c:v>
                </c:pt>
                <c:pt idx="609">
                  <c:v>-2.0345903784456713E-3</c:v>
                </c:pt>
                <c:pt idx="610">
                  <c:v>4.3851910421145775E-3</c:v>
                </c:pt>
                <c:pt idx="611">
                  <c:v>3.9156456620784074E-3</c:v>
                </c:pt>
                <c:pt idx="612">
                  <c:v>9.7391457778837499E-3</c:v>
                </c:pt>
                <c:pt idx="613">
                  <c:v>2.0662858350009194E-2</c:v>
                </c:pt>
                <c:pt idx="614">
                  <c:v>2.1634281855876722E-2</c:v>
                </c:pt>
                <c:pt idx="615">
                  <c:v>1.9115814276397494E-2</c:v>
                </c:pt>
                <c:pt idx="616">
                  <c:v>3.4983660505508149E-2</c:v>
                </c:pt>
                <c:pt idx="617">
                  <c:v>1.5141284571018728E-2</c:v>
                </c:pt>
                <c:pt idx="618">
                  <c:v>1.7104359695849981E-2</c:v>
                </c:pt>
                <c:pt idx="619">
                  <c:v>6.7804694682828022E-3</c:v>
                </c:pt>
                <c:pt idx="620">
                  <c:v>1.6398872324877942E-2</c:v>
                </c:pt>
                <c:pt idx="621">
                  <c:v>9.1421675388064401E-3</c:v>
                </c:pt>
                <c:pt idx="622">
                  <c:v>1.3100940790933591E-2</c:v>
                </c:pt>
                <c:pt idx="623">
                  <c:v>7.2533275105182088E-3</c:v>
                </c:pt>
                <c:pt idx="624">
                  <c:v>5.1063001297428721E-3</c:v>
                </c:pt>
                <c:pt idx="625">
                  <c:v>1.4489818002482034E-3</c:v>
                </c:pt>
                <c:pt idx="626">
                  <c:v>5.0296986489195917E-3</c:v>
                </c:pt>
                <c:pt idx="627">
                  <c:v>1.5744480722380938E-2</c:v>
                </c:pt>
                <c:pt idx="628">
                  <c:v>-2.3225010280639971E-3</c:v>
                </c:pt>
                <c:pt idx="629">
                  <c:v>1.5397698681334586E-4</c:v>
                </c:pt>
                <c:pt idx="630">
                  <c:v>4.6609125869800064E-5</c:v>
                </c:pt>
                <c:pt idx="631">
                  <c:v>-1.970869063705671E-3</c:v>
                </c:pt>
                <c:pt idx="632">
                  <c:v>-2.4085046327767135E-3</c:v>
                </c:pt>
                <c:pt idx="633">
                  <c:v>-2.4249714808751094E-4</c:v>
                </c:pt>
                <c:pt idx="634">
                  <c:v>6.7186968338258117E-4</c:v>
                </c:pt>
                <c:pt idx="635">
                  <c:v>3.4473086287814163E-3</c:v>
                </c:pt>
                <c:pt idx="636">
                  <c:v>-3.3819257550514203E-3</c:v>
                </c:pt>
                <c:pt idx="637">
                  <c:v>-1.0343044490770661E-3</c:v>
                </c:pt>
                <c:pt idx="638">
                  <c:v>6.4529063786004047E-4</c:v>
                </c:pt>
                <c:pt idx="639">
                  <c:v>3.1794930772095033E-4</c:v>
                </c:pt>
                <c:pt idx="640">
                  <c:v>2.5424483117320617E-3</c:v>
                </c:pt>
                <c:pt idx="641">
                  <c:v>-3.8770094249795575E-3</c:v>
                </c:pt>
                <c:pt idx="642">
                  <c:v>-1.3769814132624797E-5</c:v>
                </c:pt>
                <c:pt idx="643">
                  <c:v>-2.7388867569654407E-3</c:v>
                </c:pt>
                <c:pt idx="644">
                  <c:v>2.2313001805477246E-3</c:v>
                </c:pt>
                <c:pt idx="645">
                  <c:v>3.2534128071964771E-4</c:v>
                </c:pt>
                <c:pt idx="646">
                  <c:v>-4.1277028087091504E-3</c:v>
                </c:pt>
                <c:pt idx="647">
                  <c:v>-8.2631801525110439E-3</c:v>
                </c:pt>
                <c:pt idx="648">
                  <c:v>-1.4968364814491328E-2</c:v>
                </c:pt>
                <c:pt idx="649">
                  <c:v>-8.4776452776658615E-3</c:v>
                </c:pt>
                <c:pt idx="650">
                  <c:v>1.565181174750848E-3</c:v>
                </c:pt>
                <c:pt idx="651">
                  <c:v>2.6025348253589267E-3</c:v>
                </c:pt>
                <c:pt idx="652">
                  <c:v>-1.156668365048857E-3</c:v>
                </c:pt>
                <c:pt idx="653">
                  <c:v>3.8273566294062041E-4</c:v>
                </c:pt>
                <c:pt idx="654">
                  <c:v>4.3079398382691331E-3</c:v>
                </c:pt>
                <c:pt idx="655">
                  <c:v>-1.6119316247479802E-3</c:v>
                </c:pt>
                <c:pt idx="656">
                  <c:v>-4.7417784535756682E-4</c:v>
                </c:pt>
                <c:pt idx="657">
                  <c:v>-2.1217745682784749E-4</c:v>
                </c:pt>
                <c:pt idx="658">
                  <c:v>-3.3892911914431439E-4</c:v>
                </c:pt>
                <c:pt idx="659">
                  <c:v>7.6882552299702427E-4</c:v>
                </c:pt>
                <c:pt idx="660">
                  <c:v>1.8566181486547994E-3</c:v>
                </c:pt>
                <c:pt idx="661">
                  <c:v>-8.6437904605697884E-4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3-43D1-84F5-3EF882A4A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64907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7391787693205017"/>
              <c:y val="0.9445350888515984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0"/>
              <c:y val="0.48123987780215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49070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666666666666665"/>
          <c:y val="5.0570973710253438E-2"/>
          <c:w val="0.26333333333333331"/>
          <c:h val="4.5677036272105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Master!$C$32</c:f>
          <c:strCache>
            <c:ptCount val="1"/>
            <c:pt idx="0">
              <c:v>Details of Tripura w.e.f 7-April-2025 to 13-April-2025</c:v>
            </c:pt>
          </c:strCache>
        </c:strRef>
      </c:tx>
      <c:layout>
        <c:manualLayout>
          <c:xMode val="edge"/>
          <c:yMode val="edge"/>
          <c:x val="0.3140954214056576"/>
          <c:y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9.461663947797716E-2"/>
          <c:w val="0.93340732519422864"/>
          <c:h val="0.82218597063621535"/>
        </c:manualLayout>
      </c:layout>
      <c:lineChart>
        <c:grouping val="standard"/>
        <c:varyColors val="0"/>
        <c:ser>
          <c:idx val="1"/>
          <c:order val="0"/>
          <c:tx>
            <c:v>SEM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[0]!XLABELS</c:f>
              <c:numCache>
                <c:formatCode>0</c:formatCode>
                <c:ptCount val="66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</c:numCache>
            </c:numRef>
          </c:cat>
          <c:val>
            <c:numRef>
              <c:f>[0]!SEM</c:f>
              <c:numCache>
                <c:formatCode>General</c:formatCode>
                <c:ptCount val="662"/>
                <c:pt idx="0">
                  <c:v>236.5812</c:v>
                </c:pt>
                <c:pt idx="1">
                  <c:v>227.0712</c:v>
                </c:pt>
                <c:pt idx="2">
                  <c:v>194.0352</c:v>
                </c:pt>
                <c:pt idx="3">
                  <c:v>179.96100000000001</c:v>
                </c:pt>
                <c:pt idx="4">
                  <c:v>181.34280000000001</c:v>
                </c:pt>
                <c:pt idx="5">
                  <c:v>183.78299999999999</c:v>
                </c:pt>
                <c:pt idx="6">
                  <c:v>181.27619999999999</c:v>
                </c:pt>
                <c:pt idx="7">
                  <c:v>172.94640000000001</c:v>
                </c:pt>
                <c:pt idx="8">
                  <c:v>160.74600000000001</c:v>
                </c:pt>
                <c:pt idx="9">
                  <c:v>108.6078</c:v>
                </c:pt>
                <c:pt idx="10">
                  <c:v>32.354999999999997</c:v>
                </c:pt>
                <c:pt idx="11">
                  <c:v>21.649799999999999</c:v>
                </c:pt>
                <c:pt idx="12">
                  <c:v>10.292400000000001</c:v>
                </c:pt>
                <c:pt idx="13">
                  <c:v>1.845</c:v>
                </c:pt>
                <c:pt idx="14">
                  <c:v>5.1365999999999996</c:v>
                </c:pt>
                <c:pt idx="15">
                  <c:v>15.9072</c:v>
                </c:pt>
                <c:pt idx="16">
                  <c:v>14.860200000000001</c:v>
                </c:pt>
                <c:pt idx="17">
                  <c:v>18.353999999999999</c:v>
                </c:pt>
                <c:pt idx="18">
                  <c:v>27.511199999999999</c:v>
                </c:pt>
                <c:pt idx="19">
                  <c:v>27.942</c:v>
                </c:pt>
                <c:pt idx="20">
                  <c:v>24.458400000000001</c:v>
                </c:pt>
                <c:pt idx="21">
                  <c:v>26.5596</c:v>
                </c:pt>
                <c:pt idx="22">
                  <c:v>31.574999999999999</c:v>
                </c:pt>
                <c:pt idx="23">
                  <c:v>38.672400000000003</c:v>
                </c:pt>
                <c:pt idx="24">
                  <c:v>43.272599999999997</c:v>
                </c:pt>
                <c:pt idx="25">
                  <c:v>49.086599999999997</c:v>
                </c:pt>
                <c:pt idx="26">
                  <c:v>57.728999999999999</c:v>
                </c:pt>
                <c:pt idx="27">
                  <c:v>65.271000000000001</c:v>
                </c:pt>
                <c:pt idx="28">
                  <c:v>72.656999999999996</c:v>
                </c:pt>
                <c:pt idx="29">
                  <c:v>78.433199999999999</c:v>
                </c:pt>
                <c:pt idx="30">
                  <c:v>77.077799999999996</c:v>
                </c:pt>
                <c:pt idx="31">
                  <c:v>82.307400000000001</c:v>
                </c:pt>
                <c:pt idx="32">
                  <c:v>91.634399999999999</c:v>
                </c:pt>
                <c:pt idx="33">
                  <c:v>99.784800000000004</c:v>
                </c:pt>
                <c:pt idx="34">
                  <c:v>104.907</c:v>
                </c:pt>
                <c:pt idx="35">
                  <c:v>115.3584</c:v>
                </c:pt>
                <c:pt idx="36">
                  <c:v>121.7448</c:v>
                </c:pt>
                <c:pt idx="37">
                  <c:v>129.23159999999999</c:v>
                </c:pt>
                <c:pt idx="38">
                  <c:v>133.04519999999999</c:v>
                </c:pt>
                <c:pt idx="39">
                  <c:v>139.11959999999999</c:v>
                </c:pt>
                <c:pt idx="40">
                  <c:v>144.97319999999999</c:v>
                </c:pt>
                <c:pt idx="41">
                  <c:v>144.91380000000001</c:v>
                </c:pt>
                <c:pt idx="42">
                  <c:v>156.91319999999999</c:v>
                </c:pt>
                <c:pt idx="43">
                  <c:v>160.94460000000001</c:v>
                </c:pt>
                <c:pt idx="44">
                  <c:v>160.57919999999999</c:v>
                </c:pt>
                <c:pt idx="45">
                  <c:v>175.33799999999999</c:v>
                </c:pt>
                <c:pt idx="46">
                  <c:v>179.2578</c:v>
                </c:pt>
                <c:pt idx="47">
                  <c:v>183.0198</c:v>
                </c:pt>
                <c:pt idx="48">
                  <c:v>188.559</c:v>
                </c:pt>
                <c:pt idx="49">
                  <c:v>194.21340000000001</c:v>
                </c:pt>
                <c:pt idx="50">
                  <c:v>195.98699999999999</c:v>
                </c:pt>
                <c:pt idx="51">
                  <c:v>196.06739999999999</c:v>
                </c:pt>
                <c:pt idx="52">
                  <c:v>200.2818</c:v>
                </c:pt>
                <c:pt idx="53">
                  <c:v>198.4752</c:v>
                </c:pt>
                <c:pt idx="54">
                  <c:v>204.21719999999999</c:v>
                </c:pt>
                <c:pt idx="55">
                  <c:v>204.23699999999999</c:v>
                </c:pt>
                <c:pt idx="56">
                  <c:v>208.76580000000001</c:v>
                </c:pt>
                <c:pt idx="57">
                  <c:v>207.51480000000001</c:v>
                </c:pt>
                <c:pt idx="58">
                  <c:v>217.38419999999999</c:v>
                </c:pt>
                <c:pt idx="59">
                  <c:v>220.59540000000001</c:v>
                </c:pt>
                <c:pt idx="60">
                  <c:v>215.72219999999999</c:v>
                </c:pt>
                <c:pt idx="61">
                  <c:v>219.49379999999999</c:v>
                </c:pt>
                <c:pt idx="62">
                  <c:v>223.64760000000001</c:v>
                </c:pt>
                <c:pt idx="63">
                  <c:v>219.95099999999999</c:v>
                </c:pt>
                <c:pt idx="64">
                  <c:v>217.1952</c:v>
                </c:pt>
                <c:pt idx="65">
                  <c:v>212.4744</c:v>
                </c:pt>
                <c:pt idx="66">
                  <c:v>212.0052</c:v>
                </c:pt>
                <c:pt idx="67">
                  <c:v>209.2422</c:v>
                </c:pt>
                <c:pt idx="68">
                  <c:v>209.93100000000001</c:v>
                </c:pt>
                <c:pt idx="69">
                  <c:v>219.53579999999999</c:v>
                </c:pt>
                <c:pt idx="70">
                  <c:v>223.68539999999999</c:v>
                </c:pt>
                <c:pt idx="71">
                  <c:v>246.1782</c:v>
                </c:pt>
                <c:pt idx="72">
                  <c:v>255.72</c:v>
                </c:pt>
                <c:pt idx="73">
                  <c:v>263.5566</c:v>
                </c:pt>
                <c:pt idx="74">
                  <c:v>270.96300000000002</c:v>
                </c:pt>
                <c:pt idx="75">
                  <c:v>270.69900000000001</c:v>
                </c:pt>
                <c:pt idx="76">
                  <c:v>271.11059999999998</c:v>
                </c:pt>
                <c:pt idx="77">
                  <c:v>275.44260000000003</c:v>
                </c:pt>
                <c:pt idx="78">
                  <c:v>267.03059999999999</c:v>
                </c:pt>
                <c:pt idx="79">
                  <c:v>269.20920000000001</c:v>
                </c:pt>
                <c:pt idx="80">
                  <c:v>273.41640000000001</c:v>
                </c:pt>
                <c:pt idx="81">
                  <c:v>274.3254</c:v>
                </c:pt>
                <c:pt idx="82">
                  <c:v>268.81139999999999</c:v>
                </c:pt>
                <c:pt idx="83">
                  <c:v>268.46159999999998</c:v>
                </c:pt>
                <c:pt idx="84">
                  <c:v>266.26319999999998</c:v>
                </c:pt>
                <c:pt idx="85">
                  <c:v>264.06479999999999</c:v>
                </c:pt>
                <c:pt idx="86">
                  <c:v>259.79759999999999</c:v>
                </c:pt>
                <c:pt idx="87">
                  <c:v>256.16399999999999</c:v>
                </c:pt>
                <c:pt idx="88">
                  <c:v>248.69220000000001</c:v>
                </c:pt>
                <c:pt idx="89">
                  <c:v>244.51499999999999</c:v>
                </c:pt>
                <c:pt idx="90">
                  <c:v>242.62440000000001</c:v>
                </c:pt>
                <c:pt idx="91">
                  <c:v>241.2594</c:v>
                </c:pt>
                <c:pt idx="92">
                  <c:v>242.63220000000001</c:v>
                </c:pt>
                <c:pt idx="93">
                  <c:v>242.2578</c:v>
                </c:pt>
                <c:pt idx="94">
                  <c:v>237.51599999999999</c:v>
                </c:pt>
                <c:pt idx="95">
                  <c:v>235.4502</c:v>
                </c:pt>
                <c:pt idx="96">
                  <c:v>230.11259999999999</c:v>
                </c:pt>
                <c:pt idx="97">
                  <c:v>226.1472</c:v>
                </c:pt>
                <c:pt idx="98">
                  <c:v>221.71019999999999</c:v>
                </c:pt>
                <c:pt idx="99">
                  <c:v>217.67939999999999</c:v>
                </c:pt>
                <c:pt idx="100">
                  <c:v>212.97479999999999</c:v>
                </c:pt>
                <c:pt idx="101">
                  <c:v>208.83600000000001</c:v>
                </c:pt>
                <c:pt idx="102">
                  <c:v>207.3828</c:v>
                </c:pt>
                <c:pt idx="103">
                  <c:v>203.37899999999999</c:v>
                </c:pt>
                <c:pt idx="104">
                  <c:v>200.58539999999999</c:v>
                </c:pt>
                <c:pt idx="105">
                  <c:v>199.6284</c:v>
                </c:pt>
                <c:pt idx="106">
                  <c:v>196.68119999999999</c:v>
                </c:pt>
                <c:pt idx="107">
                  <c:v>193.55879999999999</c:v>
                </c:pt>
                <c:pt idx="108">
                  <c:v>192.57239999999999</c:v>
                </c:pt>
                <c:pt idx="109">
                  <c:v>191.01660000000001</c:v>
                </c:pt>
                <c:pt idx="110">
                  <c:v>187.54920000000001</c:v>
                </c:pt>
                <c:pt idx="111">
                  <c:v>178.60919999999999</c:v>
                </c:pt>
                <c:pt idx="112">
                  <c:v>171.62039999999999</c:v>
                </c:pt>
                <c:pt idx="113">
                  <c:v>178.9092</c:v>
                </c:pt>
                <c:pt idx="114">
                  <c:v>176.958</c:v>
                </c:pt>
                <c:pt idx="115">
                  <c:v>173.9538</c:v>
                </c:pt>
                <c:pt idx="116">
                  <c:v>164.244</c:v>
                </c:pt>
                <c:pt idx="117">
                  <c:v>155.46360000000001</c:v>
                </c:pt>
                <c:pt idx="118">
                  <c:v>156.70439999999999</c:v>
                </c:pt>
                <c:pt idx="119">
                  <c:v>162.8382</c:v>
                </c:pt>
                <c:pt idx="120">
                  <c:v>168.80760000000001</c:v>
                </c:pt>
                <c:pt idx="121">
                  <c:v>174.77340000000001</c:v>
                </c:pt>
                <c:pt idx="122">
                  <c:v>183.28139999999999</c:v>
                </c:pt>
                <c:pt idx="123">
                  <c:v>187.94159999999999</c:v>
                </c:pt>
                <c:pt idx="124">
                  <c:v>190.38839999999999</c:v>
                </c:pt>
                <c:pt idx="125">
                  <c:v>195.39420000000001</c:v>
                </c:pt>
                <c:pt idx="126">
                  <c:v>200.76</c:v>
                </c:pt>
                <c:pt idx="127">
                  <c:v>197.87280000000001</c:v>
                </c:pt>
                <c:pt idx="128">
                  <c:v>205.8546</c:v>
                </c:pt>
                <c:pt idx="129">
                  <c:v>211.40219999999999</c:v>
                </c:pt>
                <c:pt idx="130">
                  <c:v>213.42420000000001</c:v>
                </c:pt>
                <c:pt idx="131">
                  <c:v>212.637</c:v>
                </c:pt>
                <c:pt idx="132">
                  <c:v>208.94640000000001</c:v>
                </c:pt>
                <c:pt idx="133">
                  <c:v>210.5394</c:v>
                </c:pt>
                <c:pt idx="134">
                  <c:v>210.6798</c:v>
                </c:pt>
                <c:pt idx="135">
                  <c:v>216.0378</c:v>
                </c:pt>
                <c:pt idx="136">
                  <c:v>215.2302</c:v>
                </c:pt>
                <c:pt idx="137">
                  <c:v>215.36940000000001</c:v>
                </c:pt>
                <c:pt idx="138">
                  <c:v>217.35059999999999</c:v>
                </c:pt>
                <c:pt idx="139">
                  <c:v>217.17359999999999</c:v>
                </c:pt>
                <c:pt idx="140">
                  <c:v>220.54920000000001</c:v>
                </c:pt>
                <c:pt idx="141">
                  <c:v>212.76840000000001</c:v>
                </c:pt>
                <c:pt idx="142">
                  <c:v>213.03299999999999</c:v>
                </c:pt>
                <c:pt idx="143">
                  <c:v>214.404</c:v>
                </c:pt>
                <c:pt idx="144">
                  <c:v>224.83019999999999</c:v>
                </c:pt>
                <c:pt idx="145">
                  <c:v>224.17859999999999</c:v>
                </c:pt>
                <c:pt idx="146">
                  <c:v>230.76300000000001</c:v>
                </c:pt>
                <c:pt idx="147">
                  <c:v>230.82419999999999</c:v>
                </c:pt>
                <c:pt idx="148">
                  <c:v>226.7328</c:v>
                </c:pt>
                <c:pt idx="149">
                  <c:v>229.65</c:v>
                </c:pt>
                <c:pt idx="150">
                  <c:v>232.68719999999999</c:v>
                </c:pt>
                <c:pt idx="151">
                  <c:v>241.65</c:v>
                </c:pt>
                <c:pt idx="152">
                  <c:v>240.3792</c:v>
                </c:pt>
                <c:pt idx="153">
                  <c:v>243.84780000000001</c:v>
                </c:pt>
                <c:pt idx="154">
                  <c:v>239.7816</c:v>
                </c:pt>
                <c:pt idx="155">
                  <c:v>236.14500000000001</c:v>
                </c:pt>
                <c:pt idx="156">
                  <c:v>234.345</c:v>
                </c:pt>
                <c:pt idx="157">
                  <c:v>220.3158</c:v>
                </c:pt>
                <c:pt idx="158">
                  <c:v>221.07660000000001</c:v>
                </c:pt>
                <c:pt idx="159">
                  <c:v>214.69200000000001</c:v>
                </c:pt>
                <c:pt idx="160">
                  <c:v>206.2824</c:v>
                </c:pt>
                <c:pt idx="161">
                  <c:v>198.81299999999999</c:v>
                </c:pt>
                <c:pt idx="162">
                  <c:v>190.92599999999999</c:v>
                </c:pt>
                <c:pt idx="163">
                  <c:v>183.04079999999999</c:v>
                </c:pt>
                <c:pt idx="164">
                  <c:v>169.3614</c:v>
                </c:pt>
                <c:pt idx="165">
                  <c:v>159.57</c:v>
                </c:pt>
                <c:pt idx="166">
                  <c:v>181.25819999999999</c:v>
                </c:pt>
                <c:pt idx="167">
                  <c:v>199.25819999999999</c:v>
                </c:pt>
                <c:pt idx="168">
                  <c:v>229.3914</c:v>
                </c:pt>
                <c:pt idx="169">
                  <c:v>228.88200000000001</c:v>
                </c:pt>
                <c:pt idx="170">
                  <c:v>226.9554</c:v>
                </c:pt>
                <c:pt idx="171">
                  <c:v>228.90479999999999</c:v>
                </c:pt>
                <c:pt idx="172">
                  <c:v>222.53880000000001</c:v>
                </c:pt>
                <c:pt idx="173">
                  <c:v>228.77099999999999</c:v>
                </c:pt>
                <c:pt idx="174">
                  <c:v>229.36799999999999</c:v>
                </c:pt>
                <c:pt idx="175">
                  <c:v>238.51499999999999</c:v>
                </c:pt>
                <c:pt idx="176">
                  <c:v>236.25839999999999</c:v>
                </c:pt>
                <c:pt idx="177">
                  <c:v>239.47319999999999</c:v>
                </c:pt>
                <c:pt idx="178">
                  <c:v>238.2252</c:v>
                </c:pt>
                <c:pt idx="179">
                  <c:v>237.72</c:v>
                </c:pt>
                <c:pt idx="180">
                  <c:v>239.4144</c:v>
                </c:pt>
                <c:pt idx="181">
                  <c:v>239.23079999999999</c:v>
                </c:pt>
                <c:pt idx="182">
                  <c:v>235.93799999999999</c:v>
                </c:pt>
                <c:pt idx="183">
                  <c:v>231.4128</c:v>
                </c:pt>
                <c:pt idx="184">
                  <c:v>222.84059999999999</c:v>
                </c:pt>
                <c:pt idx="185">
                  <c:v>223.45259999999999</c:v>
                </c:pt>
                <c:pt idx="186">
                  <c:v>220.69739999999999</c:v>
                </c:pt>
                <c:pt idx="187">
                  <c:v>217.91460000000001</c:v>
                </c:pt>
                <c:pt idx="188">
                  <c:v>218.268</c:v>
                </c:pt>
                <c:pt idx="189">
                  <c:v>218.2158</c:v>
                </c:pt>
                <c:pt idx="190">
                  <c:v>213.49379999999999</c:v>
                </c:pt>
                <c:pt idx="191">
                  <c:v>217.173</c:v>
                </c:pt>
                <c:pt idx="192">
                  <c:v>206.8152</c:v>
                </c:pt>
                <c:pt idx="193">
                  <c:v>201.65039999999999</c:v>
                </c:pt>
                <c:pt idx="194">
                  <c:v>197.5668</c:v>
                </c:pt>
                <c:pt idx="195">
                  <c:v>195.88919999999999</c:v>
                </c:pt>
                <c:pt idx="196">
                  <c:v>190.36439999999999</c:v>
                </c:pt>
                <c:pt idx="197">
                  <c:v>179.4162</c:v>
                </c:pt>
                <c:pt idx="198">
                  <c:v>178.20599999999999</c:v>
                </c:pt>
                <c:pt idx="199">
                  <c:v>180.999</c:v>
                </c:pt>
                <c:pt idx="200">
                  <c:v>178.7724</c:v>
                </c:pt>
                <c:pt idx="201">
                  <c:v>173.7792</c:v>
                </c:pt>
                <c:pt idx="202">
                  <c:v>170.3142</c:v>
                </c:pt>
                <c:pt idx="203">
                  <c:v>168.62280000000001</c:v>
                </c:pt>
                <c:pt idx="204">
                  <c:v>165.8064</c:v>
                </c:pt>
                <c:pt idx="205">
                  <c:v>165.04859999999999</c:v>
                </c:pt>
                <c:pt idx="206">
                  <c:v>159.61080000000001</c:v>
                </c:pt>
                <c:pt idx="207">
                  <c:v>157.03739999999999</c:v>
                </c:pt>
                <c:pt idx="208">
                  <c:v>149.80799999999999</c:v>
                </c:pt>
                <c:pt idx="209">
                  <c:v>154.01159999999999</c:v>
                </c:pt>
                <c:pt idx="210">
                  <c:v>148.6662</c:v>
                </c:pt>
                <c:pt idx="211">
                  <c:v>142.20359999999999</c:v>
                </c:pt>
                <c:pt idx="212">
                  <c:v>144.7302</c:v>
                </c:pt>
                <c:pt idx="213">
                  <c:v>156.94560000000001</c:v>
                </c:pt>
                <c:pt idx="214">
                  <c:v>154.0548</c:v>
                </c:pt>
                <c:pt idx="215">
                  <c:v>160.053</c:v>
                </c:pt>
                <c:pt idx="216">
                  <c:v>168.26220000000001</c:v>
                </c:pt>
                <c:pt idx="217">
                  <c:v>180.7824</c:v>
                </c:pt>
                <c:pt idx="218">
                  <c:v>187.80119999999999</c:v>
                </c:pt>
                <c:pt idx="219">
                  <c:v>189.411</c:v>
                </c:pt>
                <c:pt idx="220">
                  <c:v>199.30500000000001</c:v>
                </c:pt>
                <c:pt idx="221">
                  <c:v>201.68039999999999</c:v>
                </c:pt>
                <c:pt idx="222">
                  <c:v>201.89400000000001</c:v>
                </c:pt>
                <c:pt idx="223">
                  <c:v>207.89160000000001</c:v>
                </c:pt>
                <c:pt idx="224">
                  <c:v>206.38560000000001</c:v>
                </c:pt>
                <c:pt idx="225">
                  <c:v>209.2218</c:v>
                </c:pt>
                <c:pt idx="226">
                  <c:v>209.85839999999999</c:v>
                </c:pt>
                <c:pt idx="227">
                  <c:v>201.11879999999999</c:v>
                </c:pt>
                <c:pt idx="228">
                  <c:v>198.10380000000001</c:v>
                </c:pt>
                <c:pt idx="229">
                  <c:v>196.197</c:v>
                </c:pt>
                <c:pt idx="230">
                  <c:v>191.74260000000001</c:v>
                </c:pt>
                <c:pt idx="231">
                  <c:v>193.3134</c:v>
                </c:pt>
                <c:pt idx="232">
                  <c:v>195.20400000000001</c:v>
                </c:pt>
                <c:pt idx="233">
                  <c:v>195.55680000000001</c:v>
                </c:pt>
                <c:pt idx="234">
                  <c:v>192.57300000000001</c:v>
                </c:pt>
                <c:pt idx="235">
                  <c:v>197.20500000000001</c:v>
                </c:pt>
                <c:pt idx="236">
                  <c:v>201.95519999999999</c:v>
                </c:pt>
                <c:pt idx="237">
                  <c:v>199.7568</c:v>
                </c:pt>
                <c:pt idx="238">
                  <c:v>201.8604</c:v>
                </c:pt>
                <c:pt idx="239">
                  <c:v>199.47839999999999</c:v>
                </c:pt>
                <c:pt idx="240">
                  <c:v>207.35400000000001</c:v>
                </c:pt>
                <c:pt idx="241">
                  <c:v>212.244</c:v>
                </c:pt>
                <c:pt idx="242">
                  <c:v>217.45320000000001</c:v>
                </c:pt>
                <c:pt idx="243">
                  <c:v>215.01840000000001</c:v>
                </c:pt>
                <c:pt idx="244">
                  <c:v>219.303</c:v>
                </c:pt>
                <c:pt idx="245">
                  <c:v>217.27199999999999</c:v>
                </c:pt>
                <c:pt idx="246">
                  <c:v>217.9254</c:v>
                </c:pt>
                <c:pt idx="247">
                  <c:v>218.50800000000001</c:v>
                </c:pt>
                <c:pt idx="248">
                  <c:v>223.2114</c:v>
                </c:pt>
                <c:pt idx="249">
                  <c:v>224.53919999999999</c:v>
                </c:pt>
                <c:pt idx="250">
                  <c:v>226.65539999999999</c:v>
                </c:pt>
                <c:pt idx="251">
                  <c:v>230.73779999999999</c:v>
                </c:pt>
                <c:pt idx="252">
                  <c:v>224.4024</c:v>
                </c:pt>
                <c:pt idx="253">
                  <c:v>230.4042</c:v>
                </c:pt>
                <c:pt idx="254">
                  <c:v>232.1892</c:v>
                </c:pt>
                <c:pt idx="255">
                  <c:v>232.69739999999999</c:v>
                </c:pt>
                <c:pt idx="256">
                  <c:v>230.49719999999999</c:v>
                </c:pt>
                <c:pt idx="257">
                  <c:v>231.38220000000001</c:v>
                </c:pt>
                <c:pt idx="258">
                  <c:v>222.89340000000001</c:v>
                </c:pt>
                <c:pt idx="259">
                  <c:v>227.44919999999999</c:v>
                </c:pt>
                <c:pt idx="260">
                  <c:v>224.2824</c:v>
                </c:pt>
                <c:pt idx="261">
                  <c:v>223.4676</c:v>
                </c:pt>
                <c:pt idx="262">
                  <c:v>229.4298</c:v>
                </c:pt>
                <c:pt idx="263">
                  <c:v>247.68180000000001</c:v>
                </c:pt>
                <c:pt idx="264">
                  <c:v>281.66160000000002</c:v>
                </c:pt>
                <c:pt idx="265">
                  <c:v>296.80200000000002</c:v>
                </c:pt>
                <c:pt idx="266">
                  <c:v>286.452</c:v>
                </c:pt>
                <c:pt idx="267">
                  <c:v>282.45659999999998</c:v>
                </c:pt>
                <c:pt idx="268">
                  <c:v>282.36599999999999</c:v>
                </c:pt>
                <c:pt idx="269">
                  <c:v>289.59719999999999</c:v>
                </c:pt>
                <c:pt idx="270">
                  <c:v>293.76900000000001</c:v>
                </c:pt>
                <c:pt idx="271">
                  <c:v>291.90960000000001</c:v>
                </c:pt>
                <c:pt idx="272">
                  <c:v>282.49020000000002</c:v>
                </c:pt>
                <c:pt idx="273">
                  <c:v>284.33580000000001</c:v>
                </c:pt>
                <c:pt idx="274">
                  <c:v>285.85019999999997</c:v>
                </c:pt>
                <c:pt idx="275">
                  <c:v>280.476</c:v>
                </c:pt>
                <c:pt idx="276">
                  <c:v>277.41419999999999</c:v>
                </c:pt>
                <c:pt idx="277">
                  <c:v>276.87540000000001</c:v>
                </c:pt>
                <c:pt idx="278">
                  <c:v>273.34500000000003</c:v>
                </c:pt>
                <c:pt idx="279">
                  <c:v>271.14120000000003</c:v>
                </c:pt>
                <c:pt idx="280">
                  <c:v>266.04539999999997</c:v>
                </c:pt>
                <c:pt idx="281">
                  <c:v>267.26400000000001</c:v>
                </c:pt>
                <c:pt idx="282">
                  <c:v>263.95260000000002</c:v>
                </c:pt>
                <c:pt idx="283">
                  <c:v>256.53660000000002</c:v>
                </c:pt>
                <c:pt idx="284">
                  <c:v>263.55959999999999</c:v>
                </c:pt>
                <c:pt idx="285">
                  <c:v>258.6336</c:v>
                </c:pt>
                <c:pt idx="286">
                  <c:v>254.0334</c:v>
                </c:pt>
                <c:pt idx="287">
                  <c:v>252.55500000000001</c:v>
                </c:pt>
                <c:pt idx="288">
                  <c:v>242.541</c:v>
                </c:pt>
                <c:pt idx="289">
                  <c:v>242.56800000000001</c:v>
                </c:pt>
                <c:pt idx="290">
                  <c:v>232.02359999999999</c:v>
                </c:pt>
                <c:pt idx="291">
                  <c:v>226.3194</c:v>
                </c:pt>
                <c:pt idx="292">
                  <c:v>223.8888</c:v>
                </c:pt>
                <c:pt idx="293">
                  <c:v>219.8466</c:v>
                </c:pt>
                <c:pt idx="294">
                  <c:v>218.89439999999999</c:v>
                </c:pt>
                <c:pt idx="295">
                  <c:v>214.6362</c:v>
                </c:pt>
                <c:pt idx="296">
                  <c:v>211.06559999999999</c:v>
                </c:pt>
                <c:pt idx="297">
                  <c:v>210.87360000000001</c:v>
                </c:pt>
                <c:pt idx="298">
                  <c:v>211.5942</c:v>
                </c:pt>
                <c:pt idx="299">
                  <c:v>209.06819999999999</c:v>
                </c:pt>
                <c:pt idx="300">
                  <c:v>203.8554</c:v>
                </c:pt>
                <c:pt idx="301">
                  <c:v>197.48939999999999</c:v>
                </c:pt>
                <c:pt idx="302">
                  <c:v>196.93199999999999</c:v>
                </c:pt>
                <c:pt idx="303">
                  <c:v>194.84039999999999</c:v>
                </c:pt>
                <c:pt idx="304">
                  <c:v>196.32480000000001</c:v>
                </c:pt>
                <c:pt idx="305">
                  <c:v>186.9966</c:v>
                </c:pt>
                <c:pt idx="306">
                  <c:v>184.8168</c:v>
                </c:pt>
                <c:pt idx="307">
                  <c:v>178.3836</c:v>
                </c:pt>
                <c:pt idx="308">
                  <c:v>167.60040000000001</c:v>
                </c:pt>
                <c:pt idx="309">
                  <c:v>164.49959999999999</c:v>
                </c:pt>
                <c:pt idx="310">
                  <c:v>163.89240000000001</c:v>
                </c:pt>
                <c:pt idx="311">
                  <c:v>167.54159999999999</c:v>
                </c:pt>
                <c:pt idx="312">
                  <c:v>172.09139999999999</c:v>
                </c:pt>
                <c:pt idx="313">
                  <c:v>171.5094</c:v>
                </c:pt>
                <c:pt idx="314">
                  <c:v>183.33779999999999</c:v>
                </c:pt>
                <c:pt idx="315">
                  <c:v>188.50919999999999</c:v>
                </c:pt>
                <c:pt idx="316">
                  <c:v>194.92679999999999</c:v>
                </c:pt>
                <c:pt idx="317">
                  <c:v>199.941</c:v>
                </c:pt>
                <c:pt idx="318">
                  <c:v>203.07480000000001</c:v>
                </c:pt>
                <c:pt idx="319">
                  <c:v>204.8544</c:v>
                </c:pt>
                <c:pt idx="320">
                  <c:v>215.5488</c:v>
                </c:pt>
                <c:pt idx="321">
                  <c:v>212.8974</c:v>
                </c:pt>
                <c:pt idx="322">
                  <c:v>216.95580000000001</c:v>
                </c:pt>
                <c:pt idx="323">
                  <c:v>219.09780000000001</c:v>
                </c:pt>
                <c:pt idx="324">
                  <c:v>218.7732</c:v>
                </c:pt>
                <c:pt idx="325">
                  <c:v>205.059</c:v>
                </c:pt>
                <c:pt idx="326">
                  <c:v>201.0282</c:v>
                </c:pt>
                <c:pt idx="327">
                  <c:v>213.62700000000001</c:v>
                </c:pt>
                <c:pt idx="328">
                  <c:v>218.94300000000001</c:v>
                </c:pt>
                <c:pt idx="329">
                  <c:v>222.44159999999999</c:v>
                </c:pt>
                <c:pt idx="330">
                  <c:v>217.37100000000001</c:v>
                </c:pt>
                <c:pt idx="331">
                  <c:v>214.7826</c:v>
                </c:pt>
                <c:pt idx="332">
                  <c:v>215.8398</c:v>
                </c:pt>
                <c:pt idx="333">
                  <c:v>218.1816</c:v>
                </c:pt>
                <c:pt idx="334">
                  <c:v>229.3176</c:v>
                </c:pt>
                <c:pt idx="335">
                  <c:v>216.34739999999999</c:v>
                </c:pt>
                <c:pt idx="336">
                  <c:v>211.4358</c:v>
                </c:pt>
                <c:pt idx="337">
                  <c:v>219.9522</c:v>
                </c:pt>
                <c:pt idx="338">
                  <c:v>223.69319999999999</c:v>
                </c:pt>
                <c:pt idx="339">
                  <c:v>230.84880000000001</c:v>
                </c:pt>
                <c:pt idx="340">
                  <c:v>231.4914</c:v>
                </c:pt>
                <c:pt idx="341">
                  <c:v>223.57499999999999</c:v>
                </c:pt>
                <c:pt idx="342">
                  <c:v>213.4008</c:v>
                </c:pt>
                <c:pt idx="343">
                  <c:v>220.34399999999999</c:v>
                </c:pt>
                <c:pt idx="344">
                  <c:v>223.42500000000001</c:v>
                </c:pt>
                <c:pt idx="345">
                  <c:v>221.2704</c:v>
                </c:pt>
                <c:pt idx="346">
                  <c:v>219.92519999999999</c:v>
                </c:pt>
                <c:pt idx="347">
                  <c:v>223.27680000000001</c:v>
                </c:pt>
                <c:pt idx="348">
                  <c:v>224.30879999999999</c:v>
                </c:pt>
                <c:pt idx="349">
                  <c:v>226.69200000000001</c:v>
                </c:pt>
                <c:pt idx="350">
                  <c:v>216.43680000000001</c:v>
                </c:pt>
                <c:pt idx="351">
                  <c:v>213.77879999999999</c:v>
                </c:pt>
                <c:pt idx="352">
                  <c:v>221.39519999999999</c:v>
                </c:pt>
                <c:pt idx="353">
                  <c:v>220.5762</c:v>
                </c:pt>
                <c:pt idx="354">
                  <c:v>214.05</c:v>
                </c:pt>
                <c:pt idx="355">
                  <c:v>210.9666</c:v>
                </c:pt>
                <c:pt idx="356">
                  <c:v>199.97280000000001</c:v>
                </c:pt>
                <c:pt idx="357">
                  <c:v>197.46899999999999</c:v>
                </c:pt>
                <c:pt idx="358">
                  <c:v>197.69759999999999</c:v>
                </c:pt>
                <c:pt idx="359">
                  <c:v>219.5976</c:v>
                </c:pt>
                <c:pt idx="360">
                  <c:v>213.76920000000001</c:v>
                </c:pt>
                <c:pt idx="361">
                  <c:v>226.23480000000001</c:v>
                </c:pt>
                <c:pt idx="362">
                  <c:v>234.8058</c:v>
                </c:pt>
                <c:pt idx="363">
                  <c:v>245.28059999999999</c:v>
                </c:pt>
                <c:pt idx="364">
                  <c:v>241.49340000000001</c:v>
                </c:pt>
                <c:pt idx="365">
                  <c:v>227.18100000000001</c:v>
                </c:pt>
                <c:pt idx="366">
                  <c:v>228.3168</c:v>
                </c:pt>
                <c:pt idx="367">
                  <c:v>233.91120000000001</c:v>
                </c:pt>
                <c:pt idx="368">
                  <c:v>237.9546</c:v>
                </c:pt>
                <c:pt idx="369">
                  <c:v>234.97139999999999</c:v>
                </c:pt>
                <c:pt idx="370">
                  <c:v>237.66239999999999</c:v>
                </c:pt>
                <c:pt idx="371">
                  <c:v>241.827</c:v>
                </c:pt>
                <c:pt idx="372">
                  <c:v>242.90039999999999</c:v>
                </c:pt>
                <c:pt idx="373">
                  <c:v>242.93639999999999</c:v>
                </c:pt>
                <c:pt idx="374">
                  <c:v>246.9522</c:v>
                </c:pt>
                <c:pt idx="375">
                  <c:v>242.94239999999999</c:v>
                </c:pt>
                <c:pt idx="376">
                  <c:v>243.63839999999999</c:v>
                </c:pt>
                <c:pt idx="377">
                  <c:v>241.0188</c:v>
                </c:pt>
                <c:pt idx="378">
                  <c:v>239.1</c:v>
                </c:pt>
                <c:pt idx="379">
                  <c:v>238.51259999999999</c:v>
                </c:pt>
                <c:pt idx="380">
                  <c:v>239.75579999999999</c:v>
                </c:pt>
                <c:pt idx="381">
                  <c:v>240.44280000000001</c:v>
                </c:pt>
                <c:pt idx="382">
                  <c:v>236.8716</c:v>
                </c:pt>
                <c:pt idx="383">
                  <c:v>233.298</c:v>
                </c:pt>
                <c:pt idx="384">
                  <c:v>231.1386</c:v>
                </c:pt>
                <c:pt idx="385">
                  <c:v>225.84479999999999</c:v>
                </c:pt>
                <c:pt idx="386">
                  <c:v>222.15899999999999</c:v>
                </c:pt>
                <c:pt idx="387">
                  <c:v>216.96600000000001</c:v>
                </c:pt>
                <c:pt idx="388">
                  <c:v>207.33539999999999</c:v>
                </c:pt>
                <c:pt idx="389">
                  <c:v>207.98820000000001</c:v>
                </c:pt>
                <c:pt idx="390">
                  <c:v>203.1816</c:v>
                </c:pt>
                <c:pt idx="391">
                  <c:v>200.96100000000001</c:v>
                </c:pt>
                <c:pt idx="392">
                  <c:v>193.5522</c:v>
                </c:pt>
                <c:pt idx="393">
                  <c:v>188.00880000000001</c:v>
                </c:pt>
                <c:pt idx="394">
                  <c:v>190.87379999999999</c:v>
                </c:pt>
                <c:pt idx="395">
                  <c:v>185.12039999999999</c:v>
                </c:pt>
                <c:pt idx="396">
                  <c:v>182.982</c:v>
                </c:pt>
                <c:pt idx="397">
                  <c:v>184.55520000000001</c:v>
                </c:pt>
                <c:pt idx="398">
                  <c:v>181.5324</c:v>
                </c:pt>
                <c:pt idx="399">
                  <c:v>176.73</c:v>
                </c:pt>
                <c:pt idx="400">
                  <c:v>177.59460000000001</c:v>
                </c:pt>
                <c:pt idx="401">
                  <c:v>172.74420000000001</c:v>
                </c:pt>
                <c:pt idx="402">
                  <c:v>166.46459999999999</c:v>
                </c:pt>
                <c:pt idx="403">
                  <c:v>157.99619999999999</c:v>
                </c:pt>
                <c:pt idx="404">
                  <c:v>151.72380000000001</c:v>
                </c:pt>
                <c:pt idx="405">
                  <c:v>146.54759999999999</c:v>
                </c:pt>
                <c:pt idx="406">
                  <c:v>148.41659999999999</c:v>
                </c:pt>
                <c:pt idx="407">
                  <c:v>150.34620000000001</c:v>
                </c:pt>
                <c:pt idx="408">
                  <c:v>157.0266</c:v>
                </c:pt>
                <c:pt idx="409">
                  <c:v>157.8168</c:v>
                </c:pt>
                <c:pt idx="410">
                  <c:v>164.02500000000001</c:v>
                </c:pt>
                <c:pt idx="411">
                  <c:v>165.89760000000001</c:v>
                </c:pt>
                <c:pt idx="412">
                  <c:v>172.04580000000001</c:v>
                </c:pt>
                <c:pt idx="413">
                  <c:v>177.1866</c:v>
                </c:pt>
                <c:pt idx="414">
                  <c:v>181.2336</c:v>
                </c:pt>
                <c:pt idx="415">
                  <c:v>178.97399999999999</c:v>
                </c:pt>
                <c:pt idx="416">
                  <c:v>184.0308</c:v>
                </c:pt>
                <c:pt idx="417">
                  <c:v>187.96680000000001</c:v>
                </c:pt>
                <c:pt idx="418">
                  <c:v>187.71899999999999</c:v>
                </c:pt>
                <c:pt idx="419">
                  <c:v>177.98580000000001</c:v>
                </c:pt>
                <c:pt idx="420">
                  <c:v>177.12180000000001</c:v>
                </c:pt>
                <c:pt idx="421">
                  <c:v>183.53700000000001</c:v>
                </c:pt>
                <c:pt idx="422">
                  <c:v>176.5992</c:v>
                </c:pt>
                <c:pt idx="423">
                  <c:v>184.392</c:v>
                </c:pt>
                <c:pt idx="424">
                  <c:v>187.94159999999999</c:v>
                </c:pt>
                <c:pt idx="425">
                  <c:v>192.30179999999999</c:v>
                </c:pt>
                <c:pt idx="426">
                  <c:v>188.84460000000001</c:v>
                </c:pt>
                <c:pt idx="427">
                  <c:v>196.79159999999999</c:v>
                </c:pt>
                <c:pt idx="428">
                  <c:v>194.23439999999999</c:v>
                </c:pt>
                <c:pt idx="429">
                  <c:v>195.03540000000001</c:v>
                </c:pt>
                <c:pt idx="430">
                  <c:v>202.50479999999999</c:v>
                </c:pt>
                <c:pt idx="431">
                  <c:v>208.30019999999999</c:v>
                </c:pt>
                <c:pt idx="432">
                  <c:v>211.56180000000001</c:v>
                </c:pt>
                <c:pt idx="433">
                  <c:v>216.9864</c:v>
                </c:pt>
                <c:pt idx="434">
                  <c:v>217.88399999999999</c:v>
                </c:pt>
                <c:pt idx="435">
                  <c:v>217.524</c:v>
                </c:pt>
                <c:pt idx="436">
                  <c:v>220.1268</c:v>
                </c:pt>
                <c:pt idx="437">
                  <c:v>215.03219999999999</c:v>
                </c:pt>
                <c:pt idx="438">
                  <c:v>207.45480000000001</c:v>
                </c:pt>
                <c:pt idx="439">
                  <c:v>190.953</c:v>
                </c:pt>
                <c:pt idx="440">
                  <c:v>194.85419999999999</c:v>
                </c:pt>
                <c:pt idx="441">
                  <c:v>187.35659999999999</c:v>
                </c:pt>
                <c:pt idx="442">
                  <c:v>170.21340000000001</c:v>
                </c:pt>
                <c:pt idx="443">
                  <c:v>164.0754</c:v>
                </c:pt>
                <c:pt idx="444">
                  <c:v>168.39240000000001</c:v>
                </c:pt>
                <c:pt idx="445">
                  <c:v>171.2448</c:v>
                </c:pt>
                <c:pt idx="446">
                  <c:v>170.643</c:v>
                </c:pt>
                <c:pt idx="447">
                  <c:v>176.92619999999999</c:v>
                </c:pt>
                <c:pt idx="448">
                  <c:v>181.029</c:v>
                </c:pt>
                <c:pt idx="449">
                  <c:v>183.29040000000001</c:v>
                </c:pt>
                <c:pt idx="450">
                  <c:v>183.33240000000001</c:v>
                </c:pt>
                <c:pt idx="451">
                  <c:v>181.70099999999999</c:v>
                </c:pt>
                <c:pt idx="452">
                  <c:v>183.08160000000001</c:v>
                </c:pt>
                <c:pt idx="453">
                  <c:v>183.5712</c:v>
                </c:pt>
                <c:pt idx="454">
                  <c:v>194.93039999999999</c:v>
                </c:pt>
                <c:pt idx="455">
                  <c:v>224.304</c:v>
                </c:pt>
                <c:pt idx="456">
                  <c:v>251.02440000000001</c:v>
                </c:pt>
                <c:pt idx="457">
                  <c:v>264.65280000000001</c:v>
                </c:pt>
                <c:pt idx="458">
                  <c:v>263.46660000000003</c:v>
                </c:pt>
                <c:pt idx="459">
                  <c:v>259.36439999999999</c:v>
                </c:pt>
                <c:pt idx="460">
                  <c:v>260.78519999999997</c:v>
                </c:pt>
                <c:pt idx="461">
                  <c:v>259.93380000000002</c:v>
                </c:pt>
                <c:pt idx="462">
                  <c:v>260.39699999999999</c:v>
                </c:pt>
                <c:pt idx="463">
                  <c:v>256.71359999999999</c:v>
                </c:pt>
                <c:pt idx="464">
                  <c:v>253.96680000000001</c:v>
                </c:pt>
                <c:pt idx="465">
                  <c:v>254.39940000000001</c:v>
                </c:pt>
                <c:pt idx="466">
                  <c:v>255.42779999999999</c:v>
                </c:pt>
                <c:pt idx="467">
                  <c:v>255.39959999999999</c:v>
                </c:pt>
                <c:pt idx="468">
                  <c:v>254.21639999999999</c:v>
                </c:pt>
                <c:pt idx="469">
                  <c:v>255.45419999999999</c:v>
                </c:pt>
                <c:pt idx="470">
                  <c:v>251.1234</c:v>
                </c:pt>
                <c:pt idx="471">
                  <c:v>246.8244</c:v>
                </c:pt>
                <c:pt idx="472">
                  <c:v>242.86920000000001</c:v>
                </c:pt>
                <c:pt idx="473">
                  <c:v>240.41220000000001</c:v>
                </c:pt>
                <c:pt idx="474">
                  <c:v>236.99340000000001</c:v>
                </c:pt>
                <c:pt idx="475">
                  <c:v>233.07419999999999</c:v>
                </c:pt>
                <c:pt idx="476">
                  <c:v>234.70320000000001</c:v>
                </c:pt>
                <c:pt idx="477">
                  <c:v>243.5472</c:v>
                </c:pt>
                <c:pt idx="478">
                  <c:v>235.74</c:v>
                </c:pt>
                <c:pt idx="479">
                  <c:v>235.3098</c:v>
                </c:pt>
                <c:pt idx="480">
                  <c:v>233.25299999999999</c:v>
                </c:pt>
                <c:pt idx="481">
                  <c:v>225.94139999999999</c:v>
                </c:pt>
                <c:pt idx="482">
                  <c:v>219.97200000000001</c:v>
                </c:pt>
                <c:pt idx="483">
                  <c:v>221.6232</c:v>
                </c:pt>
                <c:pt idx="484">
                  <c:v>213.97980000000001</c:v>
                </c:pt>
                <c:pt idx="485">
                  <c:v>209.6508</c:v>
                </c:pt>
                <c:pt idx="486">
                  <c:v>202.61340000000001</c:v>
                </c:pt>
                <c:pt idx="487">
                  <c:v>203.75280000000001</c:v>
                </c:pt>
                <c:pt idx="488">
                  <c:v>196.65899999999999</c:v>
                </c:pt>
                <c:pt idx="489">
                  <c:v>188.87100000000001</c:v>
                </c:pt>
                <c:pt idx="490">
                  <c:v>183.14099999999999</c:v>
                </c:pt>
                <c:pt idx="491">
                  <c:v>182.3622</c:v>
                </c:pt>
                <c:pt idx="492">
                  <c:v>183.16560000000001</c:v>
                </c:pt>
                <c:pt idx="493">
                  <c:v>179.0592</c:v>
                </c:pt>
                <c:pt idx="494">
                  <c:v>179.27940000000001</c:v>
                </c:pt>
                <c:pt idx="495">
                  <c:v>175.3716</c:v>
                </c:pt>
                <c:pt idx="496">
                  <c:v>172.91640000000001</c:v>
                </c:pt>
                <c:pt idx="497">
                  <c:v>168.22020000000001</c:v>
                </c:pt>
                <c:pt idx="498">
                  <c:v>159.56880000000001</c:v>
                </c:pt>
                <c:pt idx="499">
                  <c:v>148.40520000000001</c:v>
                </c:pt>
                <c:pt idx="500">
                  <c:v>143.80019999999999</c:v>
                </c:pt>
                <c:pt idx="501">
                  <c:v>139.57079999999999</c:v>
                </c:pt>
                <c:pt idx="502">
                  <c:v>141.1086</c:v>
                </c:pt>
                <c:pt idx="503">
                  <c:v>140.24160000000001</c:v>
                </c:pt>
                <c:pt idx="504">
                  <c:v>145.32480000000001</c:v>
                </c:pt>
                <c:pt idx="505">
                  <c:v>153.7704</c:v>
                </c:pt>
                <c:pt idx="506">
                  <c:v>156.46199999999999</c:v>
                </c:pt>
                <c:pt idx="507">
                  <c:v>160.03440000000001</c:v>
                </c:pt>
                <c:pt idx="508">
                  <c:v>168.6474</c:v>
                </c:pt>
                <c:pt idx="509">
                  <c:v>178.90979999999999</c:v>
                </c:pt>
                <c:pt idx="510">
                  <c:v>182.733</c:v>
                </c:pt>
                <c:pt idx="511">
                  <c:v>184.37459999999999</c:v>
                </c:pt>
                <c:pt idx="512">
                  <c:v>187.26779999999999</c:v>
                </c:pt>
                <c:pt idx="513">
                  <c:v>188.4588</c:v>
                </c:pt>
                <c:pt idx="514">
                  <c:v>185.14859999999999</c:v>
                </c:pt>
                <c:pt idx="515">
                  <c:v>183.31319999999999</c:v>
                </c:pt>
                <c:pt idx="516">
                  <c:v>176.0916</c:v>
                </c:pt>
                <c:pt idx="517">
                  <c:v>167.86080000000001</c:v>
                </c:pt>
                <c:pt idx="518">
                  <c:v>160.5078</c:v>
                </c:pt>
                <c:pt idx="519">
                  <c:v>152.1558</c:v>
                </c:pt>
                <c:pt idx="520">
                  <c:v>152.2938</c:v>
                </c:pt>
                <c:pt idx="521">
                  <c:v>147.83940000000001</c:v>
                </c:pt>
                <c:pt idx="522">
                  <c:v>136.989</c:v>
                </c:pt>
                <c:pt idx="523">
                  <c:v>145.3836</c:v>
                </c:pt>
                <c:pt idx="524">
                  <c:v>143.6148</c:v>
                </c:pt>
                <c:pt idx="525">
                  <c:v>152.56979999999999</c:v>
                </c:pt>
                <c:pt idx="526">
                  <c:v>158.7834</c:v>
                </c:pt>
                <c:pt idx="527">
                  <c:v>161.20920000000001</c:v>
                </c:pt>
                <c:pt idx="528">
                  <c:v>160.34819999999999</c:v>
                </c:pt>
                <c:pt idx="529">
                  <c:v>160.7424</c:v>
                </c:pt>
                <c:pt idx="530">
                  <c:v>171.5292</c:v>
                </c:pt>
                <c:pt idx="531">
                  <c:v>173.55779999999999</c:v>
                </c:pt>
                <c:pt idx="532">
                  <c:v>174.87360000000001</c:v>
                </c:pt>
                <c:pt idx="533">
                  <c:v>183.49260000000001</c:v>
                </c:pt>
                <c:pt idx="534">
                  <c:v>186.5454</c:v>
                </c:pt>
                <c:pt idx="535">
                  <c:v>185.10839999999999</c:v>
                </c:pt>
                <c:pt idx="536">
                  <c:v>179.46180000000001</c:v>
                </c:pt>
                <c:pt idx="537">
                  <c:v>184.578</c:v>
                </c:pt>
                <c:pt idx="538">
                  <c:v>187.35059999999999</c:v>
                </c:pt>
                <c:pt idx="539">
                  <c:v>188.80860000000001</c:v>
                </c:pt>
                <c:pt idx="540">
                  <c:v>187.80600000000001</c:v>
                </c:pt>
                <c:pt idx="541">
                  <c:v>183.96600000000001</c:v>
                </c:pt>
                <c:pt idx="542">
                  <c:v>178.78200000000001</c:v>
                </c:pt>
                <c:pt idx="543">
                  <c:v>181.83539999999999</c:v>
                </c:pt>
                <c:pt idx="544">
                  <c:v>179.43539999999999</c:v>
                </c:pt>
                <c:pt idx="545">
                  <c:v>183.75540000000001</c:v>
                </c:pt>
                <c:pt idx="546">
                  <c:v>178.70519999999999</c:v>
                </c:pt>
                <c:pt idx="547">
                  <c:v>179.72219999999999</c:v>
                </c:pt>
                <c:pt idx="548">
                  <c:v>187.09800000000001</c:v>
                </c:pt>
                <c:pt idx="549">
                  <c:v>196.32419999999999</c:v>
                </c:pt>
                <c:pt idx="550">
                  <c:v>215.8656</c:v>
                </c:pt>
                <c:pt idx="551">
                  <c:v>243.53039999999999</c:v>
                </c:pt>
                <c:pt idx="552">
                  <c:v>269.64780000000002</c:v>
                </c:pt>
                <c:pt idx="553">
                  <c:v>286.21080000000001</c:v>
                </c:pt>
                <c:pt idx="554">
                  <c:v>290.00040000000001</c:v>
                </c:pt>
                <c:pt idx="555">
                  <c:v>289.791</c:v>
                </c:pt>
                <c:pt idx="556">
                  <c:v>282.25740000000002</c:v>
                </c:pt>
                <c:pt idx="557">
                  <c:v>281.97840000000002</c:v>
                </c:pt>
                <c:pt idx="558">
                  <c:v>279.01859999999999</c:v>
                </c:pt>
                <c:pt idx="559">
                  <c:v>278.86259999999999</c:v>
                </c:pt>
                <c:pt idx="560">
                  <c:v>279.2946</c:v>
                </c:pt>
                <c:pt idx="561">
                  <c:v>281.1078</c:v>
                </c:pt>
                <c:pt idx="562">
                  <c:v>282.14699999999999</c:v>
                </c:pt>
                <c:pt idx="563">
                  <c:v>279.10379999999998</c:v>
                </c:pt>
                <c:pt idx="564">
                  <c:v>277.06200000000001</c:v>
                </c:pt>
                <c:pt idx="565">
                  <c:v>275.66520000000003</c:v>
                </c:pt>
                <c:pt idx="566">
                  <c:v>273.91379999999998</c:v>
                </c:pt>
                <c:pt idx="567">
                  <c:v>267.51600000000002</c:v>
                </c:pt>
                <c:pt idx="568">
                  <c:v>270.37020000000001</c:v>
                </c:pt>
                <c:pt idx="569">
                  <c:v>267.3048</c:v>
                </c:pt>
                <c:pt idx="570">
                  <c:v>266.64600000000002</c:v>
                </c:pt>
                <c:pt idx="571">
                  <c:v>258.23399999999998</c:v>
                </c:pt>
                <c:pt idx="572">
                  <c:v>253.6242</c:v>
                </c:pt>
                <c:pt idx="573">
                  <c:v>253.77119999999999</c:v>
                </c:pt>
                <c:pt idx="574">
                  <c:v>250.88820000000001</c:v>
                </c:pt>
                <c:pt idx="575">
                  <c:v>252.1848</c:v>
                </c:pt>
                <c:pt idx="576">
                  <c:v>245.5008</c:v>
                </c:pt>
                <c:pt idx="577">
                  <c:v>239.54339999999999</c:v>
                </c:pt>
                <c:pt idx="578">
                  <c:v>237.7704</c:v>
                </c:pt>
                <c:pt idx="579">
                  <c:v>226.37639999999999</c:v>
                </c:pt>
                <c:pt idx="580">
                  <c:v>227.79480000000001</c:v>
                </c:pt>
                <c:pt idx="581">
                  <c:v>224.69399999999999</c:v>
                </c:pt>
                <c:pt idx="582">
                  <c:v>221.13120000000001</c:v>
                </c:pt>
                <c:pt idx="583">
                  <c:v>219.10679999999999</c:v>
                </c:pt>
                <c:pt idx="584">
                  <c:v>216.62880000000001</c:v>
                </c:pt>
                <c:pt idx="585">
                  <c:v>212.2878</c:v>
                </c:pt>
                <c:pt idx="586">
                  <c:v>211.08</c:v>
                </c:pt>
                <c:pt idx="587">
                  <c:v>205.92660000000001</c:v>
                </c:pt>
                <c:pt idx="588">
                  <c:v>201.00899999999999</c:v>
                </c:pt>
                <c:pt idx="589">
                  <c:v>198.054</c:v>
                </c:pt>
                <c:pt idx="590">
                  <c:v>195.9906</c:v>
                </c:pt>
                <c:pt idx="591">
                  <c:v>188.3184</c:v>
                </c:pt>
                <c:pt idx="592">
                  <c:v>182.8272</c:v>
                </c:pt>
                <c:pt idx="593">
                  <c:v>184.72980000000001</c:v>
                </c:pt>
                <c:pt idx="594">
                  <c:v>176.922</c:v>
                </c:pt>
                <c:pt idx="595">
                  <c:v>172.88339999999999</c:v>
                </c:pt>
                <c:pt idx="596">
                  <c:v>169.0686</c:v>
                </c:pt>
                <c:pt idx="597">
                  <c:v>161.32980000000001</c:v>
                </c:pt>
                <c:pt idx="598">
                  <c:v>158.5806</c:v>
                </c:pt>
                <c:pt idx="599">
                  <c:v>160.3176</c:v>
                </c:pt>
                <c:pt idx="600">
                  <c:v>168.489</c:v>
                </c:pt>
                <c:pt idx="601">
                  <c:v>171.52799999999999</c:v>
                </c:pt>
                <c:pt idx="602">
                  <c:v>180.34800000000001</c:v>
                </c:pt>
                <c:pt idx="603">
                  <c:v>185.43119999999999</c:v>
                </c:pt>
                <c:pt idx="604">
                  <c:v>188.55959999999999</c:v>
                </c:pt>
                <c:pt idx="605">
                  <c:v>198.54660000000001</c:v>
                </c:pt>
                <c:pt idx="606">
                  <c:v>192.67920000000001</c:v>
                </c:pt>
                <c:pt idx="607">
                  <c:v>202.84379999999999</c:v>
                </c:pt>
                <c:pt idx="608">
                  <c:v>206.62559999999999</c:v>
                </c:pt>
                <c:pt idx="609">
                  <c:v>203.86080000000001</c:v>
                </c:pt>
                <c:pt idx="610">
                  <c:v>185.1558</c:v>
                </c:pt>
                <c:pt idx="611">
                  <c:v>175.80179999999999</c:v>
                </c:pt>
                <c:pt idx="612">
                  <c:v>167.82</c:v>
                </c:pt>
                <c:pt idx="613">
                  <c:v>153.58199999999999</c:v>
                </c:pt>
                <c:pt idx="614">
                  <c:v>141.1224</c:v>
                </c:pt>
                <c:pt idx="615">
                  <c:v>142.59899999999999</c:v>
                </c:pt>
                <c:pt idx="616">
                  <c:v>139.512</c:v>
                </c:pt>
                <c:pt idx="617">
                  <c:v>143.75399999999999</c:v>
                </c:pt>
                <c:pt idx="618">
                  <c:v>145.6386</c:v>
                </c:pt>
                <c:pt idx="619">
                  <c:v>152.34540000000001</c:v>
                </c:pt>
                <c:pt idx="620">
                  <c:v>155.94720000000001</c:v>
                </c:pt>
                <c:pt idx="621">
                  <c:v>171.2646</c:v>
                </c:pt>
                <c:pt idx="622">
                  <c:v>177.44880000000001</c:v>
                </c:pt>
                <c:pt idx="623">
                  <c:v>181.96619999999999</c:v>
                </c:pt>
                <c:pt idx="624">
                  <c:v>192.97980000000001</c:v>
                </c:pt>
                <c:pt idx="625">
                  <c:v>191.18819999999999</c:v>
                </c:pt>
                <c:pt idx="626">
                  <c:v>192.1524</c:v>
                </c:pt>
                <c:pt idx="627">
                  <c:v>194.11859999999999</c:v>
                </c:pt>
                <c:pt idx="628">
                  <c:v>200.32259999999999</c:v>
                </c:pt>
                <c:pt idx="629">
                  <c:v>201.06540000000001</c:v>
                </c:pt>
                <c:pt idx="630">
                  <c:v>201.5652</c:v>
                </c:pt>
                <c:pt idx="631">
                  <c:v>206.71799999999999</c:v>
                </c:pt>
                <c:pt idx="632">
                  <c:v>208.3032</c:v>
                </c:pt>
                <c:pt idx="633">
                  <c:v>206.21639999999999</c:v>
                </c:pt>
                <c:pt idx="634">
                  <c:v>211.53540000000001</c:v>
                </c:pt>
                <c:pt idx="635">
                  <c:v>202.113</c:v>
                </c:pt>
                <c:pt idx="636">
                  <c:v>211.2012</c:v>
                </c:pt>
                <c:pt idx="637">
                  <c:v>214.89599999999999</c:v>
                </c:pt>
                <c:pt idx="638">
                  <c:v>216</c:v>
                </c:pt>
                <c:pt idx="639">
                  <c:v>216.22139999999999</c:v>
                </c:pt>
                <c:pt idx="640">
                  <c:v>213.2646</c:v>
                </c:pt>
                <c:pt idx="641">
                  <c:v>218.00460000000001</c:v>
                </c:pt>
                <c:pt idx="642">
                  <c:v>214.6644</c:v>
                </c:pt>
                <c:pt idx="643">
                  <c:v>211.077</c:v>
                </c:pt>
                <c:pt idx="644">
                  <c:v>206.53200000000001</c:v>
                </c:pt>
                <c:pt idx="645">
                  <c:v>206.46899999999999</c:v>
                </c:pt>
                <c:pt idx="646">
                  <c:v>217.7046</c:v>
                </c:pt>
                <c:pt idx="647">
                  <c:v>232.26</c:v>
                </c:pt>
                <c:pt idx="648">
                  <c:v>261.13679999999999</c:v>
                </c:pt>
                <c:pt idx="649">
                  <c:v>272.33519999999999</c:v>
                </c:pt>
                <c:pt idx="650">
                  <c:v>269.74079999999998</c:v>
                </c:pt>
                <c:pt idx="651">
                  <c:v>270.2724</c:v>
                </c:pt>
                <c:pt idx="652">
                  <c:v>270.846</c:v>
                </c:pt>
                <c:pt idx="653">
                  <c:v>266.63339999999999</c:v>
                </c:pt>
                <c:pt idx="654">
                  <c:v>262.33139999999997</c:v>
                </c:pt>
                <c:pt idx="655">
                  <c:v>268.01639999999998</c:v>
                </c:pt>
                <c:pt idx="656">
                  <c:v>270.16680000000002</c:v>
                </c:pt>
                <c:pt idx="657">
                  <c:v>266.7636</c:v>
                </c:pt>
                <c:pt idx="658">
                  <c:v>262.76519999999999</c:v>
                </c:pt>
                <c:pt idx="659">
                  <c:v>265.197</c:v>
                </c:pt>
                <c:pt idx="660">
                  <c:v>262.23480000000001</c:v>
                </c:pt>
                <c:pt idx="661">
                  <c:v>260.35980000000001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B-4628-9997-303FC4781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910768"/>
        <c:axId val="1"/>
      </c:lineChart>
      <c:catAx>
        <c:axId val="564910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strRef>
              <c:f>Master!$C$34</c:f>
              <c:strCache>
                <c:ptCount val="1"/>
                <c:pt idx="0">
                  <c:v> </c:v>
                </c:pt>
              </c:strCache>
            </c:strRef>
          </c:tx>
          <c:layout>
            <c:manualLayout>
              <c:xMode val="edge"/>
              <c:yMode val="edge"/>
              <c:x val="0.49722531350247884"/>
              <c:y val="0.9445350888515984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15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At val="-60"/>
        <c:auto val="1"/>
        <c:lblAlgn val="ctr"/>
        <c:lblOffset val="100"/>
        <c:tickLblSkip val="96"/>
        <c:tickMarkSkip val="96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IN"/>
                  <a:t>MW</a:t>
                </a:r>
              </a:p>
            </c:rich>
          </c:tx>
          <c:layout>
            <c:manualLayout>
              <c:xMode val="edge"/>
              <c:yMode val="edge"/>
              <c:x val="4.4395450568678919E-3"/>
              <c:y val="0.48123987780215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4910768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8333333333333333"/>
          <c:y val="9.7878748762962008E-3"/>
          <c:w val="0.1366666666666666"/>
          <c:h val="4.56770362721053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C99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chart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chart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chart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chart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chart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chart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8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10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7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11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3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1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4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9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3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0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1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2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6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3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7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14"/>
  <sheetViews>
    <sheetView tabSelected="1"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8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5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hartsheets/sheet9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>
  <sheetPr codeName="Chart6"/>
  <sheetViews>
    <sheetView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  <legacyDrawing r:id="rId3"/>
</chartsheet>
</file>

<file path=xl/ctrlProps/ctrlProp1.xml><?xml version="1.0" encoding="utf-8"?>
<formControlPr xmlns="http://schemas.microsoft.com/office/spreadsheetml/2009/9/main" objectType="Button" lockText="1"/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0</xdr:rowOff>
        </xdr:from>
        <xdr:to>
          <xdr:col>4</xdr:col>
          <xdr:colOff>1333500</xdr:colOff>
          <xdr:row>3</xdr:row>
          <xdr:rowOff>0</xdr:rowOff>
        </xdr:to>
        <xdr:sp macro="" textlink="">
          <xdr:nvSpPr>
            <xdr:cNvPr id="124929" name="Button 1" hidden="1">
              <a:extLst>
                <a:ext uri="{63B3BB69-23CF-44E3-9099-C40C66FF867C}">
                  <a14:compatExt spid="_x0000_s12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IN" sz="16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Macro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0.148</cdr:x>
      <cdr:y>0.97025</cdr:y>
    </cdr:from>
    <cdr:to>
      <cdr:x>0.20075</cdr:x>
      <cdr:y>0.998</cdr:y>
    </cdr:to>
    <cdr:sp macro="" textlink="">
      <cdr:nvSpPr>
        <cdr:cNvPr id="2048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8039"/>
          <a:ext cx="454848" cy="159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0.77275</cdr:x>
      <cdr:y>0.97025</cdr:y>
    </cdr:from>
    <cdr:to>
      <cdr:x>0.8435</cdr:x>
      <cdr:y>0.9965</cdr:y>
    </cdr:to>
    <cdr:sp macro="" textlink="">
      <cdr:nvSpPr>
        <cdr:cNvPr id="2048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8039"/>
          <a:ext cx="615761" cy="150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</cdr:y>
    </cdr:from>
    <cdr:to>
      <cdr:x>0.291</cdr:x>
      <cdr:y>0.07825</cdr:y>
    </cdr:to>
    <cdr:sp macro="" textlink="Master!$B$53">
      <cdr:nvSpPr>
        <cdr:cNvPr id="204805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442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D98CEA89-BE9A-453C-9D9C-B87BE9738E75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0.4545</cdr:x>
      <cdr:y>0.96175</cdr:y>
    </cdr:from>
    <cdr:to>
      <cdr:x>0.50175</cdr:x>
      <cdr:y>0.9965</cdr:y>
    </cdr:to>
    <cdr:sp macro="" textlink="Master!$C$22">
      <cdr:nvSpPr>
        <cdr:cNvPr id="204806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8409"/>
          <a:ext cx="407647" cy="1999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F6A9869-58F9-48B6-A2CD-ABD5E011FE56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0.97025</cdr:y>
    </cdr:from>
    <cdr:to>
      <cdr:x>0.2005</cdr:x>
      <cdr:y>0.998</cdr:y>
    </cdr:to>
    <cdr:sp macro="" textlink="">
      <cdr:nvSpPr>
        <cdr:cNvPr id="2068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6580"/>
          <a:ext cx="454848" cy="160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0.97025</cdr:y>
    </cdr:from>
    <cdr:to>
      <cdr:x>0.84425</cdr:x>
      <cdr:y>0.99625</cdr:y>
    </cdr:to>
    <cdr:sp macro="" textlink="">
      <cdr:nvSpPr>
        <cdr:cNvPr id="2068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6580"/>
          <a:ext cx="615761" cy="150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0.01675</cdr:x>
      <cdr:y>0.045</cdr:y>
    </cdr:from>
    <cdr:to>
      <cdr:x>0.29125</cdr:x>
      <cdr:y>0.07825</cdr:y>
    </cdr:to>
    <cdr:sp macro="" textlink="Master!$B$53">
      <cdr:nvSpPr>
        <cdr:cNvPr id="206853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3749" y="274425"/>
          <a:ext cx="2355766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8A37AA4B-7E68-4C14-89D3-AD9C222D2577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0.45425</cdr:x>
      <cdr:y>0.96225</cdr:y>
    </cdr:from>
    <cdr:to>
      <cdr:x>0.5025</cdr:x>
      <cdr:y>0.99625</cdr:y>
    </cdr:to>
    <cdr:sp macro="" textlink="Master!$C$22">
      <cdr:nvSpPr>
        <cdr:cNvPr id="206854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8409"/>
          <a:ext cx="407647" cy="198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9D3BFE-3F28-4D88-B8B3-65BBA6146427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0.97025</cdr:y>
    </cdr:from>
    <cdr:to>
      <cdr:x>0.2005</cdr:x>
      <cdr:y>0.998</cdr:y>
    </cdr:to>
    <cdr:sp macro="" textlink="">
      <cdr:nvSpPr>
        <cdr:cNvPr id="2078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6580"/>
          <a:ext cx="454848" cy="160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0.97025</cdr:y>
    </cdr:from>
    <cdr:to>
      <cdr:x>0.84425</cdr:x>
      <cdr:y>0.99625</cdr:y>
    </cdr:to>
    <cdr:sp macro="" textlink="">
      <cdr:nvSpPr>
        <cdr:cNvPr id="2078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6580"/>
          <a:ext cx="615761" cy="150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</cdr:y>
    </cdr:from>
    <cdr:to>
      <cdr:x>0.29125</cdr:x>
      <cdr:y>0.07825</cdr:y>
    </cdr:to>
    <cdr:sp macro="" textlink="Master!$B$53">
      <cdr:nvSpPr>
        <cdr:cNvPr id="207877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442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FB22D37D-7041-4A77-8F0E-925AA6C6E589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0.4555</cdr:x>
      <cdr:y>0.96225</cdr:y>
    </cdr:from>
    <cdr:to>
      <cdr:x>0.5025</cdr:x>
      <cdr:y>0.99625</cdr:y>
    </cdr:to>
    <cdr:sp macro="" textlink="Master!$C$22">
      <cdr:nvSpPr>
        <cdr:cNvPr id="207878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9112" y="5618409"/>
          <a:ext cx="399065" cy="198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E129F133-7D4C-4AF6-AF49-3E69EB2111FB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0.9705</cdr:y>
    </cdr:from>
    <cdr:to>
      <cdr:x>0.2005</cdr:x>
      <cdr:y>0.99775</cdr:y>
    </cdr:to>
    <cdr:sp macro="" textlink="">
      <cdr:nvSpPr>
        <cdr:cNvPr id="2088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9499"/>
          <a:ext cx="454848" cy="156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0.9705</cdr:y>
    </cdr:from>
    <cdr:to>
      <cdr:x>0.84425</cdr:x>
      <cdr:y>0.9965</cdr:y>
    </cdr:to>
    <cdr:sp macro="" textlink="">
      <cdr:nvSpPr>
        <cdr:cNvPr id="20890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9499"/>
          <a:ext cx="615761" cy="1488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0.04475</cdr:y>
    </cdr:from>
    <cdr:to>
      <cdr:x>0.29125</cdr:x>
      <cdr:y>0.07825</cdr:y>
    </cdr:to>
    <cdr:sp macro="" textlink="Master!$B$53">
      <cdr:nvSpPr>
        <cdr:cNvPr id="208901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2965"/>
          <a:ext cx="2357912" cy="1956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4D9CFD7D-B2FC-453A-882D-61DF2DABF77D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0.45425</cdr:x>
      <cdr:y>0.96175</cdr:y>
    </cdr:from>
    <cdr:to>
      <cdr:x>0.5025</cdr:x>
      <cdr:y>0.9965</cdr:y>
    </cdr:to>
    <cdr:sp macro="" textlink="Master!$C$22">
      <cdr:nvSpPr>
        <cdr:cNvPr id="208902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8409"/>
          <a:ext cx="407647" cy="1999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772F22B-04E2-4722-A285-EF2C399A92E8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0.14475</cdr:x>
      <cdr:y>0.952</cdr:y>
    </cdr:from>
    <cdr:to>
      <cdr:x>0.1965</cdr:x>
      <cdr:y>0.99675</cdr:y>
    </cdr:to>
    <cdr:sp macro="" textlink="">
      <cdr:nvSpPr>
        <cdr:cNvPr id="153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2248" y="5558561"/>
          <a:ext cx="437683" cy="2612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0.76375</cdr:x>
      <cdr:y>0.952</cdr:y>
    </cdr:from>
    <cdr:to>
      <cdr:x>0.836</cdr:x>
      <cdr:y>0.99375</cdr:y>
    </cdr:to>
    <cdr:sp macro="" textlink="">
      <cdr:nvSpPr>
        <cdr:cNvPr id="15360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4522" y="5558561"/>
          <a:ext cx="620051" cy="243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0.015</cdr:x>
      <cdr:y>0.046</cdr:y>
    </cdr:from>
    <cdr:to>
      <cdr:x>0.29225</cdr:x>
      <cdr:y>0.079</cdr:y>
    </cdr:to>
    <cdr:sp macro="" textlink="Master!$B$53">
      <cdr:nvSpPr>
        <cdr:cNvPr id="153606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28730" y="274425"/>
          <a:ext cx="2370785" cy="195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98B3BE5F-26C7-4A50-B7E8-7361B9E6D0D3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0.2835</cdr:x>
      <cdr:y>0.0545</cdr:y>
    </cdr:from>
    <cdr:to>
      <cdr:x>0.634</cdr:x>
      <cdr:y>0.096</cdr:y>
    </cdr:to>
    <cdr:sp macro="" textlink="Master!$C$51">
      <cdr:nvSpPr>
        <cdr:cNvPr id="153607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424422" y="326974"/>
          <a:ext cx="3016582" cy="2350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9421377D-D7D4-4768-908F-D2BF674AE9BA}" type="TxLink">
            <a:rPr lang="en-IN"/>
            <a:pPr algn="ctr" rtl="0">
              <a:lnSpc>
                <a:spcPts val="1100"/>
              </a:lnSpc>
              <a:defRPr sz="1000"/>
            </a:pPr>
            <a:t>SEM-SCADA in MW - Max : 29.4, Min : -32, Avg : -0.6</a:t>
          </a:fld>
          <a:endParaRPr lang="en-IN"/>
        </a:p>
      </cdr:txBody>
    </cdr:sp>
  </cdr:relSizeAnchor>
  <cdr:relSizeAnchor xmlns:cdr="http://schemas.openxmlformats.org/drawingml/2006/chartDrawing">
    <cdr:from>
      <cdr:x>0.45575</cdr:x>
      <cdr:y>0.93875</cdr:y>
    </cdr:from>
    <cdr:to>
      <cdr:x>0.502</cdr:x>
      <cdr:y>0.99375</cdr:y>
    </cdr:to>
    <cdr:sp macro="" textlink="Master!$C$22">
      <cdr:nvSpPr>
        <cdr:cNvPr id="153608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98385" y="5481197"/>
          <a:ext cx="405501" cy="3211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F59B9C75-EBCB-40B7-882D-1D071AF50E79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133350</xdr:colOff>
      <xdr:row>2</xdr:row>
      <xdr:rowOff>47625</xdr:rowOff>
    </xdr:from>
    <xdr:to>
      <xdr:col>19</xdr:col>
      <xdr:colOff>1333617</xdr:colOff>
      <xdr:row>3</xdr:row>
      <xdr:rowOff>85725</xdr:rowOff>
    </xdr:to>
    <xdr:sp macro="" textlink="">
      <xdr:nvSpPr>
        <xdr:cNvPr id="86018" name="Text Box 2"/>
        <xdr:cNvSpPr txBox="1">
          <a:spLocks noChangeArrowheads="1"/>
        </xdr:cNvSpPr>
      </xdr:nvSpPr>
      <xdr:spPr bwMode="auto">
        <a:xfrm>
          <a:off x="34451925" y="466725"/>
          <a:ext cx="1200150" cy="247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IN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in % of SEM Data</a:t>
          </a:r>
        </a:p>
      </xdr:txBody>
    </xdr:sp>
    <xdr:clientData/>
  </xdr:twoCellAnchor>
  <xdr:twoCellAnchor>
    <xdr:from>
      <xdr:col>19</xdr:col>
      <xdr:colOff>762000</xdr:colOff>
      <xdr:row>0</xdr:row>
      <xdr:rowOff>28575</xdr:rowOff>
    </xdr:from>
    <xdr:to>
      <xdr:col>19</xdr:col>
      <xdr:colOff>1371600</xdr:colOff>
      <xdr:row>2</xdr:row>
      <xdr:rowOff>0</xdr:rowOff>
    </xdr:to>
    <xdr:sp macro="" textlink="">
      <xdr:nvSpPr>
        <xdr:cNvPr id="86595" name="AutoShape 3"/>
        <xdr:cNvSpPr>
          <a:spLocks noChangeArrowheads="1"/>
        </xdr:cNvSpPr>
      </xdr:nvSpPr>
      <xdr:spPr bwMode="auto">
        <a:xfrm>
          <a:off x="35080575" y="28575"/>
          <a:ext cx="609600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2147483646 h 21600"/>
            <a:gd name="T8" fmla="*/ 17694720 60000 65536"/>
            <a:gd name="T9" fmla="*/ 5898240 60000 65536"/>
            <a:gd name="T10" fmla="*/ 5898240 60000 65536"/>
            <a:gd name="T11" fmla="*/ 0 60000 65536"/>
            <a:gd name="T12" fmla="*/ 12427 w 21600"/>
            <a:gd name="T13" fmla="*/ 2912 h 21600"/>
            <a:gd name="T14" fmla="*/ 18227 w 21600"/>
            <a:gd name="T15" fmla="*/ 9246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21600" y="6079"/>
              </a:moveTo>
              <a:lnTo>
                <a:pt x="15126" y="0"/>
              </a:lnTo>
              <a:lnTo>
                <a:pt x="15126" y="2912"/>
              </a:lnTo>
              <a:lnTo>
                <a:pt x="12427" y="2912"/>
              </a:lnTo>
              <a:cubicBezTo>
                <a:pt x="5564" y="2912"/>
                <a:pt x="0" y="7052"/>
                <a:pt x="0" y="12158"/>
              </a:cubicBezTo>
              <a:lnTo>
                <a:pt x="0" y="21600"/>
              </a:lnTo>
              <a:lnTo>
                <a:pt x="6474" y="21600"/>
              </a:lnTo>
              <a:lnTo>
                <a:pt x="6474" y="12158"/>
              </a:lnTo>
              <a:cubicBezTo>
                <a:pt x="6474" y="10550"/>
                <a:pt x="9139" y="9246"/>
                <a:pt x="12427" y="9246"/>
              </a:cubicBezTo>
              <a:lnTo>
                <a:pt x="15126" y="9246"/>
              </a:lnTo>
              <a:lnTo>
                <a:pt x="15126" y="12158"/>
              </a:lnTo>
              <a:lnTo>
                <a:pt x="21600" y="6079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92</xdr:col>
      <xdr:colOff>681990</xdr:colOff>
      <xdr:row>2</xdr:row>
      <xdr:rowOff>76200</xdr:rowOff>
    </xdr:from>
    <xdr:to>
      <xdr:col>93</xdr:col>
      <xdr:colOff>842010</xdr:colOff>
      <xdr:row>4</xdr:row>
      <xdr:rowOff>133350</xdr:rowOff>
    </xdr:to>
    <xdr:sp macro="" textlink="">
      <xdr:nvSpPr>
        <xdr:cNvPr id="86024" name="Text Box 8"/>
        <xdr:cNvSpPr txBox="1">
          <a:spLocks noChangeArrowheads="1"/>
        </xdr:cNvSpPr>
      </xdr:nvSpPr>
      <xdr:spPr bwMode="auto">
        <a:xfrm>
          <a:off x="162153600" y="495300"/>
          <a:ext cx="186690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IN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in % of SEM Data (Variation)</a:t>
          </a:r>
        </a:p>
      </xdr:txBody>
    </xdr:sp>
    <xdr:clientData/>
  </xdr:twoCellAnchor>
  <xdr:twoCellAnchor>
    <xdr:from>
      <xdr:col>93</xdr:col>
      <xdr:colOff>266700</xdr:colOff>
      <xdr:row>0</xdr:row>
      <xdr:rowOff>57150</xdr:rowOff>
    </xdr:from>
    <xdr:to>
      <xdr:col>93</xdr:col>
      <xdr:colOff>876300</xdr:colOff>
      <xdr:row>2</xdr:row>
      <xdr:rowOff>28575</xdr:rowOff>
    </xdr:to>
    <xdr:sp macro="" textlink="">
      <xdr:nvSpPr>
        <xdr:cNvPr id="86597" name="AutoShape 9"/>
        <xdr:cNvSpPr>
          <a:spLocks noChangeArrowheads="1"/>
        </xdr:cNvSpPr>
      </xdr:nvSpPr>
      <xdr:spPr bwMode="auto">
        <a:xfrm>
          <a:off x="163449000" y="57150"/>
          <a:ext cx="609600" cy="390525"/>
        </a:xfrm>
        <a:custGeom>
          <a:avLst/>
          <a:gdLst>
            <a:gd name="T0" fmla="*/ 2147483646 w 21600"/>
            <a:gd name="T1" fmla="*/ 0 h 21600"/>
            <a:gd name="T2" fmla="*/ 2147483646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2147483646 h 21600"/>
            <a:gd name="T8" fmla="*/ 17694720 60000 65536"/>
            <a:gd name="T9" fmla="*/ 5898240 60000 65536"/>
            <a:gd name="T10" fmla="*/ 5898240 60000 65536"/>
            <a:gd name="T11" fmla="*/ 0 60000 65536"/>
            <a:gd name="T12" fmla="*/ 12427 w 21600"/>
            <a:gd name="T13" fmla="*/ 2912 h 21600"/>
            <a:gd name="T14" fmla="*/ 18227 w 21600"/>
            <a:gd name="T15" fmla="*/ 9246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21600" y="6079"/>
              </a:moveTo>
              <a:lnTo>
                <a:pt x="15126" y="0"/>
              </a:lnTo>
              <a:lnTo>
                <a:pt x="15126" y="2912"/>
              </a:lnTo>
              <a:lnTo>
                <a:pt x="12427" y="2912"/>
              </a:lnTo>
              <a:cubicBezTo>
                <a:pt x="5564" y="2912"/>
                <a:pt x="0" y="7052"/>
                <a:pt x="0" y="12158"/>
              </a:cubicBezTo>
              <a:lnTo>
                <a:pt x="0" y="21600"/>
              </a:lnTo>
              <a:lnTo>
                <a:pt x="6474" y="21600"/>
              </a:lnTo>
              <a:lnTo>
                <a:pt x="6474" y="12158"/>
              </a:lnTo>
              <a:cubicBezTo>
                <a:pt x="6474" y="10550"/>
                <a:pt x="9139" y="9246"/>
                <a:pt x="12427" y="9246"/>
              </a:cubicBezTo>
              <a:lnTo>
                <a:pt x="15126" y="9246"/>
              </a:lnTo>
              <a:lnTo>
                <a:pt x="15126" y="12158"/>
              </a:lnTo>
              <a:lnTo>
                <a:pt x="21600" y="6079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0.15075</cdr:x>
      <cdr:y>0.9715</cdr:y>
    </cdr:from>
    <cdr:to>
      <cdr:x>0.209</cdr:x>
      <cdr:y>0.998</cdr:y>
    </cdr:to>
    <cdr:sp macro="" textlink="">
      <cdr:nvSpPr>
        <cdr:cNvPr id="16589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2322" y="5669499"/>
          <a:ext cx="489176" cy="1576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0.772</cdr:x>
      <cdr:y>0.97225</cdr:y>
    </cdr:from>
    <cdr:to>
      <cdr:x>0.8495</cdr:x>
      <cdr:y>0.9965</cdr:y>
    </cdr:to>
    <cdr:sp macro="" textlink="">
      <cdr:nvSpPr>
        <cdr:cNvPr id="16589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1760" y="5669499"/>
          <a:ext cx="662961" cy="147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0.0155</cdr:x>
      <cdr:y>0.0465</cdr:y>
    </cdr:from>
    <cdr:to>
      <cdr:x>0.306</cdr:x>
      <cdr:y>0.07925</cdr:y>
    </cdr:to>
    <cdr:sp macro="" textlink="Master!$B$53">
      <cdr:nvSpPr>
        <cdr:cNvPr id="165894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35167" y="275884"/>
          <a:ext cx="2490933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85CAFAA0-1C1D-4C4A-9CCC-F43456639E3A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0.29675</cdr:x>
      <cdr:y>0.05425</cdr:y>
    </cdr:from>
    <cdr:to>
      <cdr:x>0.67125</cdr:x>
      <cdr:y>0.09525</cdr:y>
    </cdr:to>
    <cdr:sp macro="" textlink="Master!$C$51">
      <cdr:nvSpPr>
        <cdr:cNvPr id="165895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44570" y="325514"/>
          <a:ext cx="3213969" cy="2364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6D9A15B5-4C3A-4923-AEC8-31EAF427CE86}" type="TxLink">
            <a:rPr lang="en-IN"/>
            <a:pPr algn="ctr" rtl="0">
              <a:defRPr sz="1000"/>
            </a:pPr>
            <a:t>SEM-SCADA in MW - Max : 29.4, Min : -32, Avg : -0.6</a:t>
          </a:fld>
          <a:endParaRPr lang="en-IN"/>
        </a:p>
      </cdr:txBody>
    </cdr:sp>
  </cdr:relSizeAnchor>
  <cdr:relSizeAnchor xmlns:cdr="http://schemas.openxmlformats.org/drawingml/2006/chartDrawing">
    <cdr:from>
      <cdr:x>0.4805</cdr:x>
      <cdr:y>0.96325</cdr:y>
    </cdr:from>
    <cdr:to>
      <cdr:x>0.53175</cdr:x>
      <cdr:y>0.9965</cdr:y>
    </cdr:to>
    <cdr:sp macro="" textlink="Master!$C$22">
      <cdr:nvSpPr>
        <cdr:cNvPr id="165896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123663" y="5622788"/>
          <a:ext cx="439829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1CCBDEA-D825-4E27-A88F-7D1C625641EE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0.143</cdr:x>
      <cdr:y>0.97975</cdr:y>
    </cdr:from>
    <cdr:to>
      <cdr:x>0.19975</cdr:x>
      <cdr:y>0.9985</cdr:y>
    </cdr:to>
    <cdr:sp macro="" textlink="">
      <cdr:nvSpPr>
        <cdr:cNvPr id="16896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7230" y="5717669"/>
          <a:ext cx="493466" cy="1123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</cdr:x>
      <cdr:y>0.97975</cdr:y>
    </cdr:from>
    <cdr:to>
      <cdr:x>0.84875</cdr:x>
      <cdr:y>0.9975</cdr:y>
    </cdr:to>
    <cdr:sp macro="" textlink="">
      <cdr:nvSpPr>
        <cdr:cNvPr id="16896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12450" y="5717669"/>
          <a:ext cx="671544" cy="1065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0.01225</cdr:x>
      <cdr:y>0.0455</cdr:y>
    </cdr:from>
    <cdr:to>
      <cdr:x>0.2985</cdr:x>
      <cdr:y>0.07825</cdr:y>
    </cdr:to>
    <cdr:sp macro="" textlink="Master!$B$53">
      <cdr:nvSpPr>
        <cdr:cNvPr id="168966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07275" y="274425"/>
          <a:ext cx="2456605" cy="198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3DF6F172-2016-40A8-8D79-955886B0BD64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0.28925</cdr:x>
      <cdr:y>0.05375</cdr:y>
    </cdr:from>
    <cdr:to>
      <cdr:x>0.66725</cdr:x>
      <cdr:y>0.09625</cdr:y>
    </cdr:to>
    <cdr:sp macro="" textlink="Master!$C$51">
      <cdr:nvSpPr>
        <cdr:cNvPr id="168967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482351" y="324055"/>
          <a:ext cx="3246151" cy="2393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0BD6BB2-3425-40A9-89BF-99D63A8F6BB2}" type="TxLink">
            <a:rPr lang="en-IN"/>
            <a:pPr algn="ctr" rtl="0">
              <a:defRPr sz="1000"/>
            </a:pPr>
            <a:t>SEM-SCADA in MW - Max : 29.4, Min : -32, Avg : -0.6</a:t>
          </a:fld>
          <a:endParaRPr lang="en-IN"/>
        </a:p>
      </cdr:txBody>
    </cdr:sp>
  </cdr:relSizeAnchor>
  <cdr:relSizeAnchor xmlns:cdr="http://schemas.openxmlformats.org/drawingml/2006/chartDrawing">
    <cdr:from>
      <cdr:x>0.475</cdr:x>
      <cdr:y>0.97425</cdr:y>
    </cdr:from>
    <cdr:to>
      <cdr:x>0.527</cdr:x>
      <cdr:y>0.9975</cdr:y>
    </cdr:to>
    <cdr:sp macro="" textlink="Master!$C$22">
      <cdr:nvSpPr>
        <cdr:cNvPr id="168968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76462" y="5684096"/>
          <a:ext cx="446265" cy="140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A400EFE-E534-4349-BB86-04DAB52F9A88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10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0.15475</cdr:x>
      <cdr:y>0.962</cdr:y>
    </cdr:from>
    <cdr:to>
      <cdr:x>0.2105</cdr:x>
      <cdr:y>0.998</cdr:y>
    </cdr:to>
    <cdr:sp macro="" textlink="">
      <cdr:nvSpPr>
        <cdr:cNvPr id="296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4505" y="5616950"/>
          <a:ext cx="474157" cy="210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0.962</cdr:y>
    </cdr:from>
    <cdr:to>
      <cdr:x>0.8445</cdr:x>
      <cdr:y>0.99575</cdr:y>
    </cdr:to>
    <cdr:sp macro="" textlink="">
      <cdr:nvSpPr>
        <cdr:cNvPr id="2970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3178" y="5616950"/>
          <a:ext cx="624342" cy="197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0.01575</cdr:x>
      <cdr:y>0.04575</cdr:y>
    </cdr:from>
    <cdr:to>
      <cdr:x>0.30425</cdr:x>
      <cdr:y>0.0785</cdr:y>
    </cdr:to>
    <cdr:sp macro="" textlink="Master!$B$53">
      <cdr:nvSpPr>
        <cdr:cNvPr id="29702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37312" y="272965"/>
          <a:ext cx="2480206" cy="1956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A9D4667D-9A67-4A01-A18C-F7927C500EE7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0.2945</cdr:x>
      <cdr:y>0.05375</cdr:y>
    </cdr:from>
    <cdr:to>
      <cdr:x>0.67</cdr:x>
      <cdr:y>0.09475</cdr:y>
    </cdr:to>
    <cdr:sp macro="" textlink="Master!$C$51">
      <cdr:nvSpPr>
        <cdr:cNvPr id="29703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35988" y="324055"/>
          <a:ext cx="3213969" cy="23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0D578A8-0219-468B-87C9-0BD4BADFBAE0}" type="TxLink">
            <a:rPr lang="en-IN"/>
            <a:pPr algn="ctr" rtl="0">
              <a:defRPr sz="1000"/>
            </a:pPr>
            <a:t>SEM-SCADA in MW - Max : 29.4, Min : -32, Avg : -0.6</a:t>
          </a:fld>
          <a:endParaRPr lang="en-IN"/>
        </a:p>
      </cdr:txBody>
    </cdr:sp>
  </cdr:relSizeAnchor>
  <cdr:relSizeAnchor xmlns:cdr="http://schemas.openxmlformats.org/drawingml/2006/chartDrawing">
    <cdr:from>
      <cdr:x>0.4875</cdr:x>
      <cdr:y>0.962</cdr:y>
    </cdr:from>
    <cdr:to>
      <cdr:x>0.54025</cdr:x>
      <cdr:y>0.99575</cdr:y>
    </cdr:to>
    <cdr:sp macro="" textlink="Master!$C$22">
      <cdr:nvSpPr>
        <cdr:cNvPr id="29706" name="Text Box 10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188028" y="5616950"/>
          <a:ext cx="448411" cy="197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82B9C7A-22E8-4CD5-81E5-80D60228E891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0.14425</cdr:x>
      <cdr:y>0.95475</cdr:y>
    </cdr:from>
    <cdr:to>
      <cdr:x>0.1985</cdr:x>
      <cdr:y>0.9975</cdr:y>
    </cdr:to>
    <cdr:sp macro="" textlink="">
      <cdr:nvSpPr>
        <cdr:cNvPr id="1167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7230" y="5577538"/>
          <a:ext cx="474156" cy="246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0.77925</cdr:x>
      <cdr:y>0.95375</cdr:y>
    </cdr:from>
    <cdr:to>
      <cdr:x>0.8555</cdr:x>
      <cdr:y>0.994</cdr:y>
    </cdr:to>
    <cdr:sp macro="" textlink="">
      <cdr:nvSpPr>
        <cdr:cNvPr id="11674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1834" y="5577538"/>
          <a:ext cx="652234" cy="2277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0.3225</cdr:x>
      <cdr:y>0.05325</cdr:y>
    </cdr:from>
    <cdr:to>
      <cdr:x>0.68175</cdr:x>
      <cdr:y>0.09475</cdr:y>
    </cdr:to>
    <cdr:sp macro="" textlink="Master!$F$51">
      <cdr:nvSpPr>
        <cdr:cNvPr id="116743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765558" y="324055"/>
          <a:ext cx="3085238" cy="24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44DE61E-E823-49D2-B9F2-1DB11F38021D}" type="TxLink">
            <a:rPr lang="en-IN"/>
            <a:pPr algn="ctr" rtl="0">
              <a:defRPr sz="1000"/>
            </a:pPr>
            <a:t>% Error on SEM - Max : 18.3, Min : -14.6, Avg : -0.2</a:t>
          </a:fld>
          <a:endParaRPr lang="en-IN"/>
        </a:p>
      </cdr:txBody>
    </cdr:sp>
  </cdr:relSizeAnchor>
  <cdr:relSizeAnchor xmlns:cdr="http://schemas.openxmlformats.org/drawingml/2006/chartDrawing">
    <cdr:from>
      <cdr:x>0.4745</cdr:x>
      <cdr:y>0.939</cdr:y>
    </cdr:from>
    <cdr:to>
      <cdr:x>0.52175</cdr:x>
      <cdr:y>0.99325</cdr:y>
    </cdr:to>
    <cdr:sp macro="" textlink="Master!$C$22">
      <cdr:nvSpPr>
        <cdr:cNvPr id="116745" name="Text Box 9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72171" y="5485576"/>
          <a:ext cx="403355" cy="3138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81AE1E2E-2A88-419C-B6BF-A18A5B538766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0.97075</cdr:y>
    </cdr:from>
    <cdr:to>
      <cdr:x>0.2005</cdr:x>
      <cdr:y>0.998</cdr:y>
    </cdr:to>
    <cdr:sp macro="" textlink="">
      <cdr:nvSpPr>
        <cdr:cNvPr id="1873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8039"/>
          <a:ext cx="454848" cy="159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0.97075</cdr:y>
    </cdr:from>
    <cdr:to>
      <cdr:x>0.84425</cdr:x>
      <cdr:y>0.9965</cdr:y>
    </cdr:to>
    <cdr:sp macro="" textlink="">
      <cdr:nvSpPr>
        <cdr:cNvPr id="18739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8039"/>
          <a:ext cx="615761" cy="150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0.04575</cdr:y>
    </cdr:from>
    <cdr:to>
      <cdr:x>0.29125</cdr:x>
      <cdr:y>0.0795</cdr:y>
    </cdr:to>
    <cdr:sp macro="" textlink="Master!$B$53">
      <cdr:nvSpPr>
        <cdr:cNvPr id="187398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442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EB03E5A6-EFDC-4036-9436-D19F2E4A5540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0.45425</cdr:x>
      <cdr:y>0.96225</cdr:y>
    </cdr:from>
    <cdr:to>
      <cdr:x>0.5025</cdr:x>
      <cdr:y>0.9965</cdr:y>
    </cdr:to>
    <cdr:sp macro="" textlink="Master!$C$22">
      <cdr:nvSpPr>
        <cdr:cNvPr id="187400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8409"/>
          <a:ext cx="407647" cy="1999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1DFDCC2-BA59-4029-BD98-A46122082FC2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0.148</cdr:x>
      <cdr:y>0.969</cdr:y>
    </cdr:from>
    <cdr:to>
      <cdr:x>0.2015</cdr:x>
      <cdr:y>0.99675</cdr:y>
    </cdr:to>
    <cdr:sp macro="" textlink="">
      <cdr:nvSpPr>
        <cdr:cNvPr id="200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59281"/>
          <a:ext cx="454848" cy="159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0.9705</cdr:y>
    </cdr:from>
    <cdr:to>
      <cdr:x>0.8435</cdr:x>
      <cdr:y>0.99575</cdr:y>
    </cdr:to>
    <cdr:sp macro="" textlink="">
      <cdr:nvSpPr>
        <cdr:cNvPr id="20070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6580"/>
          <a:ext cx="615761" cy="147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0.04575</cdr:y>
    </cdr:from>
    <cdr:to>
      <cdr:x>0.29125</cdr:x>
      <cdr:y>0.07925</cdr:y>
    </cdr:to>
    <cdr:sp macro="" textlink="Master!$B$53">
      <cdr:nvSpPr>
        <cdr:cNvPr id="200709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296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756221DA-504A-4139-B255-9F4328175FEC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0.46675</cdr:x>
      <cdr:y>0.96225</cdr:y>
    </cdr:from>
    <cdr:to>
      <cdr:x>0.5135</cdr:x>
      <cdr:y>0.99575</cdr:y>
    </cdr:to>
    <cdr:sp macro="" textlink="Master!$C$22">
      <cdr:nvSpPr>
        <cdr:cNvPr id="200710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01369" y="5619869"/>
          <a:ext cx="407646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8B6AF71A-2E5A-4D60-A0AD-822389FDCBD0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0.14775</cdr:x>
      <cdr:y>0.96975</cdr:y>
    </cdr:from>
    <cdr:to>
      <cdr:x>0.2005</cdr:x>
      <cdr:y>0.99775</cdr:y>
    </cdr:to>
    <cdr:sp macro="" textlink="">
      <cdr:nvSpPr>
        <cdr:cNvPr id="2027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94" y="5660741"/>
          <a:ext cx="454848" cy="1649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ZOOM</a:t>
          </a:r>
        </a:p>
      </cdr:txBody>
    </cdr:sp>
  </cdr:relSizeAnchor>
  <cdr:relSizeAnchor xmlns:cdr="http://schemas.openxmlformats.org/drawingml/2006/chartDrawing">
    <cdr:from>
      <cdr:x>0.77175</cdr:x>
      <cdr:y>0.96975</cdr:y>
    </cdr:from>
    <cdr:to>
      <cdr:x>0.84425</cdr:x>
      <cdr:y>0.996</cdr:y>
    </cdr:to>
    <cdr:sp macro="" textlink="">
      <cdr:nvSpPr>
        <cdr:cNvPr id="2027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5323" y="5660741"/>
          <a:ext cx="615761" cy="1547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IN" sz="9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SCROLL</a:t>
          </a:r>
        </a:p>
      </cdr:txBody>
    </cdr:sp>
  </cdr:relSizeAnchor>
  <cdr:relSizeAnchor xmlns:cdr="http://schemas.openxmlformats.org/drawingml/2006/chartDrawing">
    <cdr:from>
      <cdr:x>0.0165</cdr:x>
      <cdr:y>0.04575</cdr:y>
    </cdr:from>
    <cdr:to>
      <cdr:x>0.29125</cdr:x>
      <cdr:y>0.0795</cdr:y>
    </cdr:to>
    <cdr:sp macro="" textlink="Master!$B$53">
      <cdr:nvSpPr>
        <cdr:cNvPr id="202757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1603" y="272965"/>
          <a:ext cx="2357912" cy="194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8CDCA2FE-2B0D-4298-AEF2-09ADDD06DAA2}" type="TxLink">
            <a:rPr lang="en-IN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l" rtl="0">
              <a:defRPr sz="1000"/>
            </a:pPr>
            <a:t> </a:t>
          </a:fld>
          <a:endParaRPr lang="en-IN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0.45425</cdr:x>
      <cdr:y>0.9615</cdr:y>
    </cdr:from>
    <cdr:to>
      <cdr:x>0.5025</cdr:x>
      <cdr:y>0.996</cdr:y>
    </cdr:to>
    <cdr:sp macro="" textlink="Master!$C$22">
      <cdr:nvSpPr>
        <cdr:cNvPr id="202758" name="Text Box 6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00530" y="5611111"/>
          <a:ext cx="407647" cy="2043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2DD66FBB-EE69-48D1-8C0C-50F34A1A8AAB}" type="TxLink">
            <a:rPr lang="en-IN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pPr algn="ctr" rtl="0">
              <a:defRPr sz="1000"/>
            </a:pPr>
            <a:t>Date</a:t>
          </a:fld>
          <a:endParaRPr lang="en-IN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M289"/>
  <sheetViews>
    <sheetView workbookViewId="0">
      <selection activeCell="E16" sqref="E16"/>
    </sheetView>
  </sheetViews>
  <sheetFormatPr defaultRowHeight="15.75" x14ac:dyDescent="0.25"/>
  <cols>
    <col min="1" max="1" width="9.140625" style="1"/>
    <col min="2" max="2" width="32.7109375" style="1" customWidth="1"/>
    <col min="3" max="3" width="31.28515625" style="1" customWidth="1"/>
    <col min="4" max="4" width="25.42578125" style="1" customWidth="1"/>
    <col min="5" max="5" width="55" style="1" bestFit="1" customWidth="1"/>
    <col min="6" max="6" width="10.140625" style="1" bestFit="1" customWidth="1"/>
    <col min="7" max="7" width="9.140625" style="1"/>
    <col min="8" max="8" width="19.5703125" style="1" customWidth="1"/>
    <col min="9" max="10" width="9.140625" style="1"/>
    <col min="11" max="11" width="16.7109375" style="1" customWidth="1"/>
    <col min="12" max="13" width="9.140625" style="1"/>
    <col min="14" max="14" width="10.140625" style="1" customWidth="1"/>
    <col min="15" max="15" width="9.140625" style="12"/>
    <col min="16" max="16" width="9.140625" style="1"/>
    <col min="17" max="17" width="25.28515625" style="1" customWidth="1"/>
    <col min="18" max="19" width="9.140625" style="1"/>
    <col min="20" max="20" width="24" style="1" customWidth="1"/>
    <col min="21" max="22" width="9.140625" style="1"/>
    <col min="23" max="23" width="24.42578125" style="1" customWidth="1"/>
    <col min="24" max="25" width="9.140625" style="1"/>
    <col min="26" max="26" width="26" style="1" bestFit="1" customWidth="1"/>
    <col min="27" max="33" width="9.140625" style="1"/>
    <col min="34" max="34" width="22.28515625" style="1" bestFit="1" customWidth="1"/>
    <col min="35" max="35" width="10.85546875" style="1" customWidth="1"/>
    <col min="36" max="36" width="5.140625" style="1" customWidth="1"/>
    <col min="37" max="37" width="11.85546875" style="1" customWidth="1"/>
    <col min="38" max="38" width="9.140625" style="1"/>
    <col min="39" max="39" width="7.85546875" style="1" customWidth="1"/>
    <col min="40" max="40" width="14.42578125" style="1" bestFit="1" customWidth="1"/>
    <col min="41" max="16384" width="9.140625" style="1"/>
  </cols>
  <sheetData>
    <row r="1" spans="1:39" x14ac:dyDescent="0.25">
      <c r="C1" s="1" t="s">
        <v>60</v>
      </c>
      <c r="G1" s="1" t="s">
        <v>2</v>
      </c>
      <c r="K1" s="1" t="s">
        <v>39</v>
      </c>
      <c r="M1" s="1" t="s">
        <v>58</v>
      </c>
      <c r="O1" s="2">
        <v>0</v>
      </c>
      <c r="P1" s="1">
        <f>SDATE</f>
        <v>7</v>
      </c>
      <c r="Z1" s="1" t="s">
        <v>51</v>
      </c>
    </row>
    <row r="2" spans="1:39" x14ac:dyDescent="0.25">
      <c r="C2" s="1" t="s">
        <v>59</v>
      </c>
      <c r="G2" s="1">
        <v>1</v>
      </c>
      <c r="H2" s="1" t="s">
        <v>51</v>
      </c>
      <c r="K2" s="1" t="s">
        <v>40</v>
      </c>
      <c r="O2" s="2">
        <v>1.0416666666666666E-2</v>
      </c>
      <c r="P2" s="1">
        <f t="shared" ref="P2:P7" si="0">P1+1</f>
        <v>8</v>
      </c>
      <c r="Z2" s="1" t="s">
        <v>52</v>
      </c>
      <c r="AG2" s="3"/>
      <c r="AH2" s="4"/>
      <c r="AI2" s="3"/>
      <c r="AJ2" s="3"/>
      <c r="AK2" s="3"/>
      <c r="AL2" s="3"/>
      <c r="AM2" s="3"/>
    </row>
    <row r="3" spans="1:39" x14ac:dyDescent="0.25">
      <c r="A3" s="120" t="s">
        <v>125</v>
      </c>
      <c r="B3" s="5" t="s">
        <v>0</v>
      </c>
      <c r="C3" s="6">
        <v>45754</v>
      </c>
      <c r="D3" s="6">
        <f>C3+6</f>
        <v>45760</v>
      </c>
      <c r="G3" s="1">
        <v>2</v>
      </c>
      <c r="H3" s="1" t="s">
        <v>52</v>
      </c>
      <c r="K3" s="1" t="s">
        <v>41</v>
      </c>
      <c r="O3" s="2">
        <v>2.0833333333333301E-2</v>
      </c>
      <c r="P3" s="1">
        <f t="shared" si="0"/>
        <v>9</v>
      </c>
      <c r="Z3" s="1" t="s">
        <v>53</v>
      </c>
      <c r="AG3" s="7"/>
      <c r="AI3" s="8"/>
      <c r="AJ3" s="7"/>
      <c r="AK3" s="7"/>
      <c r="AL3" s="9"/>
      <c r="AM3" s="8"/>
    </row>
    <row r="4" spans="1:39" x14ac:dyDescent="0.25">
      <c r="A4" s="120">
        <v>4</v>
      </c>
      <c r="B4" s="1" t="s">
        <v>9</v>
      </c>
      <c r="C4" s="7">
        <f>DAY(C3)</f>
        <v>7</v>
      </c>
      <c r="D4" s="7">
        <f>DAY(D3)</f>
        <v>13</v>
      </c>
      <c r="G4" s="1">
        <v>3</v>
      </c>
      <c r="H4" s="1" t="s">
        <v>53</v>
      </c>
      <c r="K4" s="1" t="s">
        <v>42</v>
      </c>
      <c r="O4" s="2">
        <v>3.125E-2</v>
      </c>
      <c r="P4" s="1">
        <f t="shared" si="0"/>
        <v>10</v>
      </c>
      <c r="Z4" s="1" t="s">
        <v>54</v>
      </c>
      <c r="AG4" s="7"/>
      <c r="AI4" s="8"/>
      <c r="AJ4" s="7"/>
      <c r="AK4" s="7"/>
      <c r="AL4" s="9"/>
      <c r="AM4" s="8"/>
    </row>
    <row r="5" spans="1:39" x14ac:dyDescent="0.25">
      <c r="B5" s="1" t="s">
        <v>18</v>
      </c>
      <c r="C5" s="7" t="str">
        <f ca="1">INDIRECT("K" &amp;MONTH(C3))</f>
        <v>April</v>
      </c>
      <c r="D5" s="7" t="str">
        <f ca="1">INDIRECT("K" &amp;MONTH(D3))</f>
        <v>April</v>
      </c>
      <c r="G5" s="1">
        <v>4</v>
      </c>
      <c r="H5" s="1" t="s">
        <v>54</v>
      </c>
      <c r="K5" s="1" t="s">
        <v>43</v>
      </c>
      <c r="M5" s="1" t="s">
        <v>27</v>
      </c>
      <c r="O5" s="2">
        <v>4.1666666666666699E-2</v>
      </c>
      <c r="P5" s="1">
        <f t="shared" si="0"/>
        <v>11</v>
      </c>
      <c r="Z5" s="1" t="s">
        <v>55</v>
      </c>
      <c r="AG5" s="7"/>
      <c r="AI5" s="8"/>
      <c r="AJ5" s="7"/>
      <c r="AK5" s="7"/>
      <c r="AL5" s="9"/>
      <c r="AM5" s="8"/>
    </row>
    <row r="6" spans="1:39" x14ac:dyDescent="0.25">
      <c r="B6" s="1" t="s">
        <v>19</v>
      </c>
      <c r="C6" s="7">
        <f>YEAR(C3)</f>
        <v>2025</v>
      </c>
      <c r="D6" s="7">
        <f>YEAR(D3)</f>
        <v>2025</v>
      </c>
      <c r="G6" s="1">
        <v>5</v>
      </c>
      <c r="H6" s="1" t="s">
        <v>55</v>
      </c>
      <c r="K6" s="1" t="s">
        <v>44</v>
      </c>
      <c r="O6" s="2">
        <v>5.2083333333333301E-2</v>
      </c>
      <c r="P6" s="1">
        <f t="shared" si="0"/>
        <v>12</v>
      </c>
      <c r="Z6" s="1" t="s">
        <v>56</v>
      </c>
      <c r="AG6" s="7"/>
      <c r="AI6" s="8"/>
      <c r="AJ6" s="7"/>
      <c r="AK6" s="7"/>
      <c r="AL6" s="9"/>
      <c r="AM6" s="8"/>
    </row>
    <row r="7" spans="1:39" x14ac:dyDescent="0.25">
      <c r="B7" s="5" t="s">
        <v>1</v>
      </c>
      <c r="C7" s="3" t="s">
        <v>7</v>
      </c>
      <c r="G7" s="1">
        <v>6</v>
      </c>
      <c r="H7" s="1" t="s">
        <v>56</v>
      </c>
      <c r="K7" s="1" t="s">
        <v>45</v>
      </c>
      <c r="O7" s="2">
        <v>6.25E-2</v>
      </c>
      <c r="P7" s="1">
        <f t="shared" si="0"/>
        <v>13</v>
      </c>
      <c r="Z7" s="1" t="s">
        <v>57</v>
      </c>
      <c r="AG7" s="7"/>
      <c r="AI7" s="8"/>
      <c r="AJ7" s="7"/>
      <c r="AK7" s="7"/>
      <c r="AL7" s="9"/>
      <c r="AM7" s="8"/>
    </row>
    <row r="8" spans="1:39" x14ac:dyDescent="0.25">
      <c r="B8" s="1" t="s">
        <v>3</v>
      </c>
      <c r="C8" s="3">
        <v>3</v>
      </c>
      <c r="D8" s="1" t="str">
        <f ca="1">INDIRECT("H" &amp; STATE+1)</f>
        <v>Tripura</v>
      </c>
      <c r="G8" s="1">
        <v>7</v>
      </c>
      <c r="H8" s="1" t="s">
        <v>57</v>
      </c>
      <c r="K8" s="1" t="s">
        <v>46</v>
      </c>
      <c r="O8" s="2">
        <v>7.2916666666666699E-2</v>
      </c>
      <c r="P8" s="1">
        <v>25</v>
      </c>
      <c r="AG8" s="7"/>
      <c r="AI8" s="8"/>
      <c r="AJ8" s="7"/>
      <c r="AK8" s="7"/>
      <c r="AL8" s="9"/>
      <c r="AM8" s="8"/>
    </row>
    <row r="9" spans="1:39" x14ac:dyDescent="0.25">
      <c r="B9" s="1" t="s">
        <v>4</v>
      </c>
      <c r="C9" s="3">
        <v>0</v>
      </c>
      <c r="D9" s="1" t="s">
        <v>27</v>
      </c>
      <c r="K9" s="1" t="s">
        <v>47</v>
      </c>
      <c r="O9" s="2">
        <v>8.3333333333333301E-2</v>
      </c>
      <c r="AG9" s="7"/>
      <c r="AI9" s="8"/>
      <c r="AJ9" s="7"/>
      <c r="AK9" s="7"/>
      <c r="AL9" s="9"/>
      <c r="AM9" s="8"/>
    </row>
    <row r="10" spans="1:39" x14ac:dyDescent="0.25">
      <c r="B10" s="1" t="s">
        <v>5</v>
      </c>
      <c r="C10" s="3">
        <v>662</v>
      </c>
      <c r="K10" s="1" t="s">
        <v>48</v>
      </c>
      <c r="O10" s="2">
        <v>9.375E-2</v>
      </c>
      <c r="AG10" s="7"/>
      <c r="AH10" s="7"/>
      <c r="AI10" s="9"/>
      <c r="AJ10" s="8"/>
    </row>
    <row r="11" spans="1:39" x14ac:dyDescent="0.25">
      <c r="B11" s="1" t="s">
        <v>6</v>
      </c>
      <c r="C11" s="3">
        <v>672</v>
      </c>
      <c r="K11" s="1" t="s">
        <v>49</v>
      </c>
      <c r="O11" s="2">
        <v>0.104166666666667</v>
      </c>
      <c r="AG11" s="7"/>
      <c r="AH11" s="7"/>
      <c r="AI11" s="9"/>
      <c r="AJ11" s="8"/>
    </row>
    <row r="12" spans="1:39" x14ac:dyDescent="0.25">
      <c r="K12" s="1" t="s">
        <v>50</v>
      </c>
      <c r="O12" s="2">
        <v>0.114583333333333</v>
      </c>
      <c r="AG12" s="7"/>
      <c r="AH12" s="7"/>
      <c r="AI12" s="9"/>
      <c r="AJ12" s="8"/>
    </row>
    <row r="13" spans="1:39" x14ac:dyDescent="0.25">
      <c r="B13" s="5" t="s">
        <v>8</v>
      </c>
      <c r="O13" s="2">
        <v>0.125</v>
      </c>
      <c r="AG13" s="7"/>
      <c r="AH13" s="9"/>
      <c r="AI13" s="8"/>
      <c r="AJ13" s="7"/>
      <c r="AK13" s="7"/>
      <c r="AL13" s="9"/>
      <c r="AM13" s="8"/>
    </row>
    <row r="14" spans="1:39" x14ac:dyDescent="0.25">
      <c r="B14" s="1" t="s">
        <v>9</v>
      </c>
      <c r="C14" s="7">
        <f>SCROLL+1</f>
        <v>1</v>
      </c>
      <c r="D14" s="6">
        <f>DAY(C3)+DATE-1</f>
        <v>7</v>
      </c>
      <c r="O14" s="2">
        <v>0.13541666666666699</v>
      </c>
      <c r="AG14" s="7"/>
      <c r="AH14" s="9"/>
      <c r="AI14" s="8"/>
      <c r="AJ14" s="7"/>
      <c r="AK14" s="7"/>
      <c r="AL14" s="9"/>
      <c r="AM14" s="8"/>
    </row>
    <row r="15" spans="1:39" x14ac:dyDescent="0.25">
      <c r="B15" s="1" t="s">
        <v>10</v>
      </c>
      <c r="C15" s="7">
        <f>SCROLL*96+2</f>
        <v>2</v>
      </c>
      <c r="O15" s="2">
        <v>0.14583333333333301</v>
      </c>
      <c r="AG15" s="7"/>
      <c r="AH15" s="9"/>
      <c r="AI15" s="8"/>
      <c r="AJ15" s="7"/>
      <c r="AK15" s="7"/>
      <c r="AL15" s="7"/>
      <c r="AM15" s="7"/>
    </row>
    <row r="16" spans="1:39" x14ac:dyDescent="0.25">
      <c r="B16" s="1" t="s">
        <v>11</v>
      </c>
      <c r="C16" s="7">
        <f>STARTROW+ZOOM-1</f>
        <v>663</v>
      </c>
      <c r="O16" s="2">
        <v>0.15625</v>
      </c>
    </row>
    <row r="17" spans="2:15" x14ac:dyDescent="0.25">
      <c r="O17" s="2">
        <v>0.16666666666666699</v>
      </c>
    </row>
    <row r="18" spans="2:15" x14ac:dyDescent="0.25">
      <c r="B18" s="5" t="s">
        <v>12</v>
      </c>
      <c r="O18" s="2">
        <v>0.17708333333333301</v>
      </c>
    </row>
    <row r="19" spans="2:15" x14ac:dyDescent="0.25">
      <c r="B19" s="1" t="s">
        <v>13</v>
      </c>
      <c r="C19" s="7">
        <f>STATE+2</f>
        <v>5</v>
      </c>
      <c r="D19" s="1">
        <f>SCH_COL+1</f>
        <v>6</v>
      </c>
      <c r="E19" s="1">
        <f>STATE+20</f>
        <v>23</v>
      </c>
      <c r="O19" s="2">
        <v>0.1875</v>
      </c>
    </row>
    <row r="20" spans="2:15" x14ac:dyDescent="0.25">
      <c r="O20" s="2">
        <v>0.19791666666666699</v>
      </c>
    </row>
    <row r="21" spans="2:15" x14ac:dyDescent="0.25">
      <c r="O21" s="2">
        <v>0.20833333333333301</v>
      </c>
    </row>
    <row r="22" spans="2:15" x14ac:dyDescent="0.25">
      <c r="B22" s="1" t="s">
        <v>17</v>
      </c>
      <c r="C22" s="7" t="str">
        <f>IF(ZOOM=96,"Time","Date")</f>
        <v>Date</v>
      </c>
      <c r="O22" s="2">
        <v>0.21875</v>
      </c>
    </row>
    <row r="23" spans="2:15" x14ac:dyDescent="0.25">
      <c r="O23" s="2">
        <v>0.22916666666666699</v>
      </c>
    </row>
    <row r="24" spans="2:15" x14ac:dyDescent="0.25">
      <c r="B24" s="5" t="s">
        <v>14</v>
      </c>
      <c r="O24" s="2">
        <v>0.23958333333333301</v>
      </c>
    </row>
    <row r="25" spans="2:15" x14ac:dyDescent="0.25">
      <c r="B25" s="1" t="s">
        <v>32</v>
      </c>
      <c r="C25" s="1" t="str">
        <f>"Diff!R" &amp;STARTROW &amp; "C"&amp;SCH_COL &amp; ":R" &amp; ENDROW &amp; "C" &amp; SCH_COL</f>
        <v>Diff!R2C5:R663C5</v>
      </c>
      <c r="E25" s="1" t="str">
        <f>"Diff!R" &amp;STARTROW &amp; "C"&amp;E19 &amp; ":R" &amp; ENDROW &amp; "C" &amp;E19</f>
        <v>Diff!R2C23:R663C23</v>
      </c>
      <c r="O25" s="2">
        <v>0.25</v>
      </c>
    </row>
    <row r="26" spans="2:15" x14ac:dyDescent="0.25">
      <c r="B26" s="1" t="s">
        <v>61</v>
      </c>
      <c r="C26" s="1" t="str">
        <f>"RAWSEM!R" &amp;STARTROW &amp; "C"&amp;D19 &amp; ":R" &amp; ENDROW &amp; "C" &amp;D19</f>
        <v>RAWSEM!R2C6:R663C6</v>
      </c>
      <c r="O26" s="2">
        <v>0.26041666666666702</v>
      </c>
    </row>
    <row r="27" spans="2:15" x14ac:dyDescent="0.25">
      <c r="B27" s="1" t="s">
        <v>62</v>
      </c>
      <c r="C27" s="1" t="str">
        <f>"RAWSCADA!R" &amp;STARTROW &amp; "C"&amp;D19 &amp; ":R" &amp; ENDROW &amp; "C" &amp;D19</f>
        <v>RAWSCADA!R2C6:R663C6</v>
      </c>
      <c r="O27" s="2">
        <v>0.27083333333333298</v>
      </c>
    </row>
    <row r="28" spans="2:15" x14ac:dyDescent="0.25">
      <c r="O28" s="2">
        <v>0.28125</v>
      </c>
    </row>
    <row r="29" spans="2:15" x14ac:dyDescent="0.25">
      <c r="E29" s="1" t="s">
        <v>21</v>
      </c>
      <c r="O29" s="2">
        <v>0.29166666666666702</v>
      </c>
    </row>
    <row r="30" spans="2:15" x14ac:dyDescent="0.25">
      <c r="B30" s="1" t="s">
        <v>20</v>
      </c>
      <c r="C30" s="1" t="str">
        <f>IF(ZOOM=96,"ONEDAY",E30)</f>
        <v>Diff!R2C11:R663C11</v>
      </c>
      <c r="E30" s="1" t="str">
        <f>"Diff!R" &amp;STARTROW &amp; "C11:R" &amp; ENDROW &amp; "C11"</f>
        <v>Diff!R2C11:R663C11</v>
      </c>
      <c r="O30" s="2">
        <v>0.30208333333333298</v>
      </c>
    </row>
    <row r="31" spans="2:15" x14ac:dyDescent="0.25">
      <c r="B31" s="1" t="s">
        <v>15</v>
      </c>
      <c r="G31" s="1" t="s">
        <v>27</v>
      </c>
      <c r="O31" s="2">
        <v>0.3125</v>
      </c>
    </row>
    <row r="32" spans="2:15" x14ac:dyDescent="0.25">
      <c r="B32" s="1" t="s">
        <v>16</v>
      </c>
      <c r="C32" s="1" t="str">
        <f ca="1">IF(ZOOM=96,G33,G32)</f>
        <v>Details of Tripura w.e.f 7-April-2025 to 13-April-2025</v>
      </c>
      <c r="G32" s="1" t="str">
        <f ca="1">"Details of " &amp;STATE_SEL &amp; " w.e.f " &amp; SDATE &amp;"-"&amp;$D$5 &amp;"-" &amp; $D$6 &amp; " to " &amp;$D$4&amp;"-"&amp;$D$5 &amp;"-" &amp; $D$6</f>
        <v>Details of Tripura w.e.f 7-April-2025 to 13-April-2025</v>
      </c>
      <c r="O32" s="2">
        <v>0.32291666666666702</v>
      </c>
    </row>
    <row r="33" spans="2:24" x14ac:dyDescent="0.25">
      <c r="G33" s="1" t="str">
        <f ca="1">"Details of " &amp;STATE_SEL &amp; " for " &amp;$D$14&amp;"-" &amp; SMONTH &amp;"-" &amp; SYEAR</f>
        <v>Details of Tripura for 7-April-2025</v>
      </c>
      <c r="O33" s="2">
        <v>0.33333333333333298</v>
      </c>
    </row>
    <row r="34" spans="2:24" x14ac:dyDescent="0.25">
      <c r="B34" s="1" t="s">
        <v>17</v>
      </c>
      <c r="C34" s="1" t="s">
        <v>27</v>
      </c>
      <c r="O34" s="2">
        <v>0.34375</v>
      </c>
    </row>
    <row r="35" spans="2:24" x14ac:dyDescent="0.25">
      <c r="O35" s="2">
        <v>0.35416666666666702</v>
      </c>
    </row>
    <row r="36" spans="2:24" x14ac:dyDescent="0.25">
      <c r="O36" s="2">
        <v>0.36458333333333298</v>
      </c>
    </row>
    <row r="37" spans="2:24" x14ac:dyDescent="0.25">
      <c r="O37" s="2">
        <v>0.375</v>
      </c>
    </row>
    <row r="38" spans="2:24" x14ac:dyDescent="0.25">
      <c r="O38" s="2">
        <v>0.38541666666666702</v>
      </c>
    </row>
    <row r="39" spans="2:24" x14ac:dyDescent="0.25">
      <c r="O39" s="2">
        <v>0.39583333333333298</v>
      </c>
    </row>
    <row r="40" spans="2:24" x14ac:dyDescent="0.25">
      <c r="O40" s="2">
        <v>0.40625</v>
      </c>
    </row>
    <row r="41" spans="2:24" x14ac:dyDescent="0.25">
      <c r="O41" s="2">
        <v>0.41666666666666702</v>
      </c>
    </row>
    <row r="42" spans="2:24" x14ac:dyDescent="0.25">
      <c r="O42" s="2">
        <v>0.42708333333333298</v>
      </c>
    </row>
    <row r="43" spans="2:24" x14ac:dyDescent="0.25">
      <c r="B43" s="1" t="s">
        <v>29</v>
      </c>
      <c r="C43" s="10">
        <f ca="1">ROUND(MAX(SCH),1)</f>
        <v>29.4</v>
      </c>
      <c r="E43" s="1" t="s">
        <v>33</v>
      </c>
      <c r="F43" s="11">
        <f ca="1">ROUND(MAX(PER),3)</f>
        <v>0.183</v>
      </c>
      <c r="I43" s="10"/>
      <c r="L43" s="10"/>
      <c r="O43" s="2">
        <v>0.4375</v>
      </c>
      <c r="R43" s="10"/>
      <c r="U43" s="10"/>
      <c r="X43" s="10"/>
    </row>
    <row r="44" spans="2:24" x14ac:dyDescent="0.25">
      <c r="B44" s="1" t="s">
        <v>30</v>
      </c>
      <c r="C44" s="10">
        <f ca="1">ROUND(MIN(SCH),1)</f>
        <v>-32</v>
      </c>
      <c r="E44" s="1" t="s">
        <v>34</v>
      </c>
      <c r="F44" s="11">
        <f ca="1">ROUND(MIN(PER),3)</f>
        <v>-0.14599999999999999</v>
      </c>
      <c r="I44" s="10"/>
      <c r="L44" s="10"/>
      <c r="O44" s="2">
        <v>0.44791666666666702</v>
      </c>
      <c r="R44" s="10"/>
      <c r="U44" s="10"/>
      <c r="X44" s="10"/>
    </row>
    <row r="45" spans="2:24" x14ac:dyDescent="0.25">
      <c r="B45" s="1" t="s">
        <v>31</v>
      </c>
      <c r="C45" s="10">
        <f ca="1">ROUND(AVERAGE(SCH),1)</f>
        <v>-0.6</v>
      </c>
      <c r="E45" s="1" t="s">
        <v>35</v>
      </c>
      <c r="F45" s="11">
        <f ca="1">ROUND(AVERAGE(PER),3)</f>
        <v>-2E-3</v>
      </c>
      <c r="I45" s="10"/>
      <c r="L45" s="10"/>
      <c r="O45" s="2">
        <v>0.45833333333333298</v>
      </c>
      <c r="R45" s="10"/>
      <c r="U45" s="10"/>
      <c r="X45" s="10"/>
    </row>
    <row r="46" spans="2:24" x14ac:dyDescent="0.25">
      <c r="C46" s="7"/>
      <c r="O46" s="2">
        <v>0.46875</v>
      </c>
    </row>
    <row r="47" spans="2:24" x14ac:dyDescent="0.25">
      <c r="C47" s="1" t="s">
        <v>28</v>
      </c>
      <c r="O47" s="2">
        <v>0.47916666666666702</v>
      </c>
    </row>
    <row r="48" spans="2:24" x14ac:dyDescent="0.25">
      <c r="C48" s="1" t="s">
        <v>27</v>
      </c>
      <c r="O48" s="2">
        <v>0.48958333333333298</v>
      </c>
    </row>
    <row r="49" spans="2:15" x14ac:dyDescent="0.25">
      <c r="O49" s="2">
        <v>0.5</v>
      </c>
    </row>
    <row r="50" spans="2:15" x14ac:dyDescent="0.25">
      <c r="O50" s="2">
        <v>0.51041666666666696</v>
      </c>
    </row>
    <row r="51" spans="2:15" x14ac:dyDescent="0.25">
      <c r="B51" s="5" t="str">
        <f ca="1">"SEM-SCADA in MW - Max" &amp;" : "&amp;C43 &amp;", Min : " &amp;C44 &amp; ", Avg : " &amp;C45</f>
        <v>SEM-SCADA in MW - Max : 29.4, Min : -32, Avg : -0.6</v>
      </c>
      <c r="C51" s="1" t="str">
        <f ca="1">IF(ISERROR(B51),"",B51)</f>
        <v>SEM-SCADA in MW - Max : 29.4, Min : -32, Avg : -0.6</v>
      </c>
      <c r="E51" s="5" t="str">
        <f ca="1">"% Error on SEM - Max" &amp;" : "&amp;F43*100 &amp;", Min : " &amp;F44*100 &amp; ", Avg : " &amp;F45*100</f>
        <v>% Error on SEM - Max : 18.3, Min : -14.6, Avg : -0.2</v>
      </c>
      <c r="F51" s="1" t="str">
        <f ca="1">IF(ISERROR(E51),"",E51)</f>
        <v>% Error on SEM - Max : 18.3, Min : -14.6, Avg : -0.2</v>
      </c>
      <c r="O51" s="2">
        <v>0.52083333333333304</v>
      </c>
    </row>
    <row r="52" spans="2:15" x14ac:dyDescent="0.25">
      <c r="B52" s="5" t="s">
        <v>27</v>
      </c>
      <c r="O52" s="2">
        <v>0.53125</v>
      </c>
    </row>
    <row r="53" spans="2:15" x14ac:dyDescent="0.25">
      <c r="B53" s="5" t="s">
        <v>27</v>
      </c>
      <c r="O53" s="2">
        <v>0.54166666666666696</v>
      </c>
    </row>
    <row r="54" spans="2:15" x14ac:dyDescent="0.25">
      <c r="B54" s="5" t="s">
        <v>27</v>
      </c>
      <c r="O54" s="2">
        <v>0.55208333333333304</v>
      </c>
    </row>
    <row r="55" spans="2:15" x14ac:dyDescent="0.25">
      <c r="B55" s="4" t="s">
        <v>69</v>
      </c>
      <c r="C55" s="4" t="str">
        <f>"RAWSEM!R" &amp;STARTROW &amp; "C10" &amp; ":R" &amp; ENDROW &amp; "C10"</f>
        <v>RAWSEM!R2C10:R663C10</v>
      </c>
      <c r="O55" s="2">
        <v>0.5625</v>
      </c>
    </row>
    <row r="56" spans="2:15" x14ac:dyDescent="0.25">
      <c r="B56" s="4" t="s">
        <v>63</v>
      </c>
      <c r="C56" s="4" t="str">
        <f>"RAWSEM!R" &amp;STARTROW &amp; "C4" &amp; ":R" &amp; ENDROW &amp; "C4"</f>
        <v>RAWSEM!R2C4:R663C4</v>
      </c>
      <c r="O56" s="2">
        <v>0.57291666666666696</v>
      </c>
    </row>
    <row r="57" spans="2:15" x14ac:dyDescent="0.25">
      <c r="B57" s="4" t="s">
        <v>64</v>
      </c>
      <c r="C57" s="4" t="str">
        <f>"RAWSEM!R" &amp;STARTROW &amp; "C7" &amp; ":R" &amp; ENDROW &amp; "C7"</f>
        <v>RAWSEM!R2C7:R663C7</v>
      </c>
      <c r="O57" s="2">
        <v>0.58333333333333304</v>
      </c>
    </row>
    <row r="58" spans="2:15" x14ac:dyDescent="0.25">
      <c r="B58" s="4" t="s">
        <v>65</v>
      </c>
      <c r="C58" s="4" t="str">
        <f>"RAWSEM!R" &amp;STARTROW &amp; "C5" &amp; ":R" &amp; ENDROW &amp; "C5"</f>
        <v>RAWSEM!R2C5:R663C5</v>
      </c>
      <c r="O58" s="2">
        <v>0.59375</v>
      </c>
    </row>
    <row r="59" spans="2:15" x14ac:dyDescent="0.25">
      <c r="B59" s="4" t="s">
        <v>66</v>
      </c>
      <c r="C59" s="4" t="str">
        <f>"RAWSEM!R" &amp;STARTROW &amp; "C9" &amp; ":R" &amp; ENDROW &amp; "C9"</f>
        <v>RAWSEM!R2C9:R663C9</v>
      </c>
      <c r="O59" s="2">
        <v>0.60416666666666696</v>
      </c>
    </row>
    <row r="60" spans="2:15" x14ac:dyDescent="0.25">
      <c r="B60" s="4" t="s">
        <v>67</v>
      </c>
      <c r="C60" s="4" t="str">
        <f>"RAWSEM!R" &amp;STARTROW &amp; "C8" &amp; ":R" &amp; ENDROW &amp; "C8"</f>
        <v>RAWSEM!R2C8:R663C8</v>
      </c>
      <c r="O60" s="2">
        <v>0.61458333333333304</v>
      </c>
    </row>
    <row r="61" spans="2:15" x14ac:dyDescent="0.25">
      <c r="B61" s="4" t="s">
        <v>68</v>
      </c>
      <c r="C61" s="4" t="str">
        <f>"RAWSEM!R" &amp;STARTROW &amp; "C6" &amp; ":R" &amp; ENDROW &amp; "C6"</f>
        <v>RAWSEM!R2C6:R663C6</v>
      </c>
      <c r="O61" s="2">
        <v>0.625</v>
      </c>
    </row>
    <row r="62" spans="2:15" x14ac:dyDescent="0.25">
      <c r="O62" s="2">
        <v>0.63541666666666696</v>
      </c>
    </row>
    <row r="63" spans="2:15" x14ac:dyDescent="0.25">
      <c r="O63" s="2">
        <v>0.64583333333333304</v>
      </c>
    </row>
    <row r="64" spans="2:15" x14ac:dyDescent="0.25">
      <c r="B64" s="4" t="s">
        <v>70</v>
      </c>
      <c r="C64" s="4" t="str">
        <f>"RAWSCADA!R" &amp;STARTROW &amp; "C10" &amp; ":R" &amp; ENDROW &amp; "C10"</f>
        <v>RAWSCADA!R2C10:R663C10</v>
      </c>
      <c r="O64" s="2">
        <v>0.65625</v>
      </c>
    </row>
    <row r="65" spans="2:15" x14ac:dyDescent="0.25">
      <c r="B65" s="4" t="s">
        <v>71</v>
      </c>
      <c r="C65" s="4" t="str">
        <f>"RAWSCADA!R" &amp;STARTROW &amp; "C4" &amp; ":R" &amp; ENDROW &amp; "C4"</f>
        <v>RAWSCADA!R2C4:R663C4</v>
      </c>
      <c r="O65" s="2">
        <v>0.66666666666666696</v>
      </c>
    </row>
    <row r="66" spans="2:15" x14ac:dyDescent="0.25">
      <c r="B66" s="4" t="s">
        <v>72</v>
      </c>
      <c r="C66" s="4" t="str">
        <f>"RAWSCADA!R" &amp;STARTROW &amp; "C7" &amp; ":R" &amp; ENDROW &amp; "C7"</f>
        <v>RAWSCADA!R2C7:R663C7</v>
      </c>
      <c r="O66" s="2">
        <v>0.67708333333333304</v>
      </c>
    </row>
    <row r="67" spans="2:15" x14ac:dyDescent="0.25">
      <c r="B67" s="4" t="s">
        <v>73</v>
      </c>
      <c r="C67" s="4" t="str">
        <f>"RAWSCADA!R" &amp;STARTROW &amp; "C5" &amp; ":R" &amp; ENDROW &amp; "C5"</f>
        <v>RAWSCADA!R2C5:R663C5</v>
      </c>
      <c r="O67" s="2">
        <v>0.6875</v>
      </c>
    </row>
    <row r="68" spans="2:15" x14ac:dyDescent="0.25">
      <c r="B68" s="4" t="s">
        <v>74</v>
      </c>
      <c r="C68" s="4" t="str">
        <f>"RAWSCADA!R" &amp;STARTROW &amp; "C9" &amp; ":R" &amp; ENDROW &amp; "C9"</f>
        <v>RAWSCADA!R2C9:R663C9</v>
      </c>
      <c r="O68" s="2">
        <v>0.69791666666666696</v>
      </c>
    </row>
    <row r="69" spans="2:15" x14ac:dyDescent="0.25">
      <c r="B69" s="4" t="s">
        <v>75</v>
      </c>
      <c r="C69" s="4" t="str">
        <f>"RAWSCADA!R" &amp;STARTROW &amp; "C8" &amp; ":R" &amp; ENDROW &amp; "C8"</f>
        <v>RAWSCADA!R2C8:R663C8</v>
      </c>
      <c r="O69" s="2">
        <v>0.70833333333333304</v>
      </c>
    </row>
    <row r="70" spans="2:15" x14ac:dyDescent="0.25">
      <c r="B70" s="4" t="s">
        <v>76</v>
      </c>
      <c r="C70" s="4" t="str">
        <f>"RAWSCADA!R" &amp;STARTROW &amp; "C6" &amp; ":R" &amp; ENDROW &amp; "C6"</f>
        <v>RAWSCADA!R2C6:R663C6</v>
      </c>
      <c r="O70" s="2">
        <v>0.71875</v>
      </c>
    </row>
    <row r="71" spans="2:15" x14ac:dyDescent="0.25">
      <c r="O71" s="2">
        <v>0.72916666666666696</v>
      </c>
    </row>
    <row r="72" spans="2:15" x14ac:dyDescent="0.25">
      <c r="B72" s="4" t="s">
        <v>77</v>
      </c>
      <c r="C72" s="4" t="str">
        <f>"DIFF!R" &amp;STARTROW &amp; "C27" &amp; ":R" &amp; ENDROW &amp; "C27"</f>
        <v>DIFF!R2C27:R663C27</v>
      </c>
      <c r="O72" s="2">
        <v>0.73958333333333304</v>
      </c>
    </row>
    <row r="73" spans="2:15" x14ac:dyDescent="0.25">
      <c r="B73" s="4" t="s">
        <v>78</v>
      </c>
      <c r="C73" s="4" t="str">
        <f>"DIFF!R" &amp;STARTROW &amp; "C21" &amp; ":R" &amp; ENDROW &amp; "C21"</f>
        <v>DIFF!R2C21:R663C21</v>
      </c>
      <c r="O73" s="2">
        <v>0.75</v>
      </c>
    </row>
    <row r="74" spans="2:15" x14ac:dyDescent="0.25">
      <c r="B74" s="4" t="s">
        <v>79</v>
      </c>
      <c r="C74" s="4" t="str">
        <f>"DIFF!R" &amp;STARTROW &amp; "C24" &amp; ":R" &amp; ENDROW &amp; "C24"</f>
        <v>DIFF!R2C24:R663C24</v>
      </c>
      <c r="O74" s="2">
        <v>0.76041666666666696</v>
      </c>
    </row>
    <row r="75" spans="2:15" x14ac:dyDescent="0.25">
      <c r="B75" s="4" t="s">
        <v>80</v>
      </c>
      <c r="C75" s="4" t="str">
        <f>"DIFF!R" &amp;STARTROW &amp; "C22" &amp; ":R" &amp; ENDROW &amp; "C22"</f>
        <v>DIFF!R2C22:R663C22</v>
      </c>
      <c r="O75" s="2">
        <v>0.77083333333333304</v>
      </c>
    </row>
    <row r="76" spans="2:15" x14ac:dyDescent="0.25">
      <c r="B76" s="4" t="s">
        <v>81</v>
      </c>
      <c r="C76" s="4" t="str">
        <f>"DIFF!R" &amp;STARTROW &amp; "C26" &amp; ":R" &amp; ENDROW &amp; "C26"</f>
        <v>DIFF!R2C26:R663C26</v>
      </c>
      <c r="O76" s="2">
        <v>0.78125</v>
      </c>
    </row>
    <row r="77" spans="2:15" x14ac:dyDescent="0.25">
      <c r="B77" s="4" t="s">
        <v>82</v>
      </c>
      <c r="C77" s="4" t="str">
        <f>"DIFF!R" &amp;STARTROW &amp; "C25" &amp; ":R" &amp; ENDROW &amp; "C25"</f>
        <v>DIFF!R2C25:R663C25</v>
      </c>
      <c r="O77" s="2">
        <v>0.79166666666666696</v>
      </c>
    </row>
    <row r="78" spans="2:15" x14ac:dyDescent="0.25">
      <c r="B78" s="4" t="s">
        <v>83</v>
      </c>
      <c r="C78" s="4" t="str">
        <f>"DIFF!R" &amp;STARTROW &amp; "C23" &amp; ":R" &amp; ENDROW &amp; "C23"</f>
        <v>DIFF!R2C23:R663C23</v>
      </c>
      <c r="O78" s="2">
        <v>0.80208333333333304</v>
      </c>
    </row>
    <row r="79" spans="2:15" x14ac:dyDescent="0.25">
      <c r="O79" s="2">
        <v>0.8125</v>
      </c>
    </row>
    <row r="80" spans="2:15" x14ac:dyDescent="0.25">
      <c r="B80" s="1" t="str">
        <f ca="1">"State Drawl of Arunachal Pradesh" &amp;" w.e.f " &amp; SDATE &amp;"-"&amp;$C$5 &amp;"-" &amp; $C$6 &amp; " to " &amp;$D$4&amp;"-"&amp;$D$5 &amp;"-"&amp; $D$6 &amp; " - "  &amp; "SEM Data vs SCADA Data with % Error"</f>
        <v>State Drawl of Arunachal Pradesh w.e.f 7-April-2025 to 13-April-2025 - SEM Data vs SCADA Data with % Error</v>
      </c>
      <c r="O80" s="2">
        <v>0.82291666666666696</v>
      </c>
    </row>
    <row r="81" spans="2:15" x14ac:dyDescent="0.25">
      <c r="B81" s="1" t="str">
        <f ca="1">"State Drawl of Assam" &amp;" w.e.f " &amp; SDATE &amp;"-"&amp;$C$5 &amp;"-" &amp; $C$6 &amp; " to " &amp;$D$4&amp;"-"&amp;$D$5 &amp;"-"&amp; $D$6 &amp; " - "  &amp; "SEM Data vs SCADA Data with % Error"</f>
        <v>State Drawl of Assam w.e.f 7-April-2025 to 13-April-2025 - SEM Data vs SCADA Data with % Error</v>
      </c>
      <c r="O81" s="2">
        <v>0.83333333333333304</v>
      </c>
    </row>
    <row r="82" spans="2:15" x14ac:dyDescent="0.25">
      <c r="B82" s="1" t="str">
        <f ca="1">"State Drawl of Manipur" &amp;" w.e.f " &amp; SDATE &amp;"-"&amp;$C$5 &amp;"-" &amp; $C$6 &amp; " to " &amp;$D$4&amp;"-"&amp;$D$5 &amp;"-"&amp; $D$6 &amp; " - "  &amp; "SEM Data vs SCADA Data with % Error"</f>
        <v>State Drawl of Manipur w.e.f 7-April-2025 to 13-April-2025 - SEM Data vs SCADA Data with % Error</v>
      </c>
      <c r="O82" s="2">
        <v>0.84375</v>
      </c>
    </row>
    <row r="83" spans="2:15" x14ac:dyDescent="0.25">
      <c r="B83" s="1" t="str">
        <f ca="1">"State Drawl of Meghalaya" &amp;" w.e.f " &amp; SDATE &amp;"-"&amp;$C$5 &amp;"-" &amp; $C$6 &amp; " to " &amp;$D$4&amp;"-"&amp;$D$5 &amp;"-"&amp; $D$6 &amp; " - "  &amp; "SEM Data vs SCADA Data with % Error"</f>
        <v>State Drawl of Meghalaya w.e.f 7-April-2025 to 13-April-2025 - SEM Data vs SCADA Data with % Error</v>
      </c>
      <c r="O83" s="2">
        <v>0.85416666666666696</v>
      </c>
    </row>
    <row r="84" spans="2:15" x14ac:dyDescent="0.25">
      <c r="B84" s="1" t="str">
        <f ca="1">"State Drawl of Mizoram" &amp;" w.e.f " &amp; SDATE &amp;"-"&amp;$C$5 &amp;"-" &amp; $C$6 &amp; " to " &amp;$D$4&amp;"-"&amp;$D$5 &amp;"-"&amp; $D$6 &amp; " - "  &amp; "SEM Data vs SCADA Data with % Error"</f>
        <v>State Drawl of Mizoram w.e.f 7-April-2025 to 13-April-2025 - SEM Data vs SCADA Data with % Error</v>
      </c>
      <c r="O84" s="2">
        <v>0.86458333333333304</v>
      </c>
    </row>
    <row r="85" spans="2:15" x14ac:dyDescent="0.25">
      <c r="B85" s="1" t="str">
        <f ca="1">"State Drawl of Nagaland" &amp;" w.e.f " &amp; SDATE &amp;"-"&amp;$C$5 &amp;"-" &amp; $C$6 &amp; " to " &amp;$D$4&amp;"-"&amp;$D$5 &amp;"-"&amp; $D$6 &amp; " - "  &amp; "SEM Data vs SCADA Data with % Error"</f>
        <v>State Drawl of Nagaland w.e.f 7-April-2025 to 13-April-2025 - SEM Data vs SCADA Data with % Error</v>
      </c>
      <c r="O85" s="2">
        <v>0.875</v>
      </c>
    </row>
    <row r="86" spans="2:15" x14ac:dyDescent="0.25">
      <c r="B86" s="1" t="str">
        <f ca="1">"State Drawl of Tripura" &amp;" w.e.f " &amp; SDATE &amp;"-"&amp;$C$5 &amp;"-" &amp; $C$6 &amp; " to " &amp;$D$4&amp;"-"&amp;$D$5 &amp;"-"&amp; $D$6 &amp; " - "  &amp; "SEM Data vs SCADA Data with % Error"</f>
        <v>State Drawl of Tripura w.e.f 7-April-2025 to 13-April-2025 - SEM Data vs SCADA Data with % Error</v>
      </c>
      <c r="O86" s="2">
        <v>0.88541666666666696</v>
      </c>
    </row>
    <row r="87" spans="2:15" x14ac:dyDescent="0.25">
      <c r="O87" s="2">
        <v>0.89583333333333304</v>
      </c>
    </row>
    <row r="88" spans="2:15" x14ac:dyDescent="0.25">
      <c r="O88" s="2">
        <v>0.90625</v>
      </c>
    </row>
    <row r="89" spans="2:15" x14ac:dyDescent="0.25">
      <c r="O89" s="2">
        <v>0.91666666666666696</v>
      </c>
    </row>
    <row r="90" spans="2:15" x14ac:dyDescent="0.25">
      <c r="O90" s="2">
        <v>0.92708333333333304</v>
      </c>
    </row>
    <row r="91" spans="2:15" x14ac:dyDescent="0.25">
      <c r="O91" s="2">
        <v>0.9375</v>
      </c>
    </row>
    <row r="92" spans="2:15" x14ac:dyDescent="0.25">
      <c r="O92" s="2">
        <v>0.94791666666666696</v>
      </c>
    </row>
    <row r="93" spans="2:15" x14ac:dyDescent="0.25">
      <c r="O93" s="2">
        <v>0.95833333333333304</v>
      </c>
    </row>
    <row r="94" spans="2:15" x14ac:dyDescent="0.25">
      <c r="O94" s="2">
        <v>0.96875</v>
      </c>
    </row>
    <row r="95" spans="2:15" x14ac:dyDescent="0.25">
      <c r="O95" s="2">
        <v>0.97916666666666696</v>
      </c>
    </row>
    <row r="96" spans="2:15" x14ac:dyDescent="0.25">
      <c r="O96" s="2">
        <v>0.98958333333333304</v>
      </c>
    </row>
    <row r="97" spans="15:15" x14ac:dyDescent="0.25">
      <c r="O97" s="2">
        <v>1</v>
      </c>
    </row>
    <row r="98" spans="15:15" x14ac:dyDescent="0.25">
      <c r="O98" s="2"/>
    </row>
    <row r="99" spans="15:15" x14ac:dyDescent="0.25">
      <c r="O99" s="2"/>
    </row>
    <row r="100" spans="15:15" x14ac:dyDescent="0.25">
      <c r="O100" s="2"/>
    </row>
    <row r="101" spans="15:15" x14ac:dyDescent="0.25">
      <c r="O101" s="2"/>
    </row>
    <row r="102" spans="15:15" x14ac:dyDescent="0.25">
      <c r="O102" s="2"/>
    </row>
    <row r="103" spans="15:15" x14ac:dyDescent="0.25">
      <c r="O103" s="2"/>
    </row>
    <row r="104" spans="15:15" x14ac:dyDescent="0.25">
      <c r="O104" s="2"/>
    </row>
    <row r="105" spans="15:15" x14ac:dyDescent="0.25">
      <c r="O105" s="2"/>
    </row>
    <row r="106" spans="15:15" x14ac:dyDescent="0.25">
      <c r="O106" s="2"/>
    </row>
    <row r="107" spans="15:15" x14ac:dyDescent="0.25">
      <c r="O107" s="2"/>
    </row>
    <row r="108" spans="15:15" x14ac:dyDescent="0.25">
      <c r="O108" s="2"/>
    </row>
    <row r="109" spans="15:15" x14ac:dyDescent="0.25">
      <c r="O109" s="2"/>
    </row>
    <row r="110" spans="15:15" x14ac:dyDescent="0.25">
      <c r="O110" s="2"/>
    </row>
    <row r="111" spans="15:15" x14ac:dyDescent="0.25">
      <c r="O111" s="2"/>
    </row>
    <row r="112" spans="15:15" x14ac:dyDescent="0.25">
      <c r="O112" s="2"/>
    </row>
    <row r="113" spans="15:15" x14ac:dyDescent="0.25">
      <c r="O113" s="2"/>
    </row>
    <row r="114" spans="15:15" x14ac:dyDescent="0.25">
      <c r="O114" s="2"/>
    </row>
    <row r="115" spans="15:15" x14ac:dyDescent="0.25">
      <c r="O115" s="2"/>
    </row>
    <row r="116" spans="15:15" x14ac:dyDescent="0.25">
      <c r="O116" s="2"/>
    </row>
    <row r="117" spans="15:15" x14ac:dyDescent="0.25">
      <c r="O117" s="2"/>
    </row>
    <row r="118" spans="15:15" x14ac:dyDescent="0.25">
      <c r="O118" s="2"/>
    </row>
    <row r="119" spans="15:15" x14ac:dyDescent="0.25">
      <c r="O119" s="2"/>
    </row>
    <row r="120" spans="15:15" x14ac:dyDescent="0.25">
      <c r="O120" s="2"/>
    </row>
    <row r="121" spans="15:15" x14ac:dyDescent="0.25">
      <c r="O121" s="2"/>
    </row>
    <row r="122" spans="15:15" x14ac:dyDescent="0.25">
      <c r="O122" s="2"/>
    </row>
    <row r="123" spans="15:15" x14ac:dyDescent="0.25">
      <c r="O123" s="2"/>
    </row>
    <row r="124" spans="15:15" x14ac:dyDescent="0.25">
      <c r="O124" s="2"/>
    </row>
    <row r="125" spans="15:15" x14ac:dyDescent="0.25">
      <c r="O125" s="2"/>
    </row>
    <row r="126" spans="15:15" x14ac:dyDescent="0.25">
      <c r="O126" s="2"/>
    </row>
    <row r="127" spans="15:15" x14ac:dyDescent="0.25">
      <c r="O127" s="2"/>
    </row>
    <row r="128" spans="15:15" x14ac:dyDescent="0.25">
      <c r="O128" s="2"/>
    </row>
    <row r="129" spans="15:15" x14ac:dyDescent="0.25">
      <c r="O129" s="2"/>
    </row>
    <row r="130" spans="15:15" x14ac:dyDescent="0.25">
      <c r="O130" s="2"/>
    </row>
    <row r="131" spans="15:15" x14ac:dyDescent="0.25">
      <c r="O131" s="2"/>
    </row>
    <row r="132" spans="15:15" x14ac:dyDescent="0.25">
      <c r="O132" s="2"/>
    </row>
    <row r="133" spans="15:15" x14ac:dyDescent="0.25">
      <c r="O133" s="2"/>
    </row>
    <row r="134" spans="15:15" x14ac:dyDescent="0.25">
      <c r="O134" s="2"/>
    </row>
    <row r="135" spans="15:15" x14ac:dyDescent="0.25">
      <c r="O135" s="2"/>
    </row>
    <row r="136" spans="15:15" x14ac:dyDescent="0.25">
      <c r="O136" s="2"/>
    </row>
    <row r="137" spans="15:15" x14ac:dyDescent="0.25">
      <c r="O137" s="2"/>
    </row>
    <row r="138" spans="15:15" x14ac:dyDescent="0.25">
      <c r="O138" s="2"/>
    </row>
    <row r="139" spans="15:15" x14ac:dyDescent="0.25">
      <c r="O139" s="2"/>
    </row>
    <row r="140" spans="15:15" x14ac:dyDescent="0.25">
      <c r="O140" s="2"/>
    </row>
    <row r="141" spans="15:15" x14ac:dyDescent="0.25">
      <c r="O141" s="2"/>
    </row>
    <row r="142" spans="15:15" x14ac:dyDescent="0.25">
      <c r="O142" s="2"/>
    </row>
    <row r="143" spans="15:15" x14ac:dyDescent="0.25">
      <c r="O143" s="2"/>
    </row>
    <row r="144" spans="15:15" x14ac:dyDescent="0.25">
      <c r="O144" s="2"/>
    </row>
    <row r="145" spans="15:15" x14ac:dyDescent="0.25">
      <c r="O145" s="2"/>
    </row>
    <row r="146" spans="15:15" x14ac:dyDescent="0.25">
      <c r="O146" s="2"/>
    </row>
    <row r="147" spans="15:15" x14ac:dyDescent="0.25">
      <c r="O147" s="2"/>
    </row>
    <row r="148" spans="15:15" x14ac:dyDescent="0.25">
      <c r="O148" s="2"/>
    </row>
    <row r="149" spans="15:15" x14ac:dyDescent="0.25">
      <c r="O149" s="2"/>
    </row>
    <row r="150" spans="15:15" x14ac:dyDescent="0.25">
      <c r="O150" s="2"/>
    </row>
    <row r="151" spans="15:15" x14ac:dyDescent="0.25">
      <c r="O151" s="2"/>
    </row>
    <row r="152" spans="15:15" x14ac:dyDescent="0.25">
      <c r="O152" s="2"/>
    </row>
    <row r="153" spans="15:15" x14ac:dyDescent="0.25">
      <c r="O153" s="2"/>
    </row>
    <row r="154" spans="15:15" x14ac:dyDescent="0.25">
      <c r="O154" s="2"/>
    </row>
    <row r="155" spans="15:15" x14ac:dyDescent="0.25">
      <c r="O155" s="2"/>
    </row>
    <row r="156" spans="15:15" x14ac:dyDescent="0.25">
      <c r="O156" s="2"/>
    </row>
    <row r="157" spans="15:15" x14ac:dyDescent="0.25">
      <c r="O157" s="2"/>
    </row>
    <row r="158" spans="15:15" x14ac:dyDescent="0.25">
      <c r="O158" s="2"/>
    </row>
    <row r="159" spans="15:15" x14ac:dyDescent="0.25">
      <c r="O159" s="2"/>
    </row>
    <row r="160" spans="15:15" x14ac:dyDescent="0.25">
      <c r="O160" s="2"/>
    </row>
    <row r="161" spans="15:15" x14ac:dyDescent="0.25">
      <c r="O161" s="2"/>
    </row>
    <row r="162" spans="15:15" x14ac:dyDescent="0.25">
      <c r="O162" s="2"/>
    </row>
    <row r="163" spans="15:15" x14ac:dyDescent="0.25">
      <c r="O163" s="2"/>
    </row>
    <row r="164" spans="15:15" x14ac:dyDescent="0.25">
      <c r="O164" s="2"/>
    </row>
    <row r="165" spans="15:15" x14ac:dyDescent="0.25">
      <c r="O165" s="2"/>
    </row>
    <row r="166" spans="15:15" x14ac:dyDescent="0.25">
      <c r="O166" s="2"/>
    </row>
    <row r="167" spans="15:15" x14ac:dyDescent="0.25">
      <c r="O167" s="2"/>
    </row>
    <row r="168" spans="15:15" x14ac:dyDescent="0.25">
      <c r="O168" s="2"/>
    </row>
    <row r="169" spans="15:15" x14ac:dyDescent="0.25">
      <c r="O169" s="2"/>
    </row>
    <row r="170" spans="15:15" x14ac:dyDescent="0.25">
      <c r="O170" s="2"/>
    </row>
    <row r="171" spans="15:15" x14ac:dyDescent="0.25">
      <c r="O171" s="2"/>
    </row>
    <row r="172" spans="15:15" x14ac:dyDescent="0.25">
      <c r="O172" s="2"/>
    </row>
    <row r="173" spans="15:15" x14ac:dyDescent="0.25">
      <c r="O173" s="2"/>
    </row>
    <row r="174" spans="15:15" x14ac:dyDescent="0.25">
      <c r="O174" s="2"/>
    </row>
    <row r="175" spans="15:15" x14ac:dyDescent="0.25">
      <c r="O175" s="2"/>
    </row>
    <row r="176" spans="15:15" x14ac:dyDescent="0.25">
      <c r="O176" s="2"/>
    </row>
    <row r="177" spans="15:15" x14ac:dyDescent="0.25">
      <c r="O177" s="2"/>
    </row>
    <row r="178" spans="15:15" x14ac:dyDescent="0.25">
      <c r="O178" s="2"/>
    </row>
    <row r="179" spans="15:15" x14ac:dyDescent="0.25">
      <c r="O179" s="2"/>
    </row>
    <row r="180" spans="15:15" x14ac:dyDescent="0.25">
      <c r="O180" s="2"/>
    </row>
    <row r="181" spans="15:15" x14ac:dyDescent="0.25">
      <c r="O181" s="2"/>
    </row>
    <row r="182" spans="15:15" x14ac:dyDescent="0.25">
      <c r="O182" s="2"/>
    </row>
    <row r="183" spans="15:15" x14ac:dyDescent="0.25">
      <c r="O183" s="2"/>
    </row>
    <row r="184" spans="15:15" x14ac:dyDescent="0.25">
      <c r="O184" s="2"/>
    </row>
    <row r="185" spans="15:15" x14ac:dyDescent="0.25">
      <c r="O185" s="2"/>
    </row>
    <row r="186" spans="15:15" x14ac:dyDescent="0.25">
      <c r="O186" s="2"/>
    </row>
    <row r="187" spans="15:15" x14ac:dyDescent="0.25">
      <c r="O187" s="2"/>
    </row>
    <row r="188" spans="15:15" x14ac:dyDescent="0.25">
      <c r="O188" s="2"/>
    </row>
    <row r="189" spans="15:15" x14ac:dyDescent="0.25">
      <c r="O189" s="2"/>
    </row>
    <row r="190" spans="15:15" x14ac:dyDescent="0.25">
      <c r="O190" s="2"/>
    </row>
    <row r="191" spans="15:15" x14ac:dyDescent="0.25">
      <c r="O191" s="2"/>
    </row>
    <row r="192" spans="15:15" x14ac:dyDescent="0.25">
      <c r="O192" s="2"/>
    </row>
    <row r="193" spans="15:15" x14ac:dyDescent="0.25">
      <c r="O193" s="2"/>
    </row>
    <row r="194" spans="15:15" x14ac:dyDescent="0.25">
      <c r="O194" s="2"/>
    </row>
    <row r="195" spans="15:15" x14ac:dyDescent="0.25">
      <c r="O195" s="2"/>
    </row>
    <row r="196" spans="15:15" x14ac:dyDescent="0.25">
      <c r="O196" s="2"/>
    </row>
    <row r="197" spans="15:15" x14ac:dyDescent="0.25">
      <c r="O197" s="2"/>
    </row>
    <row r="198" spans="15:15" x14ac:dyDescent="0.25">
      <c r="O198" s="2"/>
    </row>
    <row r="199" spans="15:15" x14ac:dyDescent="0.25">
      <c r="O199" s="2"/>
    </row>
    <row r="200" spans="15:15" x14ac:dyDescent="0.25">
      <c r="O200" s="2"/>
    </row>
    <row r="201" spans="15:15" x14ac:dyDescent="0.25">
      <c r="O201" s="2"/>
    </row>
    <row r="202" spans="15:15" x14ac:dyDescent="0.25">
      <c r="O202" s="2"/>
    </row>
    <row r="203" spans="15:15" x14ac:dyDescent="0.25">
      <c r="O203" s="2"/>
    </row>
    <row r="204" spans="15:15" x14ac:dyDescent="0.25">
      <c r="O204" s="2"/>
    </row>
    <row r="205" spans="15:15" x14ac:dyDescent="0.25">
      <c r="O205" s="2"/>
    </row>
    <row r="206" spans="15:15" x14ac:dyDescent="0.25">
      <c r="O206" s="2"/>
    </row>
    <row r="207" spans="15:15" x14ac:dyDescent="0.25">
      <c r="O207" s="2"/>
    </row>
    <row r="208" spans="15:15" x14ac:dyDescent="0.25">
      <c r="O208" s="2"/>
    </row>
    <row r="209" spans="15:15" x14ac:dyDescent="0.25">
      <c r="O209" s="2"/>
    </row>
    <row r="210" spans="15:15" x14ac:dyDescent="0.25">
      <c r="O210" s="2"/>
    </row>
    <row r="211" spans="15:15" x14ac:dyDescent="0.25">
      <c r="O211" s="2"/>
    </row>
    <row r="212" spans="15:15" x14ac:dyDescent="0.25">
      <c r="O212" s="2"/>
    </row>
    <row r="213" spans="15:15" x14ac:dyDescent="0.25">
      <c r="O213" s="2"/>
    </row>
    <row r="214" spans="15:15" x14ac:dyDescent="0.25">
      <c r="O214" s="2"/>
    </row>
    <row r="215" spans="15:15" x14ac:dyDescent="0.25">
      <c r="O215" s="2"/>
    </row>
    <row r="216" spans="15:15" x14ac:dyDescent="0.25">
      <c r="O216" s="2"/>
    </row>
    <row r="217" spans="15:15" x14ac:dyDescent="0.25">
      <c r="O217" s="2"/>
    </row>
    <row r="218" spans="15:15" x14ac:dyDescent="0.25">
      <c r="O218" s="2"/>
    </row>
    <row r="219" spans="15:15" x14ac:dyDescent="0.25">
      <c r="O219" s="2"/>
    </row>
    <row r="220" spans="15:15" x14ac:dyDescent="0.25">
      <c r="O220" s="2"/>
    </row>
    <row r="221" spans="15:15" x14ac:dyDescent="0.25">
      <c r="O221" s="2"/>
    </row>
    <row r="222" spans="15:15" x14ac:dyDescent="0.25">
      <c r="O222" s="2"/>
    </row>
    <row r="223" spans="15:15" x14ac:dyDescent="0.25">
      <c r="O223" s="2"/>
    </row>
    <row r="224" spans="15:15" x14ac:dyDescent="0.25">
      <c r="O224" s="2"/>
    </row>
    <row r="225" spans="15:15" x14ac:dyDescent="0.25">
      <c r="O225" s="2"/>
    </row>
    <row r="226" spans="15:15" x14ac:dyDescent="0.25">
      <c r="O226" s="2"/>
    </row>
    <row r="227" spans="15:15" x14ac:dyDescent="0.25">
      <c r="O227" s="2"/>
    </row>
    <row r="228" spans="15:15" x14ac:dyDescent="0.25">
      <c r="O228" s="2"/>
    </row>
    <row r="229" spans="15:15" x14ac:dyDescent="0.25">
      <c r="O229" s="2"/>
    </row>
    <row r="230" spans="15:15" x14ac:dyDescent="0.25">
      <c r="O230" s="2"/>
    </row>
    <row r="231" spans="15:15" x14ac:dyDescent="0.25">
      <c r="O231" s="2"/>
    </row>
    <row r="232" spans="15:15" x14ac:dyDescent="0.25">
      <c r="O232" s="2"/>
    </row>
    <row r="233" spans="15:15" x14ac:dyDescent="0.25">
      <c r="O233" s="2"/>
    </row>
    <row r="234" spans="15:15" x14ac:dyDescent="0.25">
      <c r="O234" s="2"/>
    </row>
    <row r="235" spans="15:15" x14ac:dyDescent="0.25">
      <c r="O235" s="2"/>
    </row>
    <row r="236" spans="15:15" x14ac:dyDescent="0.25">
      <c r="O236" s="2"/>
    </row>
    <row r="237" spans="15:15" x14ac:dyDescent="0.25">
      <c r="O237" s="2"/>
    </row>
    <row r="238" spans="15:15" x14ac:dyDescent="0.25">
      <c r="O238" s="2"/>
    </row>
    <row r="239" spans="15:15" x14ac:dyDescent="0.25">
      <c r="O239" s="2"/>
    </row>
    <row r="240" spans="15:15" x14ac:dyDescent="0.25">
      <c r="O240" s="2"/>
    </row>
    <row r="241" spans="15:15" x14ac:dyDescent="0.25">
      <c r="O241" s="2"/>
    </row>
    <row r="242" spans="15:15" x14ac:dyDescent="0.25">
      <c r="O242" s="2"/>
    </row>
    <row r="243" spans="15:15" x14ac:dyDescent="0.25">
      <c r="O243" s="2"/>
    </row>
    <row r="244" spans="15:15" x14ac:dyDescent="0.25">
      <c r="O244" s="2"/>
    </row>
    <row r="245" spans="15:15" x14ac:dyDescent="0.25">
      <c r="O245" s="2"/>
    </row>
    <row r="246" spans="15:15" x14ac:dyDescent="0.25">
      <c r="O246" s="2"/>
    </row>
    <row r="247" spans="15:15" x14ac:dyDescent="0.25">
      <c r="O247" s="2"/>
    </row>
    <row r="248" spans="15:15" x14ac:dyDescent="0.25">
      <c r="O248" s="2"/>
    </row>
    <row r="249" spans="15:15" x14ac:dyDescent="0.25">
      <c r="O249" s="2"/>
    </row>
    <row r="250" spans="15:15" x14ac:dyDescent="0.25">
      <c r="O250" s="2"/>
    </row>
    <row r="251" spans="15:15" x14ac:dyDescent="0.25">
      <c r="O251" s="2"/>
    </row>
    <row r="252" spans="15:15" x14ac:dyDescent="0.25">
      <c r="O252" s="2"/>
    </row>
    <row r="253" spans="15:15" x14ac:dyDescent="0.25">
      <c r="O253" s="2"/>
    </row>
    <row r="254" spans="15:15" x14ac:dyDescent="0.25">
      <c r="O254" s="2"/>
    </row>
    <row r="255" spans="15:15" x14ac:dyDescent="0.25">
      <c r="O255" s="2"/>
    </row>
    <row r="256" spans="15:15" x14ac:dyDescent="0.25">
      <c r="O256" s="2"/>
    </row>
    <row r="257" spans="15:15" x14ac:dyDescent="0.25">
      <c r="O257" s="2"/>
    </row>
    <row r="258" spans="15:15" x14ac:dyDescent="0.25">
      <c r="O258" s="2"/>
    </row>
    <row r="259" spans="15:15" x14ac:dyDescent="0.25">
      <c r="O259" s="2"/>
    </row>
    <row r="260" spans="15:15" x14ac:dyDescent="0.25">
      <c r="O260" s="2"/>
    </row>
    <row r="261" spans="15:15" x14ac:dyDescent="0.25">
      <c r="O261" s="2"/>
    </row>
    <row r="262" spans="15:15" x14ac:dyDescent="0.25">
      <c r="O262" s="2"/>
    </row>
    <row r="263" spans="15:15" x14ac:dyDescent="0.25">
      <c r="O263" s="2"/>
    </row>
    <row r="264" spans="15:15" x14ac:dyDescent="0.25">
      <c r="O264" s="2"/>
    </row>
    <row r="265" spans="15:15" x14ac:dyDescent="0.25">
      <c r="O265" s="2"/>
    </row>
    <row r="266" spans="15:15" x14ac:dyDescent="0.25">
      <c r="O266" s="2"/>
    </row>
    <row r="267" spans="15:15" x14ac:dyDescent="0.25">
      <c r="O267" s="2"/>
    </row>
    <row r="268" spans="15:15" x14ac:dyDescent="0.25">
      <c r="O268" s="2"/>
    </row>
    <row r="269" spans="15:15" x14ac:dyDescent="0.25">
      <c r="O269" s="2"/>
    </row>
    <row r="270" spans="15:15" x14ac:dyDescent="0.25">
      <c r="O270" s="2"/>
    </row>
    <row r="271" spans="15:15" x14ac:dyDescent="0.25">
      <c r="O271" s="2"/>
    </row>
    <row r="272" spans="15:15" x14ac:dyDescent="0.25">
      <c r="O272" s="2"/>
    </row>
    <row r="273" spans="15:15" x14ac:dyDescent="0.25">
      <c r="O273" s="2"/>
    </row>
    <row r="274" spans="15:15" x14ac:dyDescent="0.25">
      <c r="O274" s="2"/>
    </row>
    <row r="275" spans="15:15" x14ac:dyDescent="0.25">
      <c r="O275" s="2"/>
    </row>
    <row r="276" spans="15:15" x14ac:dyDescent="0.25">
      <c r="O276" s="2"/>
    </row>
    <row r="277" spans="15:15" x14ac:dyDescent="0.25">
      <c r="O277" s="2"/>
    </row>
    <row r="278" spans="15:15" x14ac:dyDescent="0.25">
      <c r="O278" s="2"/>
    </row>
    <row r="279" spans="15:15" x14ac:dyDescent="0.25">
      <c r="O279" s="2"/>
    </row>
    <row r="280" spans="15:15" x14ac:dyDescent="0.25">
      <c r="O280" s="2"/>
    </row>
    <row r="281" spans="15:15" x14ac:dyDescent="0.25">
      <c r="O281" s="2"/>
    </row>
    <row r="282" spans="15:15" x14ac:dyDescent="0.25">
      <c r="O282" s="2"/>
    </row>
    <row r="283" spans="15:15" x14ac:dyDescent="0.25">
      <c r="O283" s="2"/>
    </row>
    <row r="284" spans="15:15" x14ac:dyDescent="0.25">
      <c r="O284" s="2"/>
    </row>
    <row r="285" spans="15:15" x14ac:dyDescent="0.25">
      <c r="O285" s="2"/>
    </row>
    <row r="286" spans="15:15" x14ac:dyDescent="0.25">
      <c r="O286" s="2"/>
    </row>
    <row r="287" spans="15:15" x14ac:dyDescent="0.25">
      <c r="O287" s="2"/>
    </row>
    <row r="288" spans="15:15" x14ac:dyDescent="0.25">
      <c r="O288" s="2"/>
    </row>
    <row r="289" spans="15:15" x14ac:dyDescent="0.25">
      <c r="O289" s="2"/>
    </row>
  </sheetData>
  <phoneticPr fontId="0" type="noConversion"/>
  <pageMargins left="0.75" right="0.75" top="1" bottom="1" header="0.5" footer="0.5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4929" r:id="rId4" name="Button 1">
              <controlPr defaultSize="0" print="0" autoFill="0" autoPict="0" macro="[0]!DataImporting">
                <anchor moveWithCells="1" sizeWithCells="1">
                  <from>
                    <xdr:col>4</xdr:col>
                    <xdr:colOff>9525</xdr:colOff>
                    <xdr:row>0</xdr:row>
                    <xdr:rowOff>0</xdr:rowOff>
                  </from>
                  <to>
                    <xdr:col>4</xdr:col>
                    <xdr:colOff>1333500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P2983"/>
  <sheetViews>
    <sheetView workbookViewId="0">
      <selection activeCell="E16" sqref="E16"/>
    </sheetView>
  </sheetViews>
  <sheetFormatPr defaultColWidth="25.7109375" defaultRowHeight="17.100000000000001" customHeight="1" x14ac:dyDescent="0.25"/>
  <cols>
    <col min="1" max="1" width="22.28515625" style="95" customWidth="1"/>
    <col min="2" max="2" width="25.7109375" style="100" customWidth="1"/>
    <col min="3" max="9" width="25.7109375" style="17" customWidth="1"/>
    <col min="10" max="10" width="26.42578125" style="17" bestFit="1" customWidth="1"/>
    <col min="11" max="13" width="25.7109375" style="17" customWidth="1"/>
    <col min="14" max="14" width="25.7109375" style="18" customWidth="1"/>
    <col min="15" max="19" width="25.7109375" style="17" customWidth="1"/>
    <col min="20" max="20" width="26.42578125" style="17" bestFit="1" customWidth="1"/>
    <col min="21" max="16384" width="25.7109375" style="17"/>
  </cols>
  <sheetData>
    <row r="1" spans="1:42" s="16" customFormat="1" ht="17.100000000000001" customHeight="1" x14ac:dyDescent="0.25">
      <c r="A1" s="91" t="s">
        <v>85</v>
      </c>
      <c r="B1" s="24" t="s">
        <v>86</v>
      </c>
      <c r="C1" s="14" t="s">
        <v>87</v>
      </c>
      <c r="D1" s="15" t="s">
        <v>88</v>
      </c>
      <c r="E1" s="15" t="s">
        <v>89</v>
      </c>
      <c r="F1" s="15" t="s">
        <v>90</v>
      </c>
      <c r="G1" s="15" t="s">
        <v>91</v>
      </c>
      <c r="H1" s="15" t="s">
        <v>92</v>
      </c>
      <c r="I1" s="15" t="s">
        <v>93</v>
      </c>
      <c r="J1" s="15" t="s">
        <v>94</v>
      </c>
      <c r="K1" s="13" t="s">
        <v>109</v>
      </c>
      <c r="L1" s="16" t="s">
        <v>109</v>
      </c>
      <c r="M1" s="17"/>
      <c r="N1" s="18"/>
      <c r="X1" s="16" t="s">
        <v>85</v>
      </c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42" ht="17.100000000000001" customHeight="1" x14ac:dyDescent="0.25">
      <c r="A2" s="60">
        <v>45754</v>
      </c>
      <c r="B2" s="18">
        <v>1</v>
      </c>
      <c r="C2" s="19">
        <v>50.07</v>
      </c>
      <c r="D2" s="120">
        <v>1005.571364</v>
      </c>
      <c r="E2" s="120">
        <v>117.534256</v>
      </c>
      <c r="F2" s="120">
        <v>236.5812</v>
      </c>
      <c r="G2" s="120">
        <v>82.306327999999993</v>
      </c>
      <c r="H2" s="120">
        <v>63.940800000000003</v>
      </c>
      <c r="I2" s="120">
        <v>62.318399999999997</v>
      </c>
      <c r="J2" s="120">
        <v>91.543999999999997</v>
      </c>
      <c r="K2" s="21" t="str">
        <f>TEXT(A2,"DD-MMM-YYYY") &amp;"  " &amp;"Bl No " &amp;B2</f>
        <v>07-Apr-2025  Bl No 1</v>
      </c>
      <c r="L2" s="22"/>
      <c r="M2" s="101" t="s">
        <v>85</v>
      </c>
      <c r="N2" s="18" t="s">
        <v>88</v>
      </c>
      <c r="O2" s="18" t="s">
        <v>89</v>
      </c>
      <c r="P2" s="18" t="s">
        <v>90</v>
      </c>
      <c r="Q2" s="18" t="s">
        <v>91</v>
      </c>
      <c r="R2" s="18" t="s">
        <v>92</v>
      </c>
      <c r="S2" s="18" t="s">
        <v>93</v>
      </c>
      <c r="T2" s="18" t="s">
        <v>94</v>
      </c>
    </row>
    <row r="3" spans="1:42" ht="17.100000000000001" customHeight="1" x14ac:dyDescent="0.25">
      <c r="A3" s="60">
        <v>45754</v>
      </c>
      <c r="B3" s="18">
        <v>2</v>
      </c>
      <c r="C3" s="19">
        <v>50.06</v>
      </c>
      <c r="D3" s="120">
        <v>1011.00108</v>
      </c>
      <c r="E3" s="120">
        <v>106.048292</v>
      </c>
      <c r="F3" s="120">
        <v>227.0712</v>
      </c>
      <c r="G3" s="120">
        <v>79.673019999999994</v>
      </c>
      <c r="H3" s="120">
        <v>62.140799999999999</v>
      </c>
      <c r="I3" s="120">
        <v>60.187199999999997</v>
      </c>
      <c r="J3" s="120">
        <v>88.745599999999996</v>
      </c>
      <c r="K3" s="21" t="str">
        <f t="shared" ref="K3:K66" si="0">TEXT(A3,"DD-MMM-YYYY") &amp;"  " &amp;"Bl No " &amp;B3</f>
        <v>07-Apr-2025  Bl No 2</v>
      </c>
      <c r="L3" s="22"/>
      <c r="M3" s="101">
        <f>$A$2</f>
        <v>45754</v>
      </c>
      <c r="N3" s="19">
        <f>SUM($D$2:$D$97)/4000</f>
        <v>27.848750796000001</v>
      </c>
      <c r="O3" s="19">
        <f>SUM($E$2:$E$97)/4000</f>
        <v>4.1407037850000004</v>
      </c>
      <c r="P3" s="19">
        <f>SUM($F$2:$F$97)/4000</f>
        <v>4.0413532499999993</v>
      </c>
      <c r="Q3" s="19">
        <f>SUM($G$2:$G$97)/4000</f>
        <v>2.8093535309999988</v>
      </c>
      <c r="R3" s="19">
        <f>SUM($H$2:$H$97)/4000</f>
        <v>2.3662283999999998</v>
      </c>
      <c r="S3" s="19">
        <f>SUM($I$2:$I$97)/4000</f>
        <v>1.6324548000000001</v>
      </c>
      <c r="T3" s="19">
        <f>SUM($I$2:$I$97)/4000</f>
        <v>1.6324548000000001</v>
      </c>
    </row>
    <row r="4" spans="1:42" ht="17.100000000000001" customHeight="1" x14ac:dyDescent="0.25">
      <c r="A4" s="60">
        <v>45754</v>
      </c>
      <c r="B4" s="18">
        <v>3</v>
      </c>
      <c r="C4" s="19">
        <v>50.02</v>
      </c>
      <c r="D4" s="120">
        <v>983.33804399999997</v>
      </c>
      <c r="E4" s="120">
        <v>102.07622000000001</v>
      </c>
      <c r="F4" s="120">
        <v>194.0352</v>
      </c>
      <c r="G4" s="120">
        <v>79.724800000000002</v>
      </c>
      <c r="H4" s="120">
        <v>62.260800000000003</v>
      </c>
      <c r="I4" s="120">
        <v>58.7376</v>
      </c>
      <c r="J4" s="120">
        <v>87.783199999999994</v>
      </c>
      <c r="K4" s="21" t="str">
        <f t="shared" si="0"/>
        <v>07-Apr-2025  Bl No 3</v>
      </c>
      <c r="M4" s="101">
        <f>$A$98</f>
        <v>45755</v>
      </c>
      <c r="N4" s="19">
        <f>SUM($D$98:$D$193)/4000</f>
        <v>32.110514348999999</v>
      </c>
      <c r="O4" s="19">
        <f>SUM($E$98:$E$193)/4000</f>
        <v>4.1577392049999977</v>
      </c>
      <c r="P4" s="19">
        <f>SUM($F$98:$F$193)/4000</f>
        <v>5.0467995000000005</v>
      </c>
      <c r="Q4" s="19">
        <f>SUM($G$98:$G$193)/4000</f>
        <v>2.9711389779999995</v>
      </c>
      <c r="R4" s="19">
        <f>SUM($H$98:$H$193)/4000</f>
        <v>2.4738192000000003</v>
      </c>
      <c r="S4" s="19">
        <f>SUM($I$98:$I$193)/4000</f>
        <v>1.878531600000001</v>
      </c>
      <c r="T4" s="19">
        <f>SUM($I$98:$I$193)/4000</f>
        <v>1.878531600000001</v>
      </c>
    </row>
    <row r="5" spans="1:42" ht="17.100000000000001" customHeight="1" x14ac:dyDescent="0.25">
      <c r="A5" s="60">
        <v>45754</v>
      </c>
      <c r="B5" s="18">
        <v>4</v>
      </c>
      <c r="C5" s="19">
        <v>50</v>
      </c>
      <c r="D5" s="120">
        <v>966.00981999999999</v>
      </c>
      <c r="E5" s="120">
        <v>104.634472</v>
      </c>
      <c r="F5" s="120">
        <v>179.96100000000001</v>
      </c>
      <c r="G5" s="120">
        <v>78.985600000000005</v>
      </c>
      <c r="H5" s="120">
        <v>62.068800000000003</v>
      </c>
      <c r="I5" s="120">
        <v>57.585599999999999</v>
      </c>
      <c r="J5" s="120">
        <v>91.222399999999993</v>
      </c>
      <c r="K5" s="21" t="str">
        <f t="shared" si="0"/>
        <v>07-Apr-2025  Bl No 4</v>
      </c>
      <c r="M5" s="101">
        <f>$A$194</f>
        <v>45756</v>
      </c>
      <c r="N5" s="19">
        <f>SUM($D$194:$D$289)/4000</f>
        <v>29.254006615999984</v>
      </c>
      <c r="O5" s="19">
        <f>SUM($E$194:$E$289)/4000</f>
        <v>3.9446616670000001</v>
      </c>
      <c r="P5" s="19">
        <f>SUM($F$194:$F$289)/4000</f>
        <v>5.203362900000001</v>
      </c>
      <c r="Q5" s="19">
        <f>SUM($G$194:$G$289)/4000</f>
        <v>2.8822061850000003</v>
      </c>
      <c r="R5" s="19">
        <f>SUM($H$194:$H$289)/4000</f>
        <v>2.523777599999999</v>
      </c>
      <c r="S5" s="19">
        <f>SUM($I$194:$I$289)/4000</f>
        <v>1.8477167999999997</v>
      </c>
      <c r="T5" s="19">
        <f>SUM($I$194:$I$289)/4000</f>
        <v>1.8477167999999997</v>
      </c>
    </row>
    <row r="6" spans="1:42" ht="17.100000000000001" customHeight="1" x14ac:dyDescent="0.25">
      <c r="A6" s="60">
        <v>45754</v>
      </c>
      <c r="B6" s="18">
        <v>5</v>
      </c>
      <c r="C6" s="19">
        <v>49.99</v>
      </c>
      <c r="D6" s="120">
        <v>952.33209199999999</v>
      </c>
      <c r="E6" s="120">
        <v>126.05003600000001</v>
      </c>
      <c r="F6" s="120">
        <v>181.34280000000001</v>
      </c>
      <c r="G6" s="120">
        <v>78.147492</v>
      </c>
      <c r="H6" s="120">
        <v>60.547199999999997</v>
      </c>
      <c r="I6" s="120">
        <v>56.409599999999998</v>
      </c>
      <c r="J6" s="120">
        <v>90.0488</v>
      </c>
      <c r="K6" s="21" t="str">
        <f t="shared" si="0"/>
        <v>07-Apr-2025  Bl No 5</v>
      </c>
      <c r="M6" s="101">
        <f>$A$290</f>
        <v>45757</v>
      </c>
      <c r="N6" s="19">
        <f>SUM($D$290:$D$385)/4000</f>
        <v>26.283416351999989</v>
      </c>
      <c r="O6" s="19">
        <f>SUM($E$290:$E$385)/4000</f>
        <v>3.8993106949999987</v>
      </c>
      <c r="P6" s="19">
        <f>SUM($F$290:$F$385)/4000</f>
        <v>5.1895766999999964</v>
      </c>
      <c r="Q6" s="19">
        <f>SUM($G$290:$G$385)/4000</f>
        <v>2.9926324340000012</v>
      </c>
      <c r="R6" s="19">
        <f>SUM($H$290:$H$385)/4000</f>
        <v>2.4016152000000011</v>
      </c>
      <c r="S6" s="19">
        <f>SUM($I$290:$I$385)/4000</f>
        <v>1.7783951999999992</v>
      </c>
      <c r="T6" s="19">
        <f>SUM($I$290:$I$385)/4000</f>
        <v>1.7783951999999992</v>
      </c>
    </row>
    <row r="7" spans="1:42" ht="17.100000000000001" customHeight="1" x14ac:dyDescent="0.25">
      <c r="A7" s="60">
        <v>45754</v>
      </c>
      <c r="B7" s="18">
        <v>6</v>
      </c>
      <c r="C7" s="19">
        <v>49.99</v>
      </c>
      <c r="D7" s="120">
        <v>923.68814399999997</v>
      </c>
      <c r="E7" s="120">
        <v>131.79985600000001</v>
      </c>
      <c r="F7" s="120">
        <v>183.78299999999999</v>
      </c>
      <c r="G7" s="120">
        <v>76.435779999999994</v>
      </c>
      <c r="H7" s="120">
        <v>61.948799999999999</v>
      </c>
      <c r="I7" s="120">
        <v>55.108800000000002</v>
      </c>
      <c r="J7" s="120">
        <v>91.28</v>
      </c>
      <c r="K7" s="21" t="str">
        <f t="shared" si="0"/>
        <v>07-Apr-2025  Bl No 6</v>
      </c>
      <c r="M7" s="101">
        <f>$A$386</f>
        <v>45758</v>
      </c>
      <c r="N7" s="19">
        <f>SUM($D$386:$D$481)/4000</f>
        <v>26.229983235999999</v>
      </c>
      <c r="O7" s="19">
        <f>SUM($E$386:$E$481)/4000</f>
        <v>4.2882698879999985</v>
      </c>
      <c r="P7" s="19">
        <f>SUM($F$386:$F$481)/4000</f>
        <v>4.8681359999999998</v>
      </c>
      <c r="Q7" s="19">
        <f>SUM($G$386:$G$481)/4000</f>
        <v>2.945347846999999</v>
      </c>
      <c r="R7" s="19">
        <f>SUM($H$386:$H$481)/4000</f>
        <v>2.424204</v>
      </c>
      <c r="S7" s="19">
        <f>SUM($I$386:$I$481)/4000</f>
        <v>1.7218415999999996</v>
      </c>
      <c r="T7" s="19">
        <f>SUM($I$386:$I$481)/4000</f>
        <v>1.7218415999999996</v>
      </c>
    </row>
    <row r="8" spans="1:42" ht="17.100000000000001" customHeight="1" x14ac:dyDescent="0.25">
      <c r="A8" s="60">
        <v>45754</v>
      </c>
      <c r="B8" s="18">
        <v>7</v>
      </c>
      <c r="C8" s="19">
        <v>49.95</v>
      </c>
      <c r="D8" s="120">
        <v>919.241536</v>
      </c>
      <c r="E8" s="120">
        <v>130.30807200000001</v>
      </c>
      <c r="F8" s="120">
        <v>181.27619999999999</v>
      </c>
      <c r="G8" s="120">
        <v>73.309963999999994</v>
      </c>
      <c r="H8" s="120">
        <v>60.475200000000001</v>
      </c>
      <c r="I8" s="120">
        <v>54.369599999999998</v>
      </c>
      <c r="J8" s="120">
        <v>92.012</v>
      </c>
      <c r="K8" s="21" t="str">
        <f t="shared" si="0"/>
        <v>07-Apr-2025  Bl No 7</v>
      </c>
      <c r="M8" s="101">
        <f>$A$482</f>
        <v>45759</v>
      </c>
      <c r="N8" s="19">
        <f>SUM($D$482:$D$577)/4000</f>
        <v>29.085744470999991</v>
      </c>
      <c r="O8" s="19">
        <f>SUM($E$482:$E$577)/4000</f>
        <v>4.278452369</v>
      </c>
      <c r="P8" s="19">
        <f>SUM($F$482:$F$577)/4000</f>
        <v>4.8305235000000009</v>
      </c>
      <c r="Q8" s="19">
        <f>SUM($G$482:$G$577)/4000</f>
        <v>2.9011567299999999</v>
      </c>
      <c r="R8" s="19">
        <f>SUM($H$482:$H$577)/4000</f>
        <v>2.5579248000000003</v>
      </c>
      <c r="S8" s="19">
        <f>SUM($I$482:$I$577)/4000</f>
        <v>1.76976</v>
      </c>
      <c r="T8" s="19">
        <f>SUM($I$482:$I$577)/4000</f>
        <v>1.76976</v>
      </c>
    </row>
    <row r="9" spans="1:42" ht="17.100000000000001" customHeight="1" x14ac:dyDescent="0.25">
      <c r="A9" s="60">
        <v>45754</v>
      </c>
      <c r="B9" s="18">
        <v>8</v>
      </c>
      <c r="C9" s="19">
        <v>49.94</v>
      </c>
      <c r="D9" s="120">
        <v>910.65716399999997</v>
      </c>
      <c r="E9" s="120">
        <v>132.42705599999999</v>
      </c>
      <c r="F9" s="120">
        <v>172.94640000000001</v>
      </c>
      <c r="G9" s="120">
        <v>73.284071999999995</v>
      </c>
      <c r="H9" s="120">
        <v>58.8384</v>
      </c>
      <c r="I9" s="120">
        <v>53.856000000000002</v>
      </c>
      <c r="J9" s="120">
        <v>95.615200000000002</v>
      </c>
      <c r="K9" s="21" t="str">
        <f t="shared" si="0"/>
        <v>07-Apr-2025  Bl No 8</v>
      </c>
      <c r="M9" s="101">
        <f>$A$578</f>
        <v>45760</v>
      </c>
      <c r="N9" s="19">
        <f>SUM($D$578:$D$673)/4000</f>
        <v>24.183760737000004</v>
      </c>
      <c r="O9" s="19">
        <f>SUM($E$578:$E$673)/4000</f>
        <v>4.175295203000001</v>
      </c>
      <c r="P9" s="19">
        <f>SUM($F$578:$F$673)/4000</f>
        <v>5.0420428499999979</v>
      </c>
      <c r="Q9" s="19">
        <f>SUM($G$578:$G$673)/4000</f>
        <v>2.9330932329999992</v>
      </c>
      <c r="R9" s="19">
        <f>SUM($H$578:$H$673)/4000</f>
        <v>2.4740748000000008</v>
      </c>
      <c r="S9" s="19">
        <f>SUM($I$578:$I$673)/4000</f>
        <v>1.7327688000000003</v>
      </c>
      <c r="T9" s="19">
        <f>SUM($I$578:$I$673)/4000</f>
        <v>1.7327688000000003</v>
      </c>
    </row>
    <row r="10" spans="1:42" ht="17.100000000000001" customHeight="1" x14ac:dyDescent="0.25">
      <c r="A10" s="60">
        <v>45754</v>
      </c>
      <c r="B10" s="18">
        <v>9</v>
      </c>
      <c r="C10" s="19">
        <v>49.94</v>
      </c>
      <c r="D10" s="120">
        <v>898.14917200000002</v>
      </c>
      <c r="E10" s="120">
        <v>148.957672</v>
      </c>
      <c r="F10" s="120">
        <v>160.74600000000001</v>
      </c>
      <c r="G10" s="120">
        <v>72.791563999999994</v>
      </c>
      <c r="H10" s="120">
        <v>57.744</v>
      </c>
      <c r="I10" s="120">
        <v>53.150399999999998</v>
      </c>
      <c r="J10" s="120">
        <v>94.536799999999999</v>
      </c>
      <c r="K10" s="21" t="str">
        <f t="shared" si="0"/>
        <v>07-Apr-2025  Bl No 9</v>
      </c>
      <c r="N10" s="17"/>
      <c r="U10" s="25"/>
    </row>
    <row r="11" spans="1:42" ht="17.100000000000001" customHeight="1" x14ac:dyDescent="0.25">
      <c r="A11" s="60">
        <v>45754</v>
      </c>
      <c r="B11" s="18">
        <v>10</v>
      </c>
      <c r="C11" s="19">
        <v>49.94</v>
      </c>
      <c r="D11" s="120">
        <v>875.09535200000005</v>
      </c>
      <c r="E11" s="120">
        <v>145.065888</v>
      </c>
      <c r="F11" s="120">
        <v>108.6078</v>
      </c>
      <c r="G11" s="120">
        <v>72.877964000000006</v>
      </c>
      <c r="H11" s="120">
        <v>57.331200000000003</v>
      </c>
      <c r="I11" s="120">
        <v>52.665599999999998</v>
      </c>
      <c r="J11" s="120">
        <v>96.152000000000001</v>
      </c>
      <c r="K11" s="21" t="str">
        <f t="shared" si="0"/>
        <v>07-Apr-2025  Bl No 10</v>
      </c>
      <c r="N11" s="17"/>
      <c r="U11" s="25"/>
    </row>
    <row r="12" spans="1:42" ht="17.100000000000001" customHeight="1" x14ac:dyDescent="0.25">
      <c r="A12" s="60">
        <v>45754</v>
      </c>
      <c r="B12" s="18">
        <v>11</v>
      </c>
      <c r="C12" s="19">
        <v>49.9</v>
      </c>
      <c r="D12" s="120">
        <v>851.93732</v>
      </c>
      <c r="E12" s="120">
        <v>145.76843600000001</v>
      </c>
      <c r="F12" s="120">
        <v>32.354999999999997</v>
      </c>
      <c r="G12" s="120">
        <v>72.519856000000004</v>
      </c>
      <c r="H12" s="120">
        <v>56.779200000000003</v>
      </c>
      <c r="I12" s="120">
        <v>51.830399999999997</v>
      </c>
      <c r="J12" s="120">
        <v>94.134399999999999</v>
      </c>
      <c r="K12" s="21" t="str">
        <f t="shared" si="0"/>
        <v>07-Apr-2025  Bl No 11</v>
      </c>
      <c r="N12" s="17"/>
      <c r="U12" s="25"/>
    </row>
    <row r="13" spans="1:42" ht="17.100000000000001" customHeight="1" x14ac:dyDescent="0.25">
      <c r="A13" s="60">
        <v>45754</v>
      </c>
      <c r="B13" s="18">
        <v>12</v>
      </c>
      <c r="C13" s="19">
        <v>49.96</v>
      </c>
      <c r="D13" s="120">
        <v>815.86873600000001</v>
      </c>
      <c r="E13" s="120">
        <v>141.97556399999999</v>
      </c>
      <c r="F13" s="120">
        <v>21.649799999999999</v>
      </c>
      <c r="G13" s="120">
        <v>72.788656000000003</v>
      </c>
      <c r="H13" s="120">
        <v>57.244799999999998</v>
      </c>
      <c r="I13" s="120">
        <v>51.278399999999998</v>
      </c>
      <c r="J13" s="120">
        <v>95.482399999999998</v>
      </c>
      <c r="K13" s="21" t="str">
        <f t="shared" si="0"/>
        <v>07-Apr-2025  Bl No 12</v>
      </c>
      <c r="N13" s="17"/>
      <c r="U13" s="25"/>
    </row>
    <row r="14" spans="1:42" ht="17.100000000000001" customHeight="1" x14ac:dyDescent="0.25">
      <c r="A14" s="60">
        <v>45754</v>
      </c>
      <c r="B14" s="18">
        <v>13</v>
      </c>
      <c r="C14" s="19">
        <v>49.93</v>
      </c>
      <c r="D14" s="120">
        <v>796.05418799999995</v>
      </c>
      <c r="E14" s="120">
        <v>140.392436</v>
      </c>
      <c r="F14" s="120">
        <v>10.292400000000001</v>
      </c>
      <c r="G14" s="120">
        <v>73.540363999999997</v>
      </c>
      <c r="H14" s="120">
        <v>63.96</v>
      </c>
      <c r="I14" s="120">
        <v>50.4816</v>
      </c>
      <c r="J14" s="120">
        <v>96.222399999999993</v>
      </c>
      <c r="K14" s="21" t="str">
        <f t="shared" si="0"/>
        <v>07-Apr-2025  Bl No 13</v>
      </c>
      <c r="N14" s="17"/>
      <c r="U14" s="25"/>
    </row>
    <row r="15" spans="1:42" ht="17.100000000000001" customHeight="1" x14ac:dyDescent="0.25">
      <c r="A15" s="60">
        <v>45754</v>
      </c>
      <c r="B15" s="18">
        <v>14</v>
      </c>
      <c r="C15" s="19">
        <v>49.95</v>
      </c>
      <c r="D15" s="120">
        <v>775.06218000000001</v>
      </c>
      <c r="E15" s="120">
        <v>144.552144</v>
      </c>
      <c r="F15" s="120">
        <v>1.845</v>
      </c>
      <c r="G15" s="120">
        <v>73.614255999999997</v>
      </c>
      <c r="H15" s="120">
        <v>62.688000000000002</v>
      </c>
      <c r="I15" s="120">
        <v>49.752000000000002</v>
      </c>
      <c r="J15" s="120">
        <v>96.121600000000001</v>
      </c>
      <c r="K15" s="21" t="str">
        <f t="shared" si="0"/>
        <v>07-Apr-2025  Bl No 14</v>
      </c>
      <c r="N15" s="17"/>
      <c r="U15" s="25"/>
    </row>
    <row r="16" spans="1:42" ht="17.100000000000001" customHeight="1" x14ac:dyDescent="0.25">
      <c r="A16" s="60">
        <v>45754</v>
      </c>
      <c r="B16" s="18">
        <v>15</v>
      </c>
      <c r="C16" s="19">
        <v>49.99</v>
      </c>
      <c r="D16" s="120">
        <v>756.94182799999999</v>
      </c>
      <c r="E16" s="120">
        <v>153.825164</v>
      </c>
      <c r="F16" s="120">
        <v>5.1365999999999996</v>
      </c>
      <c r="G16" s="120">
        <v>75.441164000000001</v>
      </c>
      <c r="H16" s="120">
        <v>60.216000000000001</v>
      </c>
      <c r="I16" s="120">
        <v>47.179200000000002</v>
      </c>
      <c r="J16" s="120">
        <v>101.86239999999999</v>
      </c>
      <c r="K16" s="21" t="str">
        <f t="shared" si="0"/>
        <v>07-Apr-2025  Bl No 15</v>
      </c>
      <c r="N16" s="17"/>
      <c r="U16" s="25"/>
    </row>
    <row r="17" spans="1:21" ht="17.100000000000001" customHeight="1" x14ac:dyDescent="0.25">
      <c r="A17" s="60">
        <v>45754</v>
      </c>
      <c r="B17" s="18">
        <v>16</v>
      </c>
      <c r="C17" s="19">
        <v>49.98</v>
      </c>
      <c r="D17" s="120">
        <v>753.66808000000003</v>
      </c>
      <c r="E17" s="120">
        <v>160.53294399999999</v>
      </c>
      <c r="F17" s="120">
        <v>15.9072</v>
      </c>
      <c r="G17" s="120">
        <v>77.945892000000001</v>
      </c>
      <c r="H17" s="120">
        <v>60.369599999999998</v>
      </c>
      <c r="I17" s="120">
        <v>40.982399999999998</v>
      </c>
      <c r="J17" s="120">
        <v>97.152000000000001</v>
      </c>
      <c r="K17" s="21" t="str">
        <f t="shared" si="0"/>
        <v>07-Apr-2025  Bl No 16</v>
      </c>
      <c r="N17" s="17"/>
      <c r="U17" s="25"/>
    </row>
    <row r="18" spans="1:21" ht="17.100000000000001" customHeight="1" x14ac:dyDescent="0.25">
      <c r="A18" s="60">
        <v>45754</v>
      </c>
      <c r="B18" s="18">
        <v>17</v>
      </c>
      <c r="C18" s="19">
        <v>49.95</v>
      </c>
      <c r="D18" s="120">
        <v>752.69056399999999</v>
      </c>
      <c r="E18" s="120">
        <v>166.09658400000001</v>
      </c>
      <c r="F18" s="120">
        <v>14.860200000000001</v>
      </c>
      <c r="G18" s="120">
        <v>82.530035999999996</v>
      </c>
      <c r="H18" s="120">
        <v>61.982399999999998</v>
      </c>
      <c r="I18" s="120">
        <v>37.497599999999998</v>
      </c>
      <c r="J18" s="120">
        <v>99.777600000000007</v>
      </c>
      <c r="K18" s="21" t="str">
        <f t="shared" si="0"/>
        <v>07-Apr-2025  Bl No 17</v>
      </c>
      <c r="N18" s="17"/>
      <c r="U18" s="25"/>
    </row>
    <row r="19" spans="1:21" ht="17.100000000000001" customHeight="1" x14ac:dyDescent="0.25">
      <c r="A19" s="60">
        <v>45754</v>
      </c>
      <c r="B19" s="18">
        <v>18</v>
      </c>
      <c r="C19" s="19">
        <v>49.98</v>
      </c>
      <c r="D19" s="120">
        <v>760.23927600000002</v>
      </c>
      <c r="E19" s="120">
        <v>170.15389200000001</v>
      </c>
      <c r="F19" s="120">
        <v>18.353999999999999</v>
      </c>
      <c r="G19" s="120">
        <v>87.082471999999996</v>
      </c>
      <c r="H19" s="120">
        <v>70.843199999999996</v>
      </c>
      <c r="I19" s="120">
        <v>31.315200000000001</v>
      </c>
      <c r="J19" s="120">
        <v>99.427199999999999</v>
      </c>
      <c r="K19" s="21" t="str">
        <f t="shared" si="0"/>
        <v>07-Apr-2025  Bl No 18</v>
      </c>
      <c r="N19" s="17"/>
      <c r="U19" s="25"/>
    </row>
    <row r="20" spans="1:21" ht="17.100000000000001" customHeight="1" x14ac:dyDescent="0.25">
      <c r="A20" s="60">
        <v>45754</v>
      </c>
      <c r="B20" s="18">
        <v>19</v>
      </c>
      <c r="C20" s="19">
        <v>49.97</v>
      </c>
      <c r="D20" s="120">
        <v>774.596228</v>
      </c>
      <c r="E20" s="120">
        <v>171.88538399999999</v>
      </c>
      <c r="F20" s="120">
        <v>27.511199999999999</v>
      </c>
      <c r="G20" s="120">
        <v>92.613236000000001</v>
      </c>
      <c r="H20" s="120">
        <v>66.220799999999997</v>
      </c>
      <c r="I20" s="120">
        <v>26.860800000000001</v>
      </c>
      <c r="J20" s="120">
        <v>102.33280000000001</v>
      </c>
      <c r="K20" s="21" t="str">
        <f t="shared" si="0"/>
        <v>07-Apr-2025  Bl No 19</v>
      </c>
      <c r="N20" s="17"/>
      <c r="U20" s="25"/>
    </row>
    <row r="21" spans="1:21" ht="17.100000000000001" customHeight="1" x14ac:dyDescent="0.25">
      <c r="A21" s="60">
        <v>45754</v>
      </c>
      <c r="B21" s="18">
        <v>20</v>
      </c>
      <c r="C21" s="19">
        <v>49.97</v>
      </c>
      <c r="D21" s="120">
        <v>791.60454400000003</v>
      </c>
      <c r="E21" s="120">
        <v>170.34559999999999</v>
      </c>
      <c r="F21" s="120">
        <v>27.942</v>
      </c>
      <c r="G21" s="120">
        <v>99.657020000000003</v>
      </c>
      <c r="H21" s="120">
        <v>69.854399999999998</v>
      </c>
      <c r="I21" s="120">
        <v>32.735999999999997</v>
      </c>
      <c r="J21" s="120">
        <v>100.684</v>
      </c>
      <c r="K21" s="21" t="str">
        <f t="shared" si="0"/>
        <v>07-Apr-2025  Bl No 20</v>
      </c>
      <c r="N21" s="17"/>
      <c r="U21" s="25"/>
    </row>
    <row r="22" spans="1:21" ht="17.100000000000001" customHeight="1" x14ac:dyDescent="0.25">
      <c r="A22" s="60">
        <v>45754</v>
      </c>
      <c r="B22" s="18">
        <v>21</v>
      </c>
      <c r="C22" s="19">
        <v>49.93</v>
      </c>
      <c r="D22" s="120">
        <v>802.68962799999997</v>
      </c>
      <c r="E22" s="120">
        <v>162.67287200000001</v>
      </c>
      <c r="F22" s="120">
        <v>24.458400000000001</v>
      </c>
      <c r="G22" s="120">
        <v>104.512</v>
      </c>
      <c r="H22" s="120">
        <v>77.169600000000003</v>
      </c>
      <c r="I22" s="120">
        <v>37.027200000000001</v>
      </c>
      <c r="J22" s="120">
        <v>107.9472</v>
      </c>
      <c r="K22" s="21" t="str">
        <f t="shared" si="0"/>
        <v>07-Apr-2025  Bl No 21</v>
      </c>
      <c r="N22" s="17"/>
      <c r="U22" s="25"/>
    </row>
    <row r="23" spans="1:21" ht="17.100000000000001" customHeight="1" x14ac:dyDescent="0.25">
      <c r="A23" s="60">
        <v>45754</v>
      </c>
      <c r="B23" s="18">
        <v>22</v>
      </c>
      <c r="C23" s="19">
        <v>49.88</v>
      </c>
      <c r="D23" s="120">
        <v>819.28314399999999</v>
      </c>
      <c r="E23" s="120">
        <v>164.28276399999999</v>
      </c>
      <c r="F23" s="120">
        <v>26.5596</v>
      </c>
      <c r="G23" s="120">
        <v>115.103128</v>
      </c>
      <c r="H23" s="120">
        <v>84.508799999999994</v>
      </c>
      <c r="I23" s="120">
        <v>31.9344</v>
      </c>
      <c r="J23" s="120">
        <v>109.4632</v>
      </c>
      <c r="K23" s="21" t="str">
        <f t="shared" si="0"/>
        <v>07-Apr-2025  Bl No 22</v>
      </c>
      <c r="N23" s="17"/>
      <c r="U23" s="25"/>
    </row>
    <row r="24" spans="1:21" ht="17.100000000000001" customHeight="1" x14ac:dyDescent="0.25">
      <c r="A24" s="60">
        <v>45754</v>
      </c>
      <c r="B24" s="18">
        <v>23</v>
      </c>
      <c r="C24" s="19">
        <v>49.95</v>
      </c>
      <c r="D24" s="120">
        <v>835.20432400000004</v>
      </c>
      <c r="E24" s="120">
        <v>173.80043599999999</v>
      </c>
      <c r="F24" s="120">
        <v>31.574999999999999</v>
      </c>
      <c r="G24" s="120">
        <v>121.7024</v>
      </c>
      <c r="H24" s="120">
        <v>92.140799999999999</v>
      </c>
      <c r="I24" s="120">
        <v>42.139200000000002</v>
      </c>
      <c r="J24" s="120">
        <v>113.4088</v>
      </c>
      <c r="K24" s="21" t="str">
        <f t="shared" si="0"/>
        <v>07-Apr-2025  Bl No 23</v>
      </c>
      <c r="N24" s="17"/>
      <c r="U24" s="25"/>
    </row>
    <row r="25" spans="1:21" ht="17.100000000000001" customHeight="1" x14ac:dyDescent="0.25">
      <c r="A25" s="60">
        <v>45754</v>
      </c>
      <c r="B25" s="18">
        <v>24</v>
      </c>
      <c r="C25" s="19">
        <v>49.97</v>
      </c>
      <c r="D25" s="120">
        <v>866.72285599999998</v>
      </c>
      <c r="E25" s="120">
        <v>182.81309200000001</v>
      </c>
      <c r="F25" s="120">
        <v>38.672400000000003</v>
      </c>
      <c r="G25" s="120">
        <v>125.73352800000001</v>
      </c>
      <c r="H25" s="120">
        <v>100.70399999999999</v>
      </c>
      <c r="I25" s="120">
        <v>45.8688</v>
      </c>
      <c r="J25" s="120">
        <v>118.4</v>
      </c>
      <c r="K25" s="21" t="str">
        <f t="shared" si="0"/>
        <v>07-Apr-2025  Bl No 24</v>
      </c>
      <c r="N25" s="17"/>
      <c r="U25" s="25"/>
    </row>
    <row r="26" spans="1:21" ht="17.100000000000001" customHeight="1" x14ac:dyDescent="0.25">
      <c r="A26" s="60">
        <v>45754</v>
      </c>
      <c r="B26" s="18">
        <v>25</v>
      </c>
      <c r="C26" s="19">
        <v>49.93</v>
      </c>
      <c r="D26" s="120">
        <v>888.98277199999995</v>
      </c>
      <c r="E26" s="120">
        <v>152.762764</v>
      </c>
      <c r="F26" s="120">
        <v>43.272599999999997</v>
      </c>
      <c r="G26" s="120">
        <v>129.819344</v>
      </c>
      <c r="H26" s="120">
        <v>107.9328</v>
      </c>
      <c r="I26" s="120">
        <v>53.308799999999998</v>
      </c>
      <c r="J26" s="120">
        <v>119.69199999999999</v>
      </c>
      <c r="K26" s="21" t="str">
        <f t="shared" si="0"/>
        <v>07-Apr-2025  Bl No 25</v>
      </c>
      <c r="N26" s="17"/>
      <c r="U26" s="25"/>
    </row>
    <row r="27" spans="1:21" ht="17.100000000000001" customHeight="1" x14ac:dyDescent="0.25">
      <c r="A27" s="60">
        <v>45754</v>
      </c>
      <c r="B27" s="18">
        <v>26</v>
      </c>
      <c r="C27" s="19">
        <v>49.99</v>
      </c>
      <c r="D27" s="120">
        <v>924.27342799999997</v>
      </c>
      <c r="E27" s="120">
        <v>148.68247600000001</v>
      </c>
      <c r="F27" s="120">
        <v>49.086599999999997</v>
      </c>
      <c r="G27" s="120">
        <v>133.073744</v>
      </c>
      <c r="H27" s="120">
        <v>110.976</v>
      </c>
      <c r="I27" s="120">
        <v>57.302399999999999</v>
      </c>
      <c r="J27" s="120">
        <v>127.66079999999999</v>
      </c>
      <c r="K27" s="21" t="str">
        <f t="shared" si="0"/>
        <v>07-Apr-2025  Bl No 26</v>
      </c>
      <c r="N27" s="17"/>
      <c r="U27" s="25"/>
    </row>
    <row r="28" spans="1:21" ht="17.100000000000001" customHeight="1" x14ac:dyDescent="0.25">
      <c r="A28" s="60">
        <v>45754</v>
      </c>
      <c r="B28" s="18">
        <v>27</v>
      </c>
      <c r="C28" s="19">
        <v>50.04</v>
      </c>
      <c r="D28" s="120">
        <v>966.18154400000003</v>
      </c>
      <c r="E28" s="120">
        <v>154.786328</v>
      </c>
      <c r="F28" s="120">
        <v>57.728999999999999</v>
      </c>
      <c r="G28" s="120">
        <v>144.283928</v>
      </c>
      <c r="H28" s="120">
        <v>112.2672</v>
      </c>
      <c r="I28" s="120">
        <v>62.678400000000003</v>
      </c>
      <c r="J28" s="120">
        <v>133.928</v>
      </c>
      <c r="K28" s="21" t="str">
        <f t="shared" si="0"/>
        <v>07-Apr-2025  Bl No 27</v>
      </c>
      <c r="N28" s="17"/>
      <c r="U28" s="25"/>
    </row>
    <row r="29" spans="1:21" ht="17.100000000000001" customHeight="1" x14ac:dyDescent="0.25">
      <c r="A29" s="60">
        <v>45754</v>
      </c>
      <c r="B29" s="18">
        <v>28</v>
      </c>
      <c r="C29" s="19">
        <v>50.03</v>
      </c>
      <c r="D29" s="120">
        <v>989.78670799999998</v>
      </c>
      <c r="E29" s="120">
        <v>160.38167200000001</v>
      </c>
      <c r="F29" s="120">
        <v>65.271000000000001</v>
      </c>
      <c r="G29" s="120">
        <v>153.26109199999999</v>
      </c>
      <c r="H29" s="120">
        <v>112.6416</v>
      </c>
      <c r="I29" s="120">
        <v>65.836799999999997</v>
      </c>
      <c r="J29" s="120">
        <v>136.42959999999999</v>
      </c>
      <c r="K29" s="21" t="str">
        <f t="shared" si="0"/>
        <v>07-Apr-2025  Bl No 28</v>
      </c>
      <c r="N29" s="17"/>
      <c r="U29" s="25"/>
    </row>
    <row r="30" spans="1:21" ht="17.100000000000001" customHeight="1" x14ac:dyDescent="0.25">
      <c r="A30" s="60">
        <v>45754</v>
      </c>
      <c r="B30" s="18">
        <v>29</v>
      </c>
      <c r="C30" s="19">
        <v>50.03</v>
      </c>
      <c r="D30" s="120">
        <v>990.94736399999999</v>
      </c>
      <c r="E30" s="120">
        <v>160.01570799999999</v>
      </c>
      <c r="F30" s="120">
        <v>72.656999999999996</v>
      </c>
      <c r="G30" s="120">
        <v>153.898472</v>
      </c>
      <c r="H30" s="120">
        <v>116.4624</v>
      </c>
      <c r="I30" s="120">
        <v>74.231999999999999</v>
      </c>
      <c r="J30" s="120">
        <v>136.90799999999999</v>
      </c>
      <c r="K30" s="21" t="str">
        <f t="shared" si="0"/>
        <v>07-Apr-2025  Bl No 29</v>
      </c>
      <c r="N30" s="17"/>
      <c r="U30" s="25"/>
    </row>
    <row r="31" spans="1:21" ht="17.100000000000001" customHeight="1" x14ac:dyDescent="0.25">
      <c r="A31" s="60">
        <v>45754</v>
      </c>
      <c r="B31" s="18">
        <v>30</v>
      </c>
      <c r="C31" s="19">
        <v>50.03</v>
      </c>
      <c r="D31" s="120">
        <v>989.13673600000004</v>
      </c>
      <c r="E31" s="120">
        <v>167.47403600000001</v>
      </c>
      <c r="F31" s="120">
        <v>78.433199999999999</v>
      </c>
      <c r="G31" s="120">
        <v>152.775272</v>
      </c>
      <c r="H31" s="120">
        <v>117.4272</v>
      </c>
      <c r="I31" s="120">
        <v>65.135999999999996</v>
      </c>
      <c r="J31" s="120">
        <v>135.06559999999999</v>
      </c>
      <c r="K31" s="21" t="str">
        <f t="shared" si="0"/>
        <v>07-Apr-2025  Bl No 30</v>
      </c>
      <c r="N31" s="17"/>
      <c r="U31" s="25"/>
    </row>
    <row r="32" spans="1:21" ht="17.100000000000001" customHeight="1" x14ac:dyDescent="0.25">
      <c r="A32" s="60">
        <v>45754</v>
      </c>
      <c r="B32" s="18">
        <v>31</v>
      </c>
      <c r="C32" s="19">
        <v>50.04</v>
      </c>
      <c r="D32" s="120">
        <v>1002.748244</v>
      </c>
      <c r="E32" s="120">
        <v>159.69541599999999</v>
      </c>
      <c r="F32" s="120">
        <v>77.077799999999996</v>
      </c>
      <c r="G32" s="120">
        <v>148.73163600000001</v>
      </c>
      <c r="H32" s="120">
        <v>113.52</v>
      </c>
      <c r="I32" s="120">
        <v>60.792000000000002</v>
      </c>
      <c r="J32" s="120">
        <v>130.63120000000001</v>
      </c>
      <c r="K32" s="21" t="str">
        <f t="shared" si="0"/>
        <v>07-Apr-2025  Bl No 31</v>
      </c>
      <c r="N32" s="17"/>
      <c r="U32" s="25"/>
    </row>
    <row r="33" spans="1:21" ht="17.100000000000001" customHeight="1" x14ac:dyDescent="0.25">
      <c r="A33" s="60">
        <v>45754</v>
      </c>
      <c r="B33" s="18">
        <v>32</v>
      </c>
      <c r="C33" s="19">
        <v>50.09</v>
      </c>
      <c r="D33" s="120">
        <v>1008.698316</v>
      </c>
      <c r="E33" s="120">
        <v>170.33774399999999</v>
      </c>
      <c r="F33" s="120">
        <v>82.307400000000001</v>
      </c>
      <c r="G33" s="120">
        <v>143.47461999999999</v>
      </c>
      <c r="H33" s="120">
        <v>110.208</v>
      </c>
      <c r="I33" s="120">
        <v>58.896000000000001</v>
      </c>
      <c r="J33" s="120">
        <v>128.72559999999999</v>
      </c>
      <c r="K33" s="21" t="str">
        <f t="shared" si="0"/>
        <v>07-Apr-2025  Bl No 32</v>
      </c>
      <c r="N33" s="17"/>
      <c r="U33" s="25"/>
    </row>
    <row r="34" spans="1:21" ht="17.100000000000001" customHeight="1" x14ac:dyDescent="0.25">
      <c r="A34" s="60">
        <v>45754</v>
      </c>
      <c r="B34" s="18">
        <v>33</v>
      </c>
      <c r="C34" s="19">
        <v>50.05</v>
      </c>
      <c r="D34" s="120">
        <v>971.87994800000001</v>
      </c>
      <c r="E34" s="120">
        <v>180.79796400000001</v>
      </c>
      <c r="F34" s="120">
        <v>91.634399999999999</v>
      </c>
      <c r="G34" s="120">
        <v>140.32669200000001</v>
      </c>
      <c r="H34" s="120">
        <v>102.55200000000001</v>
      </c>
      <c r="I34" s="120">
        <v>49.008000000000003</v>
      </c>
      <c r="J34" s="120">
        <v>127.80719999999999</v>
      </c>
      <c r="K34" s="21" t="str">
        <f t="shared" si="0"/>
        <v>07-Apr-2025  Bl No 33</v>
      </c>
      <c r="N34" s="17"/>
      <c r="U34" s="25"/>
    </row>
    <row r="35" spans="1:21" ht="17.100000000000001" customHeight="1" x14ac:dyDescent="0.25">
      <c r="A35" s="60">
        <v>45754</v>
      </c>
      <c r="B35" s="18">
        <v>34</v>
      </c>
      <c r="C35" s="19">
        <v>49.99</v>
      </c>
      <c r="D35" s="120">
        <v>946.00708399999996</v>
      </c>
      <c r="E35" s="120">
        <v>217.65440000000001</v>
      </c>
      <c r="F35" s="120">
        <v>99.784800000000004</v>
      </c>
      <c r="G35" s="120">
        <v>135.97585599999999</v>
      </c>
      <c r="H35" s="120">
        <v>99.187200000000004</v>
      </c>
      <c r="I35" s="120">
        <v>40.276800000000001</v>
      </c>
      <c r="J35" s="120">
        <v>123.54559999999999</v>
      </c>
      <c r="K35" s="21" t="str">
        <f t="shared" si="0"/>
        <v>07-Apr-2025  Bl No 34</v>
      </c>
      <c r="N35" s="26"/>
    </row>
    <row r="36" spans="1:21" ht="17.100000000000001" customHeight="1" x14ac:dyDescent="0.25">
      <c r="A36" s="60">
        <v>45754</v>
      </c>
      <c r="B36" s="18">
        <v>35</v>
      </c>
      <c r="C36" s="19">
        <v>49.95</v>
      </c>
      <c r="D36" s="120">
        <v>936.95832399999995</v>
      </c>
      <c r="E36" s="120">
        <v>206.519272</v>
      </c>
      <c r="F36" s="120">
        <v>104.907</v>
      </c>
      <c r="G36" s="120">
        <v>133.42312799999999</v>
      </c>
      <c r="H36" s="120">
        <v>92.275199999999998</v>
      </c>
      <c r="I36" s="120">
        <v>19.152000000000001</v>
      </c>
      <c r="J36" s="120">
        <v>123.86239999999999</v>
      </c>
      <c r="K36" s="21" t="str">
        <f t="shared" si="0"/>
        <v>07-Apr-2025  Bl No 35</v>
      </c>
      <c r="N36" s="27"/>
    </row>
    <row r="37" spans="1:21" ht="17.100000000000001" customHeight="1" x14ac:dyDescent="0.25">
      <c r="A37" s="60">
        <v>45754</v>
      </c>
      <c r="B37" s="18">
        <v>36</v>
      </c>
      <c r="C37" s="19">
        <v>49.99</v>
      </c>
      <c r="D37" s="120">
        <v>921.92239199999995</v>
      </c>
      <c r="E37" s="120">
        <v>205.59883600000001</v>
      </c>
      <c r="F37" s="120">
        <v>115.3584</v>
      </c>
      <c r="G37" s="120">
        <v>132.17803599999999</v>
      </c>
      <c r="H37" s="120">
        <v>93.729600000000005</v>
      </c>
      <c r="I37" s="120">
        <v>18.815999999999999</v>
      </c>
      <c r="J37" s="120">
        <v>127.02800000000001</v>
      </c>
      <c r="K37" s="21" t="str">
        <f t="shared" si="0"/>
        <v>07-Apr-2025  Bl No 36</v>
      </c>
      <c r="N37" s="26"/>
    </row>
    <row r="38" spans="1:21" ht="17.100000000000001" customHeight="1" x14ac:dyDescent="0.25">
      <c r="A38" s="60">
        <v>45754</v>
      </c>
      <c r="B38" s="18">
        <v>37</v>
      </c>
      <c r="C38" s="19">
        <v>49.94</v>
      </c>
      <c r="D38" s="120">
        <v>927.496576</v>
      </c>
      <c r="E38" s="120">
        <v>202.47708800000001</v>
      </c>
      <c r="F38" s="120">
        <v>121.7448</v>
      </c>
      <c r="G38" s="120">
        <v>127.28290800000001</v>
      </c>
      <c r="H38" s="120">
        <v>102.0384</v>
      </c>
      <c r="I38" s="120">
        <v>32.015999999999998</v>
      </c>
      <c r="J38" s="120">
        <v>129.25200000000001</v>
      </c>
      <c r="K38" s="21" t="str">
        <f t="shared" si="0"/>
        <v>07-Apr-2025  Bl No 37</v>
      </c>
      <c r="N38" s="26"/>
    </row>
    <row r="39" spans="1:21" ht="17.100000000000001" customHeight="1" x14ac:dyDescent="0.25">
      <c r="A39" s="60">
        <v>45754</v>
      </c>
      <c r="B39" s="18">
        <v>38</v>
      </c>
      <c r="C39" s="19">
        <v>49.9</v>
      </c>
      <c r="D39" s="120">
        <v>945.68685600000003</v>
      </c>
      <c r="E39" s="120">
        <v>203.99127200000001</v>
      </c>
      <c r="F39" s="120">
        <v>129.23159999999999</v>
      </c>
      <c r="G39" s="120">
        <v>115.097308</v>
      </c>
      <c r="H39" s="120">
        <v>96.019199999999998</v>
      </c>
      <c r="I39" s="120">
        <v>31.507200000000001</v>
      </c>
      <c r="J39" s="120">
        <v>124.36320000000001</v>
      </c>
      <c r="K39" s="21" t="str">
        <f t="shared" si="0"/>
        <v>07-Apr-2025  Bl No 38</v>
      </c>
      <c r="N39" s="26"/>
    </row>
    <row r="40" spans="1:21" ht="17.100000000000001" customHeight="1" x14ac:dyDescent="0.25">
      <c r="A40" s="60">
        <v>45754</v>
      </c>
      <c r="B40" s="18">
        <v>39</v>
      </c>
      <c r="C40" s="19">
        <v>49.97</v>
      </c>
      <c r="D40" s="120">
        <v>953.87565600000005</v>
      </c>
      <c r="E40" s="120">
        <v>211.33439999999999</v>
      </c>
      <c r="F40" s="120">
        <v>133.04519999999999</v>
      </c>
      <c r="G40" s="120">
        <v>101.473456</v>
      </c>
      <c r="H40" s="120">
        <v>92.836799999999997</v>
      </c>
      <c r="I40" s="120">
        <v>28.963200000000001</v>
      </c>
      <c r="J40" s="120">
        <v>122.3336</v>
      </c>
      <c r="K40" s="21" t="str">
        <f t="shared" si="0"/>
        <v>07-Apr-2025  Bl No 39</v>
      </c>
      <c r="N40" s="26"/>
    </row>
    <row r="41" spans="1:21" ht="17.100000000000001" customHeight="1" x14ac:dyDescent="0.25">
      <c r="A41" s="60">
        <v>45754</v>
      </c>
      <c r="B41" s="18">
        <v>40</v>
      </c>
      <c r="C41" s="19">
        <v>49.99</v>
      </c>
      <c r="D41" s="120">
        <v>987.08626400000003</v>
      </c>
      <c r="E41" s="120">
        <v>215.09672800000001</v>
      </c>
      <c r="F41" s="120">
        <v>139.11959999999999</v>
      </c>
      <c r="G41" s="120">
        <v>97.919420000000002</v>
      </c>
      <c r="H41" s="120">
        <v>87.623999999999995</v>
      </c>
      <c r="I41" s="120">
        <v>28.987200000000001</v>
      </c>
      <c r="J41" s="120">
        <v>121.65600000000001</v>
      </c>
      <c r="K41" s="21" t="str">
        <f t="shared" si="0"/>
        <v>07-Apr-2025  Bl No 40</v>
      </c>
      <c r="N41" s="26"/>
    </row>
    <row r="42" spans="1:21" ht="17.100000000000001" customHeight="1" x14ac:dyDescent="0.25">
      <c r="A42" s="60">
        <v>45754</v>
      </c>
      <c r="B42" s="18">
        <v>41</v>
      </c>
      <c r="C42" s="19">
        <v>50.01</v>
      </c>
      <c r="D42" s="120">
        <v>1042.910312</v>
      </c>
      <c r="E42" s="120">
        <v>214.96610799999999</v>
      </c>
      <c r="F42" s="120">
        <v>144.97319999999999</v>
      </c>
      <c r="G42" s="120">
        <v>93.699200000000005</v>
      </c>
      <c r="H42" s="120">
        <v>83.246399999999994</v>
      </c>
      <c r="I42" s="120">
        <v>28.828800000000001</v>
      </c>
      <c r="J42" s="120">
        <v>125.0712</v>
      </c>
      <c r="K42" s="21" t="str">
        <f t="shared" si="0"/>
        <v>07-Apr-2025  Bl No 41</v>
      </c>
      <c r="N42" s="26"/>
    </row>
    <row r="43" spans="1:21" ht="17.100000000000001" customHeight="1" x14ac:dyDescent="0.25">
      <c r="A43" s="60">
        <v>45754</v>
      </c>
      <c r="B43" s="18">
        <v>42</v>
      </c>
      <c r="C43" s="19">
        <v>50.02</v>
      </c>
      <c r="D43" s="120">
        <v>1089.137324</v>
      </c>
      <c r="E43" s="120">
        <v>218.15360000000001</v>
      </c>
      <c r="F43" s="120">
        <v>144.91380000000001</v>
      </c>
      <c r="G43" s="120">
        <v>96.587056000000004</v>
      </c>
      <c r="H43" s="120">
        <v>89.476799999999997</v>
      </c>
      <c r="I43" s="120">
        <v>37.833599999999997</v>
      </c>
      <c r="J43" s="120">
        <v>124.8848</v>
      </c>
      <c r="K43" s="21" t="str">
        <f t="shared" si="0"/>
        <v>07-Apr-2025  Bl No 42</v>
      </c>
      <c r="N43" s="26"/>
    </row>
    <row r="44" spans="1:21" ht="17.100000000000001" customHeight="1" x14ac:dyDescent="0.25">
      <c r="A44" s="60">
        <v>45754</v>
      </c>
      <c r="B44" s="18">
        <v>43</v>
      </c>
      <c r="C44" s="19">
        <v>50.02</v>
      </c>
      <c r="D44" s="120">
        <v>1111.994952</v>
      </c>
      <c r="E44" s="120">
        <v>217.857744</v>
      </c>
      <c r="F44" s="120">
        <v>156.91319999999999</v>
      </c>
      <c r="G44" s="120">
        <v>96.731055999999995</v>
      </c>
      <c r="H44" s="120">
        <v>88.348799999999997</v>
      </c>
      <c r="I44" s="120">
        <v>34.4208</v>
      </c>
      <c r="J44" s="120">
        <v>120.8096</v>
      </c>
      <c r="K44" s="21" t="str">
        <f t="shared" si="0"/>
        <v>07-Apr-2025  Bl No 43</v>
      </c>
    </row>
    <row r="45" spans="1:21" ht="17.100000000000001" customHeight="1" x14ac:dyDescent="0.25">
      <c r="A45" s="60">
        <v>45754</v>
      </c>
      <c r="B45" s="18">
        <v>44</v>
      </c>
      <c r="C45" s="19">
        <v>50.01</v>
      </c>
      <c r="D45" s="120">
        <v>1120.4172799999999</v>
      </c>
      <c r="E45" s="120">
        <v>214.31796399999999</v>
      </c>
      <c r="F45" s="120">
        <v>160.94460000000001</v>
      </c>
      <c r="G45" s="120">
        <v>95.761455999999995</v>
      </c>
      <c r="H45" s="120">
        <v>87.916799999999995</v>
      </c>
      <c r="I45" s="120">
        <v>41.116799999999998</v>
      </c>
      <c r="J45" s="120">
        <v>122.12560000000001</v>
      </c>
      <c r="K45" s="21" t="str">
        <f t="shared" si="0"/>
        <v>07-Apr-2025  Bl No 44</v>
      </c>
    </row>
    <row r="46" spans="1:21" ht="17.100000000000001" customHeight="1" x14ac:dyDescent="0.25">
      <c r="A46" s="60">
        <v>45754</v>
      </c>
      <c r="B46" s="18">
        <v>45</v>
      </c>
      <c r="C46" s="19">
        <v>50.05</v>
      </c>
      <c r="D46" s="120">
        <v>1121.3966640000001</v>
      </c>
      <c r="E46" s="120">
        <v>228.61644000000001</v>
      </c>
      <c r="F46" s="120">
        <v>160.57919999999999</v>
      </c>
      <c r="G46" s="120">
        <v>92.076800000000006</v>
      </c>
      <c r="H46" s="120">
        <v>89.587199999999996</v>
      </c>
      <c r="I46" s="120">
        <v>54.772799999999997</v>
      </c>
      <c r="J46" s="120">
        <v>121.44799999999999</v>
      </c>
      <c r="K46" s="21" t="str">
        <f t="shared" si="0"/>
        <v>07-Apr-2025  Bl No 45</v>
      </c>
    </row>
    <row r="47" spans="1:21" ht="17.100000000000001" customHeight="1" x14ac:dyDescent="0.25">
      <c r="A47" s="60">
        <v>45754</v>
      </c>
      <c r="B47" s="18">
        <v>46</v>
      </c>
      <c r="C47" s="19">
        <v>50.02</v>
      </c>
      <c r="D47" s="120">
        <v>1131.8397</v>
      </c>
      <c r="E47" s="120">
        <v>230.775564</v>
      </c>
      <c r="F47" s="120">
        <v>175.33799999999999</v>
      </c>
      <c r="G47" s="120">
        <v>90.487855999999994</v>
      </c>
      <c r="H47" s="120">
        <v>89.702399999999997</v>
      </c>
      <c r="I47" s="120">
        <v>55.435200000000002</v>
      </c>
      <c r="J47" s="120">
        <v>121.084</v>
      </c>
      <c r="K47" s="21" t="str">
        <f t="shared" si="0"/>
        <v>07-Apr-2025  Bl No 46</v>
      </c>
    </row>
    <row r="48" spans="1:21" ht="17.100000000000001" customHeight="1" x14ac:dyDescent="0.25">
      <c r="A48" s="60">
        <v>45754</v>
      </c>
      <c r="B48" s="18">
        <v>47</v>
      </c>
      <c r="C48" s="19">
        <v>49.97</v>
      </c>
      <c r="D48" s="120">
        <v>1150.5314639999999</v>
      </c>
      <c r="E48" s="120">
        <v>218.43490800000001</v>
      </c>
      <c r="F48" s="120">
        <v>179.2578</v>
      </c>
      <c r="G48" s="120">
        <v>84.066035999999997</v>
      </c>
      <c r="H48" s="120">
        <v>92.4</v>
      </c>
      <c r="I48" s="120">
        <v>58.795200000000001</v>
      </c>
      <c r="J48" s="120">
        <v>121.7632</v>
      </c>
      <c r="K48" s="21" t="str">
        <f t="shared" si="0"/>
        <v>07-Apr-2025  Bl No 47</v>
      </c>
    </row>
    <row r="49" spans="1:11" ht="17.100000000000001" customHeight="1" x14ac:dyDescent="0.25">
      <c r="A49" s="60">
        <v>45754</v>
      </c>
      <c r="B49" s="18">
        <v>48</v>
      </c>
      <c r="C49" s="19">
        <v>49.94</v>
      </c>
      <c r="D49" s="120">
        <v>1153.3309999999999</v>
      </c>
      <c r="E49" s="120">
        <v>217.451348</v>
      </c>
      <c r="F49" s="120">
        <v>183.0198</v>
      </c>
      <c r="G49" s="120">
        <v>94.219344000000007</v>
      </c>
      <c r="H49" s="120">
        <v>87.590400000000002</v>
      </c>
      <c r="I49" s="120">
        <v>62.543999999999997</v>
      </c>
      <c r="J49" s="120">
        <v>119.7424</v>
      </c>
      <c r="K49" s="21" t="str">
        <f t="shared" si="0"/>
        <v>07-Apr-2025  Bl No 48</v>
      </c>
    </row>
    <row r="50" spans="1:11" ht="17.100000000000001" customHeight="1" x14ac:dyDescent="0.25">
      <c r="A50" s="60">
        <v>45754</v>
      </c>
      <c r="B50" s="18">
        <v>49</v>
      </c>
      <c r="C50" s="19">
        <v>49.95</v>
      </c>
      <c r="D50" s="120">
        <v>1156.801528</v>
      </c>
      <c r="E50" s="120">
        <v>220.78138000000001</v>
      </c>
      <c r="F50" s="120">
        <v>188.559</v>
      </c>
      <c r="G50" s="120">
        <v>89.071708000000001</v>
      </c>
      <c r="H50" s="120">
        <v>86.88</v>
      </c>
      <c r="I50" s="120">
        <v>60.503999999999998</v>
      </c>
      <c r="J50" s="120">
        <v>120.9024</v>
      </c>
      <c r="K50" s="21" t="str">
        <f t="shared" si="0"/>
        <v>07-Apr-2025  Bl No 49</v>
      </c>
    </row>
    <row r="51" spans="1:11" ht="17.100000000000001" customHeight="1" x14ac:dyDescent="0.25">
      <c r="A51" s="60">
        <v>45754</v>
      </c>
      <c r="B51" s="18">
        <v>50</v>
      </c>
      <c r="C51" s="19">
        <v>49.92</v>
      </c>
      <c r="D51" s="120">
        <v>1166.0152479999999</v>
      </c>
      <c r="E51" s="120">
        <v>221.361164</v>
      </c>
      <c r="F51" s="120">
        <v>194.21340000000001</v>
      </c>
      <c r="G51" s="120">
        <v>86.278980000000004</v>
      </c>
      <c r="H51" s="120">
        <v>92.697599999999994</v>
      </c>
      <c r="I51" s="120">
        <v>58.070399999999999</v>
      </c>
      <c r="J51" s="120">
        <v>118.5224</v>
      </c>
      <c r="K51" s="21" t="str">
        <f t="shared" si="0"/>
        <v>07-Apr-2025  Bl No 50</v>
      </c>
    </row>
    <row r="52" spans="1:11" ht="17.100000000000001" customHeight="1" x14ac:dyDescent="0.25">
      <c r="A52" s="60">
        <v>45754</v>
      </c>
      <c r="B52" s="18">
        <v>51</v>
      </c>
      <c r="C52" s="19">
        <v>49.93</v>
      </c>
      <c r="D52" s="120">
        <v>1184.4498759999999</v>
      </c>
      <c r="E52" s="120">
        <v>230.12799999999999</v>
      </c>
      <c r="F52" s="120">
        <v>195.98699999999999</v>
      </c>
      <c r="G52" s="120">
        <v>94.518979999999999</v>
      </c>
      <c r="H52" s="120">
        <v>92.524799999999999</v>
      </c>
      <c r="I52" s="120">
        <v>61.022399999999998</v>
      </c>
      <c r="J52" s="120">
        <v>118.9088</v>
      </c>
      <c r="K52" s="21" t="str">
        <f t="shared" si="0"/>
        <v>07-Apr-2025  Bl No 51</v>
      </c>
    </row>
    <row r="53" spans="1:11" ht="17.100000000000001" customHeight="1" x14ac:dyDescent="0.25">
      <c r="A53" s="60">
        <v>45754</v>
      </c>
      <c r="B53" s="18">
        <v>52</v>
      </c>
      <c r="C53" s="19">
        <v>49.86</v>
      </c>
      <c r="D53" s="120">
        <v>1193.9306839999999</v>
      </c>
      <c r="E53" s="120">
        <v>226.44072800000001</v>
      </c>
      <c r="F53" s="120">
        <v>196.06739999999999</v>
      </c>
      <c r="G53" s="120">
        <v>101.419636</v>
      </c>
      <c r="H53" s="120">
        <v>92.443200000000004</v>
      </c>
      <c r="I53" s="120">
        <v>63.552</v>
      </c>
      <c r="J53" s="120">
        <v>119.7264</v>
      </c>
      <c r="K53" s="21" t="str">
        <f t="shared" si="0"/>
        <v>07-Apr-2025  Bl No 52</v>
      </c>
    </row>
    <row r="54" spans="1:11" ht="17.100000000000001" customHeight="1" x14ac:dyDescent="0.25">
      <c r="A54" s="60">
        <v>45754</v>
      </c>
      <c r="B54" s="18">
        <v>53</v>
      </c>
      <c r="C54" s="19">
        <v>49.95</v>
      </c>
      <c r="D54" s="120">
        <v>1174.8188640000001</v>
      </c>
      <c r="E54" s="120">
        <v>226.285676</v>
      </c>
      <c r="F54" s="120">
        <v>200.2818</v>
      </c>
      <c r="G54" s="120">
        <v>106.775564</v>
      </c>
      <c r="H54" s="120">
        <v>96.182400000000001</v>
      </c>
      <c r="I54" s="120">
        <v>65.467200000000005</v>
      </c>
      <c r="J54" s="120">
        <v>118.7992</v>
      </c>
      <c r="K54" s="21" t="str">
        <f t="shared" si="0"/>
        <v>07-Apr-2025  Bl No 53</v>
      </c>
    </row>
    <row r="55" spans="1:11" ht="17.100000000000001" customHeight="1" x14ac:dyDescent="0.25">
      <c r="A55" s="60">
        <v>45754</v>
      </c>
      <c r="B55" s="18">
        <v>54</v>
      </c>
      <c r="C55" s="19">
        <v>49.92</v>
      </c>
      <c r="D55" s="120">
        <v>1180.1967480000001</v>
      </c>
      <c r="E55" s="120">
        <v>227.10167200000001</v>
      </c>
      <c r="F55" s="120">
        <v>198.4752</v>
      </c>
      <c r="G55" s="120">
        <v>107.4016</v>
      </c>
      <c r="H55" s="120">
        <v>97.958399999999997</v>
      </c>
      <c r="I55" s="120">
        <v>66.412800000000004</v>
      </c>
      <c r="J55" s="120">
        <v>117.3536</v>
      </c>
      <c r="K55" s="21" t="str">
        <f t="shared" si="0"/>
        <v>07-Apr-2025  Bl No 54</v>
      </c>
    </row>
    <row r="56" spans="1:11" ht="17.100000000000001" customHeight="1" x14ac:dyDescent="0.25">
      <c r="A56" s="60">
        <v>45754</v>
      </c>
      <c r="B56" s="18">
        <v>55</v>
      </c>
      <c r="C56" s="19">
        <v>50</v>
      </c>
      <c r="D56" s="120">
        <v>1211.5481480000001</v>
      </c>
      <c r="E56" s="120">
        <v>221.311712</v>
      </c>
      <c r="F56" s="120">
        <v>204.21719999999999</v>
      </c>
      <c r="G56" s="120">
        <v>107.60902</v>
      </c>
      <c r="H56" s="120">
        <v>98.16</v>
      </c>
      <c r="I56" s="120">
        <v>70.7136</v>
      </c>
      <c r="J56" s="120">
        <v>116.7624</v>
      </c>
      <c r="K56" s="21" t="str">
        <f t="shared" si="0"/>
        <v>07-Apr-2025  Bl No 55</v>
      </c>
    </row>
    <row r="57" spans="1:11" ht="17.100000000000001" customHeight="1" x14ac:dyDescent="0.25">
      <c r="A57" s="60">
        <v>45754</v>
      </c>
      <c r="B57" s="18">
        <v>56</v>
      </c>
      <c r="C57" s="19">
        <v>49.99</v>
      </c>
      <c r="D57" s="120">
        <v>1237.0290279999999</v>
      </c>
      <c r="E57" s="120">
        <v>221.576728</v>
      </c>
      <c r="F57" s="120">
        <v>204.23699999999999</v>
      </c>
      <c r="G57" s="120">
        <v>108.005528</v>
      </c>
      <c r="H57" s="120">
        <v>97.7376</v>
      </c>
      <c r="I57" s="120">
        <v>70.823999999999998</v>
      </c>
      <c r="J57" s="120">
        <v>118.20959999999999</v>
      </c>
      <c r="K57" s="21" t="str">
        <f t="shared" si="0"/>
        <v>07-Apr-2025  Bl No 56</v>
      </c>
    </row>
    <row r="58" spans="1:11" ht="17.100000000000001" customHeight="1" x14ac:dyDescent="0.25">
      <c r="A58" s="60">
        <v>45754</v>
      </c>
      <c r="B58" s="18">
        <v>57</v>
      </c>
      <c r="C58" s="19">
        <v>50.06</v>
      </c>
      <c r="D58" s="120">
        <v>1234.1152999999999</v>
      </c>
      <c r="E58" s="120">
        <v>223.40392800000001</v>
      </c>
      <c r="F58" s="120">
        <v>208.76580000000001</v>
      </c>
      <c r="G58" s="120">
        <v>110.001456</v>
      </c>
      <c r="H58" s="120">
        <v>100.81440000000001</v>
      </c>
      <c r="I58" s="120">
        <v>75.2256</v>
      </c>
      <c r="J58" s="120">
        <v>117.54</v>
      </c>
      <c r="K58" s="21" t="str">
        <f t="shared" si="0"/>
        <v>07-Apr-2025  Bl No 57</v>
      </c>
    </row>
    <row r="59" spans="1:11" ht="17.100000000000001" customHeight="1" x14ac:dyDescent="0.25">
      <c r="A59" s="60">
        <v>45754</v>
      </c>
      <c r="B59" s="18">
        <v>58</v>
      </c>
      <c r="C59" s="19">
        <v>49.99</v>
      </c>
      <c r="D59" s="120">
        <v>1251.4239359999999</v>
      </c>
      <c r="E59" s="120">
        <v>223.99389199999999</v>
      </c>
      <c r="F59" s="120">
        <v>207.51480000000001</v>
      </c>
      <c r="G59" s="120">
        <v>110.849164</v>
      </c>
      <c r="H59" s="120">
        <v>107.51519999999999</v>
      </c>
      <c r="I59" s="120">
        <v>78.470399999999998</v>
      </c>
      <c r="J59" s="120">
        <v>117.5656</v>
      </c>
      <c r="K59" s="21" t="str">
        <f t="shared" si="0"/>
        <v>07-Apr-2025  Bl No 58</v>
      </c>
    </row>
    <row r="60" spans="1:11" ht="17.100000000000001" customHeight="1" x14ac:dyDescent="0.25">
      <c r="A60" s="60">
        <v>45754</v>
      </c>
      <c r="B60" s="18">
        <v>59</v>
      </c>
      <c r="C60" s="19">
        <v>49.97</v>
      </c>
      <c r="D60" s="120">
        <v>1262.7081559999999</v>
      </c>
      <c r="E60" s="120">
        <v>226.85585599999999</v>
      </c>
      <c r="F60" s="120">
        <v>217.38419999999999</v>
      </c>
      <c r="G60" s="120">
        <v>106.36770799999999</v>
      </c>
      <c r="H60" s="120">
        <v>112.7568</v>
      </c>
      <c r="I60" s="120">
        <v>81.239999999999995</v>
      </c>
      <c r="J60" s="120">
        <v>117.748</v>
      </c>
      <c r="K60" s="21" t="str">
        <f t="shared" si="0"/>
        <v>07-Apr-2025  Bl No 59</v>
      </c>
    </row>
    <row r="61" spans="1:11" ht="17.100000000000001" customHeight="1" x14ac:dyDescent="0.25">
      <c r="A61" s="60">
        <v>45754</v>
      </c>
      <c r="B61" s="18">
        <v>60</v>
      </c>
      <c r="C61" s="19">
        <v>49.99</v>
      </c>
      <c r="D61" s="120">
        <v>1303.8056999999999</v>
      </c>
      <c r="E61" s="120">
        <v>231.06705199999999</v>
      </c>
      <c r="F61" s="120">
        <v>220.59540000000001</v>
      </c>
      <c r="G61" s="120">
        <v>111.62676399999999</v>
      </c>
      <c r="H61" s="120">
        <v>112.2816</v>
      </c>
      <c r="I61" s="120">
        <v>80.956800000000001</v>
      </c>
      <c r="J61" s="120">
        <v>109.8648</v>
      </c>
      <c r="K61" s="21" t="str">
        <f t="shared" si="0"/>
        <v>07-Apr-2025  Bl No 60</v>
      </c>
    </row>
    <row r="62" spans="1:11" ht="17.100000000000001" customHeight="1" x14ac:dyDescent="0.25">
      <c r="A62" s="60">
        <v>45754</v>
      </c>
      <c r="B62" s="18">
        <v>61</v>
      </c>
      <c r="C62" s="19">
        <v>50.02</v>
      </c>
      <c r="D62" s="120">
        <v>1321.559436</v>
      </c>
      <c r="E62" s="120">
        <v>237.03360000000001</v>
      </c>
      <c r="F62" s="120">
        <v>215.72219999999999</v>
      </c>
      <c r="G62" s="120">
        <v>115.74342</v>
      </c>
      <c r="H62" s="120">
        <v>118.2336</v>
      </c>
      <c r="I62" s="120">
        <v>89.140799999999999</v>
      </c>
      <c r="J62" s="120">
        <v>109.2552</v>
      </c>
      <c r="K62" s="21" t="str">
        <f t="shared" si="0"/>
        <v>07-Apr-2025  Bl No 61</v>
      </c>
    </row>
    <row r="63" spans="1:11" ht="17.100000000000001" customHeight="1" x14ac:dyDescent="0.25">
      <c r="A63" s="60">
        <v>45754</v>
      </c>
      <c r="B63" s="18">
        <v>62</v>
      </c>
      <c r="C63" s="19">
        <v>49.99</v>
      </c>
      <c r="D63" s="120">
        <v>1331.41428</v>
      </c>
      <c r="E63" s="120">
        <v>230.38632799999999</v>
      </c>
      <c r="F63" s="120">
        <v>219.49379999999999</v>
      </c>
      <c r="G63" s="120">
        <v>121.351856</v>
      </c>
      <c r="H63" s="120">
        <v>126.8544</v>
      </c>
      <c r="I63" s="120">
        <v>93.691199999999995</v>
      </c>
      <c r="J63" s="120">
        <v>108.2056</v>
      </c>
      <c r="K63" s="21" t="str">
        <f t="shared" si="0"/>
        <v>07-Apr-2025  Bl No 62</v>
      </c>
    </row>
    <row r="64" spans="1:11" ht="17.100000000000001" customHeight="1" x14ac:dyDescent="0.25">
      <c r="A64" s="60">
        <v>45754</v>
      </c>
      <c r="B64" s="18">
        <v>63</v>
      </c>
      <c r="C64" s="19">
        <v>49.98</v>
      </c>
      <c r="D64" s="120">
        <v>1338.708844</v>
      </c>
      <c r="E64" s="120">
        <v>230.49018000000001</v>
      </c>
      <c r="F64" s="120">
        <v>223.64760000000001</v>
      </c>
      <c r="G64" s="120">
        <v>120.492508</v>
      </c>
      <c r="H64" s="120">
        <v>133.01759999999999</v>
      </c>
      <c r="I64" s="120">
        <v>100.8288</v>
      </c>
      <c r="J64" s="120">
        <v>106.952</v>
      </c>
      <c r="K64" s="21" t="str">
        <f t="shared" si="0"/>
        <v>07-Apr-2025  Bl No 63</v>
      </c>
    </row>
    <row r="65" spans="1:11" ht="17.100000000000001" customHeight="1" x14ac:dyDescent="0.25">
      <c r="A65" s="60">
        <v>45754</v>
      </c>
      <c r="B65" s="18">
        <v>64</v>
      </c>
      <c r="C65" s="19">
        <v>49.96</v>
      </c>
      <c r="D65" s="120">
        <v>1345.6015359999999</v>
      </c>
      <c r="E65" s="120">
        <v>229.86879999999999</v>
      </c>
      <c r="F65" s="120">
        <v>219.95099999999999</v>
      </c>
      <c r="G65" s="120">
        <v>123.266036</v>
      </c>
      <c r="H65" s="120">
        <v>134.52959999999999</v>
      </c>
      <c r="I65" s="120">
        <v>98.798400000000001</v>
      </c>
      <c r="J65" s="120">
        <v>111.572</v>
      </c>
      <c r="K65" s="21" t="str">
        <f t="shared" si="0"/>
        <v>07-Apr-2025  Bl No 64</v>
      </c>
    </row>
    <row r="66" spans="1:11" ht="17.100000000000001" customHeight="1" x14ac:dyDescent="0.25">
      <c r="A66" s="60">
        <v>45754</v>
      </c>
      <c r="B66" s="18">
        <v>65</v>
      </c>
      <c r="C66" s="19">
        <v>50</v>
      </c>
      <c r="D66" s="120">
        <v>1343.6294800000001</v>
      </c>
      <c r="E66" s="120">
        <v>232.86050800000001</v>
      </c>
      <c r="F66" s="120">
        <v>217.1952</v>
      </c>
      <c r="G66" s="120">
        <v>134.22574399999999</v>
      </c>
      <c r="H66" s="120">
        <v>141.68639999999999</v>
      </c>
      <c r="I66" s="120">
        <v>93.153599999999997</v>
      </c>
      <c r="J66" s="120">
        <v>120.9984</v>
      </c>
      <c r="K66" s="21" t="str">
        <f t="shared" si="0"/>
        <v>07-Apr-2025  Bl No 65</v>
      </c>
    </row>
    <row r="67" spans="1:11" ht="17.100000000000001" customHeight="1" x14ac:dyDescent="0.25">
      <c r="A67" s="60">
        <v>45754</v>
      </c>
      <c r="B67" s="18">
        <v>66</v>
      </c>
      <c r="C67" s="19">
        <v>49.97</v>
      </c>
      <c r="D67" s="120">
        <v>1346.4372080000001</v>
      </c>
      <c r="E67" s="120">
        <v>239.73556400000001</v>
      </c>
      <c r="F67" s="120">
        <v>212.4744</v>
      </c>
      <c r="G67" s="120">
        <v>141.79462000000001</v>
      </c>
      <c r="H67" s="120">
        <v>141.53280000000001</v>
      </c>
      <c r="I67" s="120">
        <v>96.028800000000004</v>
      </c>
      <c r="J67" s="120">
        <v>124.05200000000001</v>
      </c>
      <c r="K67" s="21" t="str">
        <f t="shared" ref="K67:K130" si="1">TEXT(A67,"DD-MMM-YYYY") &amp;"  " &amp;"Bl No " &amp;B67</f>
        <v>07-Apr-2025  Bl No 66</v>
      </c>
    </row>
    <row r="68" spans="1:11" ht="17.100000000000001" customHeight="1" x14ac:dyDescent="0.25">
      <c r="A68" s="60">
        <v>45754</v>
      </c>
      <c r="B68" s="18">
        <v>67</v>
      </c>
      <c r="C68" s="19">
        <v>49.98</v>
      </c>
      <c r="D68" s="120">
        <v>1344.599528</v>
      </c>
      <c r="E68" s="120">
        <v>246.888148</v>
      </c>
      <c r="F68" s="120">
        <v>212.0052</v>
      </c>
      <c r="G68" s="120">
        <v>146.055272</v>
      </c>
      <c r="H68" s="120">
        <v>140.90880000000001</v>
      </c>
      <c r="I68" s="120">
        <v>87.201599999999999</v>
      </c>
      <c r="J68" s="120">
        <v>119.16800000000001</v>
      </c>
      <c r="K68" s="21" t="str">
        <f t="shared" si="1"/>
        <v>07-Apr-2025  Bl No 67</v>
      </c>
    </row>
    <row r="69" spans="1:11" ht="17.100000000000001" customHeight="1" x14ac:dyDescent="0.25">
      <c r="A69" s="60">
        <v>45754</v>
      </c>
      <c r="B69" s="18">
        <v>68</v>
      </c>
      <c r="C69" s="19">
        <v>50</v>
      </c>
      <c r="D69" s="120">
        <v>1357.463336</v>
      </c>
      <c r="E69" s="120">
        <v>248.81745599999999</v>
      </c>
      <c r="F69" s="120">
        <v>209.2422</v>
      </c>
      <c r="G69" s="120">
        <v>150.40989200000001</v>
      </c>
      <c r="H69" s="120">
        <v>141.05279999999999</v>
      </c>
      <c r="I69" s="120">
        <v>83.966399999999993</v>
      </c>
      <c r="J69" s="120">
        <v>130.2792</v>
      </c>
      <c r="K69" s="21" t="str">
        <f t="shared" si="1"/>
        <v>07-Apr-2025  Bl No 68</v>
      </c>
    </row>
    <row r="70" spans="1:11" ht="17.100000000000001" customHeight="1" x14ac:dyDescent="0.25">
      <c r="A70" s="60">
        <v>45754</v>
      </c>
      <c r="B70" s="18">
        <v>69</v>
      </c>
      <c r="C70" s="19">
        <v>50.02</v>
      </c>
      <c r="D70" s="120">
        <v>1380.8044159999999</v>
      </c>
      <c r="E70" s="120">
        <v>254.05614399999999</v>
      </c>
      <c r="F70" s="120">
        <v>209.93100000000001</v>
      </c>
      <c r="G70" s="120">
        <v>156.2304</v>
      </c>
      <c r="H70" s="120">
        <v>141.99359999999999</v>
      </c>
      <c r="I70" s="120">
        <v>85.761600000000001</v>
      </c>
      <c r="J70" s="120">
        <v>132.93680000000001</v>
      </c>
      <c r="K70" s="21" t="str">
        <f t="shared" si="1"/>
        <v>07-Apr-2025  Bl No 69</v>
      </c>
    </row>
    <row r="71" spans="1:11" ht="17.100000000000001" customHeight="1" x14ac:dyDescent="0.25">
      <c r="A71" s="60">
        <v>45754</v>
      </c>
      <c r="B71" s="18">
        <v>70</v>
      </c>
      <c r="C71" s="19">
        <v>49.98</v>
      </c>
      <c r="D71" s="120">
        <v>1402.1043440000001</v>
      </c>
      <c r="E71" s="120">
        <v>253.22764000000001</v>
      </c>
      <c r="F71" s="120">
        <v>219.53579999999999</v>
      </c>
      <c r="G71" s="120">
        <v>163.78589199999999</v>
      </c>
      <c r="H71" s="120">
        <v>147.05760000000001</v>
      </c>
      <c r="I71" s="120">
        <v>87.647999999999996</v>
      </c>
      <c r="J71" s="120">
        <v>137.90639999999999</v>
      </c>
      <c r="K71" s="21" t="str">
        <f t="shared" si="1"/>
        <v>07-Apr-2025  Bl No 70</v>
      </c>
    </row>
    <row r="72" spans="1:11" ht="17.100000000000001" customHeight="1" x14ac:dyDescent="0.25">
      <c r="A72" s="60">
        <v>45754</v>
      </c>
      <c r="B72" s="18">
        <v>71</v>
      </c>
      <c r="C72" s="19">
        <v>50.03</v>
      </c>
      <c r="D72" s="120">
        <v>1471.427792</v>
      </c>
      <c r="E72" s="120">
        <v>246.65745200000001</v>
      </c>
      <c r="F72" s="120">
        <v>223.68539999999999</v>
      </c>
      <c r="G72" s="120">
        <v>180.25192799999999</v>
      </c>
      <c r="H72" s="120">
        <v>151.05600000000001</v>
      </c>
      <c r="I72" s="120">
        <v>91.358400000000003</v>
      </c>
      <c r="J72" s="120">
        <v>145.02799999999999</v>
      </c>
      <c r="K72" s="21" t="str">
        <f t="shared" si="1"/>
        <v>07-Apr-2025  Bl No 71</v>
      </c>
    </row>
    <row r="73" spans="1:11" ht="17.100000000000001" customHeight="1" x14ac:dyDescent="0.25">
      <c r="A73" s="60">
        <v>45754</v>
      </c>
      <c r="B73" s="18">
        <v>72</v>
      </c>
      <c r="C73" s="19">
        <v>50.05</v>
      </c>
      <c r="D73" s="120">
        <v>1564.272064</v>
      </c>
      <c r="E73" s="120">
        <v>261.35243600000001</v>
      </c>
      <c r="F73" s="120">
        <v>246.1782</v>
      </c>
      <c r="G73" s="120">
        <v>195.06327200000001</v>
      </c>
      <c r="H73" s="120">
        <v>156.13919999999999</v>
      </c>
      <c r="I73" s="120">
        <v>97.732799999999997</v>
      </c>
      <c r="J73" s="120">
        <v>153.05199999999999</v>
      </c>
      <c r="K73" s="21" t="str">
        <f t="shared" si="1"/>
        <v>07-Apr-2025  Bl No 72</v>
      </c>
    </row>
    <row r="74" spans="1:11" ht="17.100000000000001" customHeight="1" x14ac:dyDescent="0.25">
      <c r="A74" s="60">
        <v>45754</v>
      </c>
      <c r="B74" s="18">
        <v>73</v>
      </c>
      <c r="C74" s="19">
        <v>50.05</v>
      </c>
      <c r="D74" s="120">
        <v>1656.159228</v>
      </c>
      <c r="E74" s="120">
        <v>197.79694799999999</v>
      </c>
      <c r="F74" s="120">
        <v>255.72</v>
      </c>
      <c r="G74" s="120">
        <v>203.41527199999999</v>
      </c>
      <c r="H74" s="120">
        <v>153.0864</v>
      </c>
      <c r="I74" s="120">
        <v>111.82559999999999</v>
      </c>
      <c r="J74" s="120">
        <v>162.94880000000001</v>
      </c>
      <c r="K74" s="21" t="str">
        <f t="shared" si="1"/>
        <v>07-Apr-2025  Bl No 73</v>
      </c>
    </row>
    <row r="75" spans="1:11" ht="17.100000000000001" customHeight="1" x14ac:dyDescent="0.25">
      <c r="A75" s="60">
        <v>45754</v>
      </c>
      <c r="B75" s="18">
        <v>74</v>
      </c>
      <c r="C75" s="19">
        <v>50.02</v>
      </c>
      <c r="D75" s="120">
        <v>1680.1733879999999</v>
      </c>
      <c r="E75" s="120">
        <v>180.631564</v>
      </c>
      <c r="F75" s="120">
        <v>263.5566</v>
      </c>
      <c r="G75" s="120">
        <v>204.93789200000001</v>
      </c>
      <c r="H75" s="120">
        <v>146.90880000000001</v>
      </c>
      <c r="I75" s="120">
        <v>112.65600000000001</v>
      </c>
      <c r="J75" s="120">
        <v>164.93440000000001</v>
      </c>
      <c r="K75" s="21" t="str">
        <f t="shared" si="1"/>
        <v>07-Apr-2025  Bl No 74</v>
      </c>
    </row>
    <row r="76" spans="1:11" ht="17.100000000000001" customHeight="1" x14ac:dyDescent="0.25">
      <c r="A76" s="60">
        <v>45754</v>
      </c>
      <c r="B76" s="18">
        <v>75</v>
      </c>
      <c r="C76" s="19">
        <v>50.01</v>
      </c>
      <c r="D76" s="120">
        <v>1629.5469519999999</v>
      </c>
      <c r="E76" s="120">
        <v>155.791416</v>
      </c>
      <c r="F76" s="120">
        <v>270.96300000000002</v>
      </c>
      <c r="G76" s="120">
        <v>205.26138</v>
      </c>
      <c r="H76" s="120">
        <v>137.85599999999999</v>
      </c>
      <c r="I76" s="120">
        <v>110.53919999999999</v>
      </c>
      <c r="J76" s="120">
        <v>166.77760000000001</v>
      </c>
      <c r="K76" s="21" t="str">
        <f t="shared" si="1"/>
        <v>07-Apr-2025  Bl No 75</v>
      </c>
    </row>
    <row r="77" spans="1:11" ht="17.100000000000001" customHeight="1" x14ac:dyDescent="0.25">
      <c r="A77" s="60">
        <v>45754</v>
      </c>
      <c r="B77" s="18">
        <v>76</v>
      </c>
      <c r="C77" s="19">
        <v>49.87</v>
      </c>
      <c r="D77" s="120">
        <v>1612.4727720000001</v>
      </c>
      <c r="E77" s="120">
        <v>137.54938000000001</v>
      </c>
      <c r="F77" s="120">
        <v>270.69900000000001</v>
      </c>
      <c r="G77" s="120">
        <v>197.26138</v>
      </c>
      <c r="H77" s="120">
        <v>128.20320000000001</v>
      </c>
      <c r="I77" s="120">
        <v>106.3008</v>
      </c>
      <c r="J77" s="120">
        <v>166.32320000000001</v>
      </c>
      <c r="K77" s="21" t="str">
        <f t="shared" si="1"/>
        <v>07-Apr-2025  Bl No 76</v>
      </c>
    </row>
    <row r="78" spans="1:11" ht="17.100000000000001" customHeight="1" x14ac:dyDescent="0.25">
      <c r="A78" s="60">
        <v>45754</v>
      </c>
      <c r="B78" s="18">
        <v>77</v>
      </c>
      <c r="C78" s="19">
        <v>49.88</v>
      </c>
      <c r="D78" s="120">
        <v>1578.265664</v>
      </c>
      <c r="E78" s="120">
        <v>128.68276399999999</v>
      </c>
      <c r="F78" s="120">
        <v>271.11059999999998</v>
      </c>
      <c r="G78" s="120">
        <v>171.45774399999999</v>
      </c>
      <c r="H78" s="120">
        <v>123.672</v>
      </c>
      <c r="I78" s="120">
        <v>101.88</v>
      </c>
      <c r="J78" s="120">
        <v>164.00800000000001</v>
      </c>
      <c r="K78" s="21" t="str">
        <f t="shared" si="1"/>
        <v>07-Apr-2025  Bl No 77</v>
      </c>
    </row>
    <row r="79" spans="1:11" ht="17.100000000000001" customHeight="1" x14ac:dyDescent="0.25">
      <c r="A79" s="60">
        <v>45754</v>
      </c>
      <c r="B79" s="18">
        <v>78</v>
      </c>
      <c r="C79" s="19">
        <v>49.91</v>
      </c>
      <c r="D79" s="120">
        <v>1581.010436</v>
      </c>
      <c r="E79" s="120">
        <v>122.409308</v>
      </c>
      <c r="F79" s="120">
        <v>275.44260000000003</v>
      </c>
      <c r="G79" s="120">
        <v>159.64363599999999</v>
      </c>
      <c r="H79" s="120">
        <v>123.12</v>
      </c>
      <c r="I79" s="120">
        <v>102.32640000000001</v>
      </c>
      <c r="J79" s="120">
        <v>167.7808</v>
      </c>
      <c r="K79" s="21" t="str">
        <f t="shared" si="1"/>
        <v>07-Apr-2025  Bl No 78</v>
      </c>
    </row>
    <row r="80" spans="1:11" ht="17.100000000000001" customHeight="1" x14ac:dyDescent="0.25">
      <c r="A80" s="60">
        <v>45754</v>
      </c>
      <c r="B80" s="18">
        <v>79</v>
      </c>
      <c r="C80" s="19">
        <v>49.93</v>
      </c>
      <c r="D80" s="120">
        <v>1578.6883640000001</v>
      </c>
      <c r="E80" s="120">
        <v>121.24276399999999</v>
      </c>
      <c r="F80" s="120">
        <v>267.03059999999999</v>
      </c>
      <c r="G80" s="120">
        <v>163.374256</v>
      </c>
      <c r="H80" s="120">
        <v>126.4128</v>
      </c>
      <c r="I80" s="120">
        <v>104.544</v>
      </c>
      <c r="J80" s="120">
        <v>166.41839999999999</v>
      </c>
      <c r="K80" s="21" t="str">
        <f t="shared" si="1"/>
        <v>07-Apr-2025  Bl No 79</v>
      </c>
    </row>
    <row r="81" spans="1:11" ht="17.100000000000001" customHeight="1" x14ac:dyDescent="0.25">
      <c r="A81" s="60">
        <v>45754</v>
      </c>
      <c r="B81" s="18">
        <v>80</v>
      </c>
      <c r="C81" s="19">
        <v>50.03</v>
      </c>
      <c r="D81" s="120">
        <v>1574.8954160000001</v>
      </c>
      <c r="E81" s="120">
        <v>116.516364</v>
      </c>
      <c r="F81" s="120">
        <v>269.20920000000001</v>
      </c>
      <c r="G81" s="120">
        <v>160.93963600000001</v>
      </c>
      <c r="H81" s="120">
        <v>122.28</v>
      </c>
      <c r="I81" s="120">
        <v>117.3552</v>
      </c>
      <c r="J81" s="120">
        <v>164.61920000000001</v>
      </c>
      <c r="K81" s="21" t="str">
        <f t="shared" si="1"/>
        <v>07-Apr-2025  Bl No 80</v>
      </c>
    </row>
    <row r="82" spans="1:11" ht="17.100000000000001" customHeight="1" x14ac:dyDescent="0.25">
      <c r="A82" s="60">
        <v>45754</v>
      </c>
      <c r="B82" s="18">
        <v>81</v>
      </c>
      <c r="C82" s="19">
        <v>50.04</v>
      </c>
      <c r="D82" s="120">
        <v>1581.730544</v>
      </c>
      <c r="E82" s="120">
        <v>127.213672</v>
      </c>
      <c r="F82" s="120">
        <v>273.41640000000001</v>
      </c>
      <c r="G82" s="120">
        <v>157.04</v>
      </c>
      <c r="H82" s="120">
        <v>124.43519999999999</v>
      </c>
      <c r="I82" s="120">
        <v>115.20480000000001</v>
      </c>
      <c r="J82" s="120">
        <v>162.8056</v>
      </c>
      <c r="K82" s="21" t="str">
        <f t="shared" si="1"/>
        <v>07-Apr-2025  Bl No 81</v>
      </c>
    </row>
    <row r="83" spans="1:11" ht="17.100000000000001" customHeight="1" x14ac:dyDescent="0.25">
      <c r="A83" s="60">
        <v>45754</v>
      </c>
      <c r="B83" s="18">
        <v>82</v>
      </c>
      <c r="C83" s="19">
        <v>50.03</v>
      </c>
      <c r="D83" s="120">
        <v>1570.049892</v>
      </c>
      <c r="E83" s="120">
        <v>124.61003599999999</v>
      </c>
      <c r="F83" s="120">
        <v>274.3254</v>
      </c>
      <c r="G83" s="120">
        <v>153.6704</v>
      </c>
      <c r="H83" s="120">
        <v>120.07680000000001</v>
      </c>
      <c r="I83" s="120">
        <v>113.42400000000001</v>
      </c>
      <c r="J83" s="120">
        <v>161.23439999999999</v>
      </c>
      <c r="K83" s="21" t="str">
        <f t="shared" si="1"/>
        <v>07-Apr-2025  Bl No 82</v>
      </c>
    </row>
    <row r="84" spans="1:11" ht="17.100000000000001" customHeight="1" x14ac:dyDescent="0.25">
      <c r="A84" s="60">
        <v>45754</v>
      </c>
      <c r="B84" s="18">
        <v>83</v>
      </c>
      <c r="C84" s="19">
        <v>50.03</v>
      </c>
      <c r="D84" s="120">
        <v>1551.2817480000001</v>
      </c>
      <c r="E84" s="120">
        <v>118.41425599999999</v>
      </c>
      <c r="F84" s="120">
        <v>268.81139999999999</v>
      </c>
      <c r="G84" s="120">
        <v>147.23142000000001</v>
      </c>
      <c r="H84" s="120">
        <v>112.8048</v>
      </c>
      <c r="I84" s="120">
        <v>111.432</v>
      </c>
      <c r="J84" s="120">
        <v>157.4272</v>
      </c>
      <c r="K84" s="21" t="str">
        <f t="shared" si="1"/>
        <v>07-Apr-2025  Bl No 83</v>
      </c>
    </row>
    <row r="85" spans="1:11" ht="17.100000000000001" customHeight="1" x14ac:dyDescent="0.25">
      <c r="A85" s="60">
        <v>45754</v>
      </c>
      <c r="B85" s="18">
        <v>84</v>
      </c>
      <c r="C85" s="19">
        <v>50.04</v>
      </c>
      <c r="D85" s="120">
        <v>1537.441092</v>
      </c>
      <c r="E85" s="120">
        <v>117.430108</v>
      </c>
      <c r="F85" s="120">
        <v>268.46159999999998</v>
      </c>
      <c r="G85" s="120">
        <v>140.98647199999999</v>
      </c>
      <c r="H85" s="120">
        <v>116.7936</v>
      </c>
      <c r="I85" s="120">
        <v>107.67359999999999</v>
      </c>
      <c r="J85" s="120">
        <v>149.34559999999999</v>
      </c>
      <c r="K85" s="21" t="str">
        <f t="shared" si="1"/>
        <v>07-Apr-2025  Bl No 84</v>
      </c>
    </row>
    <row r="86" spans="1:11" ht="17.100000000000001" customHeight="1" x14ac:dyDescent="0.25">
      <c r="A86" s="60">
        <v>45754</v>
      </c>
      <c r="B86" s="18">
        <v>85</v>
      </c>
      <c r="C86" s="19">
        <v>50.05</v>
      </c>
      <c r="D86" s="120">
        <v>1511.5878279999999</v>
      </c>
      <c r="E86" s="120">
        <v>112.78458000000001</v>
      </c>
      <c r="F86" s="120">
        <v>266.26319999999998</v>
      </c>
      <c r="G86" s="120">
        <v>133.87403599999999</v>
      </c>
      <c r="H86" s="120">
        <v>112.0224</v>
      </c>
      <c r="I86" s="120">
        <v>107.0256</v>
      </c>
      <c r="J86" s="120">
        <v>146.27279999999999</v>
      </c>
      <c r="K86" s="21" t="str">
        <f t="shared" si="1"/>
        <v>07-Apr-2025  Bl No 85</v>
      </c>
    </row>
    <row r="87" spans="1:11" ht="17.100000000000001" customHeight="1" x14ac:dyDescent="0.25">
      <c r="A87" s="60">
        <v>45754</v>
      </c>
      <c r="B87" s="18">
        <v>86</v>
      </c>
      <c r="C87" s="19">
        <v>50.04</v>
      </c>
      <c r="D87" s="120">
        <v>1477.035492</v>
      </c>
      <c r="E87" s="120">
        <v>116.536148</v>
      </c>
      <c r="F87" s="120">
        <v>264.06479999999999</v>
      </c>
      <c r="G87" s="120">
        <v>129.15258</v>
      </c>
      <c r="H87" s="120">
        <v>107.568</v>
      </c>
      <c r="I87" s="120">
        <v>103.8336</v>
      </c>
      <c r="J87" s="120">
        <v>142.15039999999999</v>
      </c>
      <c r="K87" s="21" t="str">
        <f t="shared" si="1"/>
        <v>07-Apr-2025  Bl No 86</v>
      </c>
    </row>
    <row r="88" spans="1:11" ht="17.100000000000001" customHeight="1" x14ac:dyDescent="0.25">
      <c r="A88" s="60">
        <v>45754</v>
      </c>
      <c r="B88" s="18">
        <v>87</v>
      </c>
      <c r="C88" s="19">
        <v>50.02</v>
      </c>
      <c r="D88" s="120">
        <v>1457.9175359999999</v>
      </c>
      <c r="E88" s="120">
        <v>129.764364</v>
      </c>
      <c r="F88" s="120">
        <v>259.79759999999999</v>
      </c>
      <c r="G88" s="120">
        <v>122.015128</v>
      </c>
      <c r="H88" s="120">
        <v>100.5744</v>
      </c>
      <c r="I88" s="120">
        <v>99.96</v>
      </c>
      <c r="J88" s="120">
        <v>140.53919999999999</v>
      </c>
      <c r="K88" s="21" t="str">
        <f t="shared" si="1"/>
        <v>07-Apr-2025  Bl No 87</v>
      </c>
    </row>
    <row r="89" spans="1:11" ht="17.100000000000001" customHeight="1" x14ac:dyDescent="0.25">
      <c r="A89" s="60">
        <v>45754</v>
      </c>
      <c r="B89" s="18">
        <v>88</v>
      </c>
      <c r="C89" s="19">
        <v>50.05</v>
      </c>
      <c r="D89" s="120">
        <v>1429.4336920000001</v>
      </c>
      <c r="E89" s="120">
        <v>119.200292</v>
      </c>
      <c r="F89" s="120">
        <v>256.16399999999999</v>
      </c>
      <c r="G89" s="120">
        <v>115.440872</v>
      </c>
      <c r="H89" s="120">
        <v>94.843199999999996</v>
      </c>
      <c r="I89" s="120">
        <v>96.5184</v>
      </c>
      <c r="J89" s="120">
        <v>132.2448</v>
      </c>
      <c r="K89" s="21" t="str">
        <f t="shared" si="1"/>
        <v>07-Apr-2025  Bl No 88</v>
      </c>
    </row>
    <row r="90" spans="1:11" ht="17.100000000000001" customHeight="1" x14ac:dyDescent="0.25">
      <c r="A90" s="60">
        <v>45754</v>
      </c>
      <c r="B90" s="18">
        <v>89</v>
      </c>
      <c r="C90" s="19">
        <v>50.04</v>
      </c>
      <c r="D90" s="120">
        <v>1408.1888799999999</v>
      </c>
      <c r="E90" s="120">
        <v>110.681016</v>
      </c>
      <c r="F90" s="120">
        <v>248.69220000000001</v>
      </c>
      <c r="G90" s="120">
        <v>109.12582</v>
      </c>
      <c r="H90" s="120">
        <v>93.537599999999998</v>
      </c>
      <c r="I90" s="120">
        <v>92.102400000000003</v>
      </c>
      <c r="J90" s="120">
        <v>128.0864</v>
      </c>
      <c r="K90" s="21" t="str">
        <f t="shared" si="1"/>
        <v>07-Apr-2025  Bl No 89</v>
      </c>
    </row>
    <row r="91" spans="1:11" ht="17.100000000000001" customHeight="1" x14ac:dyDescent="0.25">
      <c r="A91" s="60">
        <v>45754</v>
      </c>
      <c r="B91" s="18">
        <v>90</v>
      </c>
      <c r="C91" s="19">
        <v>50</v>
      </c>
      <c r="D91" s="120">
        <v>1377.9537800000001</v>
      </c>
      <c r="E91" s="120">
        <v>106.896292</v>
      </c>
      <c r="F91" s="120">
        <v>244.51499999999999</v>
      </c>
      <c r="G91" s="120">
        <v>102.449744</v>
      </c>
      <c r="H91" s="120">
        <v>92.044799999999995</v>
      </c>
      <c r="I91" s="120">
        <v>87.931200000000004</v>
      </c>
      <c r="J91" s="120">
        <v>128.00800000000001</v>
      </c>
      <c r="K91" s="21" t="str">
        <f t="shared" si="1"/>
        <v>07-Apr-2025  Bl No 90</v>
      </c>
    </row>
    <row r="92" spans="1:11" ht="17.100000000000001" customHeight="1" x14ac:dyDescent="0.25">
      <c r="A92" s="60">
        <v>45754</v>
      </c>
      <c r="B92" s="18">
        <v>91</v>
      </c>
      <c r="C92" s="19">
        <v>49.98</v>
      </c>
      <c r="D92" s="120">
        <v>1344.7391640000001</v>
      </c>
      <c r="E92" s="120">
        <v>85.332656</v>
      </c>
      <c r="F92" s="120">
        <v>242.62440000000001</v>
      </c>
      <c r="G92" s="120">
        <v>96.809600000000003</v>
      </c>
      <c r="H92" s="120">
        <v>92.217600000000004</v>
      </c>
      <c r="I92" s="120">
        <v>82.2</v>
      </c>
      <c r="J92" s="120">
        <v>120.32559999999999</v>
      </c>
      <c r="K92" s="21" t="str">
        <f t="shared" si="1"/>
        <v>07-Apr-2025  Bl No 91</v>
      </c>
    </row>
    <row r="93" spans="1:11" ht="17.100000000000001" customHeight="1" x14ac:dyDescent="0.25">
      <c r="A93" s="60">
        <v>45754</v>
      </c>
      <c r="B93" s="18">
        <v>92</v>
      </c>
      <c r="C93" s="19">
        <v>49.99</v>
      </c>
      <c r="D93" s="120">
        <v>1320.7484919999999</v>
      </c>
      <c r="E93" s="120">
        <v>72.090472000000005</v>
      </c>
      <c r="F93" s="120">
        <v>241.2594</v>
      </c>
      <c r="G93" s="120">
        <v>94.452656000000005</v>
      </c>
      <c r="H93" s="120">
        <v>89.764799999999994</v>
      </c>
      <c r="I93" s="120">
        <v>74.577600000000004</v>
      </c>
      <c r="J93" s="120">
        <v>117.4616</v>
      </c>
      <c r="K93" s="21" t="str">
        <f t="shared" si="1"/>
        <v>07-Apr-2025  Bl No 92</v>
      </c>
    </row>
    <row r="94" spans="1:11" ht="17.100000000000001" customHeight="1" x14ac:dyDescent="0.25">
      <c r="A94" s="60">
        <v>45754</v>
      </c>
      <c r="B94" s="18">
        <v>93</v>
      </c>
      <c r="C94" s="19">
        <v>50.01</v>
      </c>
      <c r="D94" s="120">
        <v>1290.2708560000001</v>
      </c>
      <c r="E94" s="120">
        <v>67.630548000000005</v>
      </c>
      <c r="F94" s="120">
        <v>242.63220000000001</v>
      </c>
      <c r="G94" s="120">
        <v>91.448728000000003</v>
      </c>
      <c r="H94" s="120">
        <v>82.670400000000001</v>
      </c>
      <c r="I94" s="120">
        <v>71.433599999999998</v>
      </c>
      <c r="J94" s="120">
        <v>114.3416</v>
      </c>
      <c r="K94" s="21" t="str">
        <f t="shared" si="1"/>
        <v>07-Apr-2025  Bl No 93</v>
      </c>
    </row>
    <row r="95" spans="1:11" ht="17.100000000000001" customHeight="1" x14ac:dyDescent="0.25">
      <c r="A95" s="60">
        <v>45754</v>
      </c>
      <c r="B95" s="18">
        <v>94</v>
      </c>
      <c r="C95" s="19">
        <v>50.04</v>
      </c>
      <c r="D95" s="120">
        <v>1260.2045559999999</v>
      </c>
      <c r="E95" s="120">
        <v>65.47578</v>
      </c>
      <c r="F95" s="120">
        <v>242.2578</v>
      </c>
      <c r="G95" s="120">
        <v>89.1648</v>
      </c>
      <c r="H95" s="120">
        <v>79.910399999999996</v>
      </c>
      <c r="I95" s="120">
        <v>68.908799999999999</v>
      </c>
      <c r="J95" s="120">
        <v>112.328</v>
      </c>
      <c r="K95" s="21" t="str">
        <f t="shared" si="1"/>
        <v>07-Apr-2025  Bl No 94</v>
      </c>
    </row>
    <row r="96" spans="1:11" ht="17.100000000000001" customHeight="1" x14ac:dyDescent="0.25">
      <c r="A96" s="60">
        <v>45754</v>
      </c>
      <c r="B96" s="18">
        <v>95</v>
      </c>
      <c r="C96" s="19">
        <v>50.02</v>
      </c>
      <c r="D96" s="120">
        <v>1215.1574880000001</v>
      </c>
      <c r="E96" s="120">
        <v>66.482907999999995</v>
      </c>
      <c r="F96" s="120">
        <v>237.51599999999999</v>
      </c>
      <c r="G96" s="120">
        <v>86.861671999999999</v>
      </c>
      <c r="H96" s="120">
        <v>77.9328</v>
      </c>
      <c r="I96" s="120">
        <v>66.278400000000005</v>
      </c>
      <c r="J96" s="120">
        <v>103.8104</v>
      </c>
      <c r="K96" s="21" t="str">
        <f t="shared" si="1"/>
        <v>07-Apr-2025  Bl No 95</v>
      </c>
    </row>
    <row r="97" spans="1:20" s="33" customFormat="1" ht="17.100000000000001" customHeight="1" x14ac:dyDescent="0.3">
      <c r="A97" s="60">
        <v>45754</v>
      </c>
      <c r="B97" s="32">
        <v>96</v>
      </c>
      <c r="C97" s="28">
        <v>50.02</v>
      </c>
      <c r="D97" s="120">
        <v>1194.310872</v>
      </c>
      <c r="E97" s="120">
        <v>77.790548000000001</v>
      </c>
      <c r="F97" s="120">
        <v>235.4502</v>
      </c>
      <c r="G97" s="120">
        <v>83.857743999999997</v>
      </c>
      <c r="H97" s="120">
        <v>76.219200000000001</v>
      </c>
      <c r="I97" s="120">
        <v>64.190399999999997</v>
      </c>
      <c r="J97" s="120">
        <v>102.33839999999999</v>
      </c>
      <c r="K97" s="30" t="str">
        <f t="shared" si="1"/>
        <v>07-Apr-2025  Bl No 96</v>
      </c>
      <c r="L97" s="31"/>
      <c r="M97" s="31"/>
      <c r="N97" s="32"/>
      <c r="O97" s="31"/>
      <c r="P97" s="31"/>
      <c r="Q97" s="31"/>
      <c r="R97" s="31"/>
      <c r="S97" s="31"/>
      <c r="T97" s="31"/>
    </row>
    <row r="98" spans="1:20" ht="17.100000000000001" customHeight="1" x14ac:dyDescent="0.25">
      <c r="A98" s="60">
        <v>45755</v>
      </c>
      <c r="B98" s="18">
        <v>1</v>
      </c>
      <c r="C98" s="19">
        <v>50.02</v>
      </c>
      <c r="D98" s="120">
        <v>1191.4678080000001</v>
      </c>
      <c r="E98" s="120">
        <v>99.750399999999999</v>
      </c>
      <c r="F98" s="120">
        <v>230.11259999999999</v>
      </c>
      <c r="G98" s="120">
        <v>83.502544</v>
      </c>
      <c r="H98" s="120">
        <v>77.135999999999996</v>
      </c>
      <c r="I98" s="120">
        <v>62.5152</v>
      </c>
      <c r="J98" s="120">
        <v>104.0248</v>
      </c>
      <c r="K98" s="21" t="str">
        <f t="shared" si="1"/>
        <v>08-Apr-2025  Bl No 1</v>
      </c>
    </row>
    <row r="99" spans="1:20" ht="17.100000000000001" customHeight="1" x14ac:dyDescent="0.25">
      <c r="A99" s="60">
        <v>45755</v>
      </c>
      <c r="B99" s="18">
        <v>2</v>
      </c>
      <c r="C99" s="19">
        <v>50.03</v>
      </c>
      <c r="D99" s="120">
        <v>1200.7779800000001</v>
      </c>
      <c r="E99" s="120">
        <v>100.651636</v>
      </c>
      <c r="F99" s="120">
        <v>226.1472</v>
      </c>
      <c r="G99" s="120">
        <v>80.534108000000003</v>
      </c>
      <c r="H99" s="120">
        <v>63.115200000000002</v>
      </c>
      <c r="I99" s="120">
        <v>61.2</v>
      </c>
      <c r="J99" s="120">
        <v>102.2912</v>
      </c>
      <c r="K99" s="21" t="str">
        <f t="shared" si="1"/>
        <v>08-Apr-2025  Bl No 2</v>
      </c>
    </row>
    <row r="100" spans="1:20" ht="17.100000000000001" customHeight="1" x14ac:dyDescent="0.25">
      <c r="A100" s="60">
        <v>45755</v>
      </c>
      <c r="B100" s="18">
        <v>3</v>
      </c>
      <c r="C100" s="19">
        <v>50.01</v>
      </c>
      <c r="D100" s="120">
        <v>1192.0808360000001</v>
      </c>
      <c r="E100" s="120">
        <v>116.79069200000001</v>
      </c>
      <c r="F100" s="120">
        <v>221.71019999999999</v>
      </c>
      <c r="G100" s="120">
        <v>80.310400000000001</v>
      </c>
      <c r="H100" s="120">
        <v>61.603200000000001</v>
      </c>
      <c r="I100" s="120">
        <v>58.972799999999999</v>
      </c>
      <c r="J100" s="120">
        <v>102.44159999999999</v>
      </c>
      <c r="K100" s="21" t="str">
        <f t="shared" si="1"/>
        <v>08-Apr-2025  Bl No 3</v>
      </c>
    </row>
    <row r="101" spans="1:20" ht="17.100000000000001" customHeight="1" x14ac:dyDescent="0.25">
      <c r="A101" s="60">
        <v>45755</v>
      </c>
      <c r="B101" s="18">
        <v>4</v>
      </c>
      <c r="C101" s="19">
        <v>50</v>
      </c>
      <c r="D101" s="120">
        <v>1165.804112</v>
      </c>
      <c r="E101" s="120">
        <v>116.37439999999999</v>
      </c>
      <c r="F101" s="120">
        <v>217.67939999999999</v>
      </c>
      <c r="G101" s="120">
        <v>80.125091999999995</v>
      </c>
      <c r="H101" s="120">
        <v>60.820799999999998</v>
      </c>
      <c r="I101" s="120">
        <v>62.822400000000002</v>
      </c>
      <c r="J101" s="120">
        <v>100.41759999999999</v>
      </c>
      <c r="K101" s="21" t="str">
        <f t="shared" si="1"/>
        <v>08-Apr-2025  Bl No 4</v>
      </c>
    </row>
    <row r="102" spans="1:20" ht="17.100000000000001" customHeight="1" x14ac:dyDescent="0.25">
      <c r="A102" s="60">
        <v>45755</v>
      </c>
      <c r="B102" s="18">
        <v>5</v>
      </c>
      <c r="C102" s="19">
        <v>49.94</v>
      </c>
      <c r="D102" s="120">
        <v>1151.8246280000001</v>
      </c>
      <c r="E102" s="120">
        <v>117.056876</v>
      </c>
      <c r="F102" s="120">
        <v>212.97479999999999</v>
      </c>
      <c r="G102" s="120">
        <v>78.521891999999994</v>
      </c>
      <c r="H102" s="120">
        <v>60.763199999999998</v>
      </c>
      <c r="I102" s="120">
        <v>58.363199999999999</v>
      </c>
      <c r="J102" s="120">
        <v>99.572800000000001</v>
      </c>
      <c r="K102" s="21" t="str">
        <f t="shared" si="1"/>
        <v>08-Apr-2025  Bl No 5</v>
      </c>
    </row>
    <row r="103" spans="1:20" ht="17.100000000000001" customHeight="1" x14ac:dyDescent="0.25">
      <c r="A103" s="60">
        <v>45755</v>
      </c>
      <c r="B103" s="18">
        <v>6</v>
      </c>
      <c r="C103" s="19">
        <v>49.92</v>
      </c>
      <c r="D103" s="120">
        <v>1135.15778</v>
      </c>
      <c r="E103" s="120">
        <v>138.51665600000001</v>
      </c>
      <c r="F103" s="120">
        <v>208.83600000000001</v>
      </c>
      <c r="G103" s="120">
        <v>77.770179999999996</v>
      </c>
      <c r="H103" s="120">
        <v>71.409599999999998</v>
      </c>
      <c r="I103" s="120">
        <v>56.2224</v>
      </c>
      <c r="J103" s="120">
        <v>101.5168</v>
      </c>
      <c r="K103" s="21" t="str">
        <f t="shared" si="1"/>
        <v>08-Apr-2025  Bl No 6</v>
      </c>
    </row>
    <row r="104" spans="1:20" ht="17.100000000000001" customHeight="1" x14ac:dyDescent="0.25">
      <c r="A104" s="60">
        <v>45755</v>
      </c>
      <c r="B104" s="18">
        <v>7</v>
      </c>
      <c r="C104" s="19">
        <v>49.91</v>
      </c>
      <c r="D104" s="120">
        <v>1116.9231440000001</v>
      </c>
      <c r="E104" s="120">
        <v>138.418328</v>
      </c>
      <c r="F104" s="120">
        <v>207.3828</v>
      </c>
      <c r="G104" s="120">
        <v>77.242180000000005</v>
      </c>
      <c r="H104" s="120">
        <v>69.705600000000004</v>
      </c>
      <c r="I104" s="120">
        <v>54.4176</v>
      </c>
      <c r="J104" s="120">
        <v>100.7992</v>
      </c>
      <c r="K104" s="21" t="str">
        <f t="shared" si="1"/>
        <v>08-Apr-2025  Bl No 7</v>
      </c>
    </row>
    <row r="105" spans="1:20" ht="17.100000000000001" customHeight="1" x14ac:dyDescent="0.25">
      <c r="A105" s="60">
        <v>45755</v>
      </c>
      <c r="B105" s="18">
        <v>8</v>
      </c>
      <c r="C105" s="19">
        <v>49.9</v>
      </c>
      <c r="D105" s="120">
        <v>1107.7796800000001</v>
      </c>
      <c r="E105" s="120">
        <v>132.833744</v>
      </c>
      <c r="F105" s="120">
        <v>203.37899999999999</v>
      </c>
      <c r="G105" s="120">
        <v>75.127272000000005</v>
      </c>
      <c r="H105" s="120">
        <v>61.046399999999998</v>
      </c>
      <c r="I105" s="120">
        <v>52.507199999999997</v>
      </c>
      <c r="J105" s="120">
        <v>101.5496</v>
      </c>
      <c r="K105" s="21" t="str">
        <f t="shared" si="1"/>
        <v>08-Apr-2025  Bl No 8</v>
      </c>
    </row>
    <row r="106" spans="1:20" ht="17.100000000000001" customHeight="1" x14ac:dyDescent="0.25">
      <c r="A106" s="60">
        <v>45755</v>
      </c>
      <c r="B106" s="18">
        <v>9</v>
      </c>
      <c r="C106" s="19">
        <v>49.92</v>
      </c>
      <c r="D106" s="120">
        <v>1093.5680440000001</v>
      </c>
      <c r="E106" s="120">
        <v>147.48480000000001</v>
      </c>
      <c r="F106" s="120">
        <v>200.58539999999999</v>
      </c>
      <c r="G106" s="120">
        <v>74.512872000000002</v>
      </c>
      <c r="H106" s="120">
        <v>59.246400000000001</v>
      </c>
      <c r="I106" s="120">
        <v>52.070399999999999</v>
      </c>
      <c r="J106" s="120">
        <v>96.456800000000001</v>
      </c>
      <c r="K106" s="21" t="str">
        <f t="shared" si="1"/>
        <v>08-Apr-2025  Bl No 9</v>
      </c>
    </row>
    <row r="107" spans="1:20" ht="17.100000000000001" customHeight="1" x14ac:dyDescent="0.25">
      <c r="A107" s="60">
        <v>45755</v>
      </c>
      <c r="B107" s="18">
        <v>10</v>
      </c>
      <c r="C107" s="19">
        <v>49.96</v>
      </c>
      <c r="D107" s="120">
        <v>1078.5635279999999</v>
      </c>
      <c r="E107" s="120">
        <v>160.43432799999999</v>
      </c>
      <c r="F107" s="120">
        <v>199.6284</v>
      </c>
      <c r="G107" s="120">
        <v>75.018764000000004</v>
      </c>
      <c r="H107" s="120">
        <v>60.667200000000001</v>
      </c>
      <c r="I107" s="120">
        <v>51.494399999999999</v>
      </c>
      <c r="J107" s="120">
        <v>96.217600000000004</v>
      </c>
      <c r="K107" s="21" t="str">
        <f t="shared" si="1"/>
        <v>08-Apr-2025  Bl No 10</v>
      </c>
    </row>
    <row r="108" spans="1:20" ht="17.100000000000001" customHeight="1" x14ac:dyDescent="0.25">
      <c r="A108" s="60">
        <v>45755</v>
      </c>
      <c r="B108" s="18">
        <v>11</v>
      </c>
      <c r="C108" s="19">
        <v>49.94</v>
      </c>
      <c r="D108" s="120">
        <v>1059.4387879999999</v>
      </c>
      <c r="E108" s="120">
        <v>159.938908</v>
      </c>
      <c r="F108" s="120">
        <v>196.68119999999999</v>
      </c>
      <c r="G108" s="120">
        <v>75.885672</v>
      </c>
      <c r="H108" s="120">
        <v>60.268799999999999</v>
      </c>
      <c r="I108" s="120">
        <v>51.172800000000002</v>
      </c>
      <c r="J108" s="120">
        <v>96.124799999999993</v>
      </c>
      <c r="K108" s="21" t="str">
        <f t="shared" si="1"/>
        <v>08-Apr-2025  Bl No 11</v>
      </c>
    </row>
    <row r="109" spans="1:20" ht="17.100000000000001" customHeight="1" x14ac:dyDescent="0.25">
      <c r="A109" s="60">
        <v>45755</v>
      </c>
      <c r="B109" s="18">
        <v>12</v>
      </c>
      <c r="C109" s="19">
        <v>49.97</v>
      </c>
      <c r="D109" s="120">
        <v>1047.0561</v>
      </c>
      <c r="E109" s="120">
        <v>162.670548</v>
      </c>
      <c r="F109" s="120">
        <v>193.55879999999999</v>
      </c>
      <c r="G109" s="120">
        <v>76.173671999999996</v>
      </c>
      <c r="H109" s="120">
        <v>60.782400000000003</v>
      </c>
      <c r="I109" s="120">
        <v>50.601599999999998</v>
      </c>
      <c r="J109" s="120">
        <v>101.904</v>
      </c>
      <c r="K109" s="21" t="str">
        <f t="shared" si="1"/>
        <v>08-Apr-2025  Bl No 12</v>
      </c>
    </row>
    <row r="110" spans="1:20" ht="17.100000000000001" customHeight="1" x14ac:dyDescent="0.25">
      <c r="A110" s="60">
        <v>45755</v>
      </c>
      <c r="B110" s="18">
        <v>13</v>
      </c>
      <c r="C110" s="19">
        <v>49.99</v>
      </c>
      <c r="D110" s="120">
        <v>1026.8230160000001</v>
      </c>
      <c r="E110" s="120">
        <v>162.63447199999999</v>
      </c>
      <c r="F110" s="120">
        <v>192.57239999999999</v>
      </c>
      <c r="G110" s="120">
        <v>75.785892000000004</v>
      </c>
      <c r="H110" s="120">
        <v>74.534400000000005</v>
      </c>
      <c r="I110" s="120">
        <v>50.088000000000001</v>
      </c>
      <c r="J110" s="120">
        <v>101.5656</v>
      </c>
      <c r="K110" s="21" t="str">
        <f t="shared" si="1"/>
        <v>08-Apr-2025  Bl No 13</v>
      </c>
    </row>
    <row r="111" spans="1:20" ht="17.100000000000001" customHeight="1" x14ac:dyDescent="0.25">
      <c r="A111" s="60">
        <v>45755</v>
      </c>
      <c r="B111" s="18">
        <v>14</v>
      </c>
      <c r="C111" s="19">
        <v>49.99</v>
      </c>
      <c r="D111" s="120">
        <v>1024.333208</v>
      </c>
      <c r="E111" s="120">
        <v>163.049308</v>
      </c>
      <c r="F111" s="120">
        <v>191.01660000000001</v>
      </c>
      <c r="G111" s="120">
        <v>76.387780000000006</v>
      </c>
      <c r="H111" s="120">
        <v>65.625600000000006</v>
      </c>
      <c r="I111" s="120">
        <v>49.900799999999997</v>
      </c>
      <c r="J111" s="120">
        <v>100.8176</v>
      </c>
      <c r="K111" s="21" t="str">
        <f t="shared" si="1"/>
        <v>08-Apr-2025  Bl No 14</v>
      </c>
    </row>
    <row r="112" spans="1:20" ht="17.100000000000001" customHeight="1" x14ac:dyDescent="0.25">
      <c r="A112" s="60">
        <v>45755</v>
      </c>
      <c r="B112" s="18">
        <v>15</v>
      </c>
      <c r="C112" s="19">
        <v>49.99</v>
      </c>
      <c r="D112" s="120">
        <v>1025.33294</v>
      </c>
      <c r="E112" s="120">
        <v>164.650476</v>
      </c>
      <c r="F112" s="120">
        <v>187.54920000000001</v>
      </c>
      <c r="G112" s="120">
        <v>77.734691999999995</v>
      </c>
      <c r="H112" s="120">
        <v>65.001599999999996</v>
      </c>
      <c r="I112" s="120">
        <v>49.584000000000003</v>
      </c>
      <c r="J112" s="120">
        <v>100.88</v>
      </c>
      <c r="K112" s="21" t="str">
        <f t="shared" si="1"/>
        <v>08-Apr-2025  Bl No 15</v>
      </c>
    </row>
    <row r="113" spans="1:11" ht="17.100000000000001" customHeight="1" x14ac:dyDescent="0.25">
      <c r="A113" s="60">
        <v>45755</v>
      </c>
      <c r="B113" s="18">
        <v>16</v>
      </c>
      <c r="C113" s="19">
        <v>50.02</v>
      </c>
      <c r="D113" s="120">
        <v>1021.655764</v>
      </c>
      <c r="E113" s="120">
        <v>159.39112399999999</v>
      </c>
      <c r="F113" s="120">
        <v>178.60919999999999</v>
      </c>
      <c r="G113" s="120">
        <v>79.74982</v>
      </c>
      <c r="H113" s="120">
        <v>65.212800000000001</v>
      </c>
      <c r="I113" s="120">
        <v>49.776000000000003</v>
      </c>
      <c r="J113" s="120">
        <v>100.5424</v>
      </c>
      <c r="K113" s="21" t="str">
        <f t="shared" si="1"/>
        <v>08-Apr-2025  Bl No 16</v>
      </c>
    </row>
    <row r="114" spans="1:11" ht="17.100000000000001" customHeight="1" x14ac:dyDescent="0.25">
      <c r="A114" s="60">
        <v>45755</v>
      </c>
      <c r="B114" s="18">
        <v>17</v>
      </c>
      <c r="C114" s="19">
        <v>50</v>
      </c>
      <c r="D114" s="120">
        <v>1007.8745280000001</v>
      </c>
      <c r="E114" s="120">
        <v>156.746476</v>
      </c>
      <c r="F114" s="120">
        <v>171.62039999999999</v>
      </c>
      <c r="G114" s="120">
        <v>83.947056000000003</v>
      </c>
      <c r="H114" s="120">
        <v>67.651200000000003</v>
      </c>
      <c r="I114" s="120">
        <v>49.819200000000002</v>
      </c>
      <c r="J114" s="120">
        <v>100.48560000000001</v>
      </c>
      <c r="K114" s="21" t="str">
        <f t="shared" si="1"/>
        <v>08-Apr-2025  Bl No 17</v>
      </c>
    </row>
    <row r="115" spans="1:11" ht="17.100000000000001" customHeight="1" x14ac:dyDescent="0.25">
      <c r="A115" s="60">
        <v>45755</v>
      </c>
      <c r="B115" s="18">
        <v>18</v>
      </c>
      <c r="C115" s="19">
        <v>50</v>
      </c>
      <c r="D115" s="120">
        <v>1007.40282</v>
      </c>
      <c r="E115" s="120">
        <v>160.100944</v>
      </c>
      <c r="F115" s="120">
        <v>178.9092</v>
      </c>
      <c r="G115" s="120">
        <v>88.569599999999994</v>
      </c>
      <c r="H115" s="120">
        <v>67.502399999999994</v>
      </c>
      <c r="I115" s="120">
        <v>49.411200000000001</v>
      </c>
      <c r="J115" s="120">
        <v>104.3552</v>
      </c>
      <c r="K115" s="21" t="str">
        <f t="shared" si="1"/>
        <v>08-Apr-2025  Bl No 18</v>
      </c>
    </row>
    <row r="116" spans="1:11" ht="17.100000000000001" customHeight="1" x14ac:dyDescent="0.25">
      <c r="A116" s="60">
        <v>45755</v>
      </c>
      <c r="B116" s="18">
        <v>19</v>
      </c>
      <c r="C116" s="19">
        <v>49.98</v>
      </c>
      <c r="D116" s="120">
        <v>1001.06578</v>
      </c>
      <c r="E116" s="120">
        <v>164.66560000000001</v>
      </c>
      <c r="F116" s="120">
        <v>176.958</v>
      </c>
      <c r="G116" s="120">
        <v>96.685671999999997</v>
      </c>
      <c r="H116" s="120">
        <v>75.8352</v>
      </c>
      <c r="I116" s="120">
        <v>49.847999999999999</v>
      </c>
      <c r="J116" s="120">
        <v>106.85039999999999</v>
      </c>
      <c r="K116" s="21" t="str">
        <f t="shared" si="1"/>
        <v>08-Apr-2025  Bl No 19</v>
      </c>
    </row>
    <row r="117" spans="1:11" ht="17.100000000000001" customHeight="1" x14ac:dyDescent="0.25">
      <c r="A117" s="60">
        <v>45755</v>
      </c>
      <c r="B117" s="18">
        <v>20</v>
      </c>
      <c r="C117" s="19">
        <v>49.99</v>
      </c>
      <c r="D117" s="120">
        <v>991.26881600000002</v>
      </c>
      <c r="E117" s="120">
        <v>168.75141600000001</v>
      </c>
      <c r="F117" s="120">
        <v>173.9538</v>
      </c>
      <c r="G117" s="120">
        <v>108.83578</v>
      </c>
      <c r="H117" s="120">
        <v>87.9024</v>
      </c>
      <c r="I117" s="120">
        <v>50.678400000000003</v>
      </c>
      <c r="J117" s="120">
        <v>102.536</v>
      </c>
      <c r="K117" s="21" t="str">
        <f t="shared" si="1"/>
        <v>08-Apr-2025  Bl No 20</v>
      </c>
    </row>
    <row r="118" spans="1:11" ht="17.100000000000001" customHeight="1" x14ac:dyDescent="0.25">
      <c r="A118" s="60">
        <v>45755</v>
      </c>
      <c r="B118" s="18">
        <v>21</v>
      </c>
      <c r="C118" s="19">
        <v>50</v>
      </c>
      <c r="D118" s="120">
        <v>1001.611328</v>
      </c>
      <c r="E118" s="120">
        <v>140.19491199999999</v>
      </c>
      <c r="F118" s="120">
        <v>164.244</v>
      </c>
      <c r="G118" s="120">
        <v>126.107636</v>
      </c>
      <c r="H118" s="120">
        <v>94.324799999999996</v>
      </c>
      <c r="I118" s="120">
        <v>53.52</v>
      </c>
      <c r="J118" s="120">
        <v>105.5624</v>
      </c>
      <c r="K118" s="21" t="str">
        <f t="shared" si="1"/>
        <v>08-Apr-2025  Bl No 21</v>
      </c>
    </row>
    <row r="119" spans="1:11" ht="17.100000000000001" customHeight="1" x14ac:dyDescent="0.25">
      <c r="A119" s="60">
        <v>45755</v>
      </c>
      <c r="B119" s="18">
        <v>22</v>
      </c>
      <c r="C119" s="19">
        <v>49.97</v>
      </c>
      <c r="D119" s="120">
        <v>1014.70028</v>
      </c>
      <c r="E119" s="120">
        <v>149.80741599999999</v>
      </c>
      <c r="F119" s="120">
        <v>155.46360000000001</v>
      </c>
      <c r="G119" s="120">
        <v>143.84610799999999</v>
      </c>
      <c r="H119" s="120">
        <v>102.5136</v>
      </c>
      <c r="I119" s="120">
        <v>56.827199999999998</v>
      </c>
      <c r="J119" s="120">
        <v>106.16719999999999</v>
      </c>
      <c r="K119" s="21" t="str">
        <f t="shared" si="1"/>
        <v>08-Apr-2025  Bl No 22</v>
      </c>
    </row>
    <row r="120" spans="1:11" ht="17.100000000000001" customHeight="1" x14ac:dyDescent="0.25">
      <c r="A120" s="60">
        <v>45755</v>
      </c>
      <c r="B120" s="18">
        <v>23</v>
      </c>
      <c r="C120" s="19">
        <v>49.99</v>
      </c>
      <c r="D120" s="120">
        <v>1028.4711199999999</v>
      </c>
      <c r="E120" s="120">
        <v>158.44276400000001</v>
      </c>
      <c r="F120" s="120">
        <v>156.70439999999999</v>
      </c>
      <c r="G120" s="120">
        <v>158.657456</v>
      </c>
      <c r="H120" s="120">
        <v>107.64</v>
      </c>
      <c r="I120" s="120">
        <v>65.510400000000004</v>
      </c>
      <c r="J120" s="120">
        <v>111.0744</v>
      </c>
      <c r="K120" s="21" t="str">
        <f t="shared" si="1"/>
        <v>08-Apr-2025  Bl No 23</v>
      </c>
    </row>
    <row r="121" spans="1:11" ht="17.100000000000001" customHeight="1" x14ac:dyDescent="0.25">
      <c r="A121" s="60">
        <v>45755</v>
      </c>
      <c r="B121" s="18">
        <v>24</v>
      </c>
      <c r="C121" s="19">
        <v>49.98</v>
      </c>
      <c r="D121" s="120">
        <v>1054.6618000000001</v>
      </c>
      <c r="E121" s="120">
        <v>158.55883600000001</v>
      </c>
      <c r="F121" s="120">
        <v>162.8382</v>
      </c>
      <c r="G121" s="120">
        <v>169.25905599999999</v>
      </c>
      <c r="H121" s="120">
        <v>111.8736</v>
      </c>
      <c r="I121" s="120">
        <v>71.256</v>
      </c>
      <c r="J121" s="120">
        <v>118.3232</v>
      </c>
      <c r="K121" s="21" t="str">
        <f t="shared" si="1"/>
        <v>08-Apr-2025  Bl No 24</v>
      </c>
    </row>
    <row r="122" spans="1:11" ht="17.100000000000001" customHeight="1" x14ac:dyDescent="0.25">
      <c r="A122" s="60">
        <v>45755</v>
      </c>
      <c r="B122" s="18">
        <v>25</v>
      </c>
      <c r="C122" s="19">
        <v>50</v>
      </c>
      <c r="D122" s="120">
        <v>1074.046908</v>
      </c>
      <c r="E122" s="120">
        <v>147.22792799999999</v>
      </c>
      <c r="F122" s="120">
        <v>168.80760000000001</v>
      </c>
      <c r="G122" s="120">
        <v>174.777308</v>
      </c>
      <c r="H122" s="120">
        <v>116.232</v>
      </c>
      <c r="I122" s="120">
        <v>75.12</v>
      </c>
      <c r="J122" s="120">
        <v>125.164</v>
      </c>
      <c r="K122" s="21" t="str">
        <f t="shared" si="1"/>
        <v>08-Apr-2025  Bl No 25</v>
      </c>
    </row>
    <row r="123" spans="1:11" ht="17.100000000000001" customHeight="1" x14ac:dyDescent="0.25">
      <c r="A123" s="60">
        <v>45755</v>
      </c>
      <c r="B123" s="18">
        <v>26</v>
      </c>
      <c r="C123" s="19">
        <v>50.01</v>
      </c>
      <c r="D123" s="120">
        <v>1101.4842160000001</v>
      </c>
      <c r="E123" s="120">
        <v>139.26254399999999</v>
      </c>
      <c r="F123" s="120">
        <v>174.77340000000001</v>
      </c>
      <c r="G123" s="120">
        <v>179.15694400000001</v>
      </c>
      <c r="H123" s="120">
        <v>122.2368</v>
      </c>
      <c r="I123" s="120">
        <v>82.291200000000003</v>
      </c>
      <c r="J123" s="120">
        <v>132.30160000000001</v>
      </c>
      <c r="K123" s="21" t="str">
        <f t="shared" si="1"/>
        <v>08-Apr-2025  Bl No 26</v>
      </c>
    </row>
    <row r="124" spans="1:11" ht="17.100000000000001" customHeight="1" x14ac:dyDescent="0.25">
      <c r="A124" s="60">
        <v>45755</v>
      </c>
      <c r="B124" s="18">
        <v>27</v>
      </c>
      <c r="C124" s="19">
        <v>50.03</v>
      </c>
      <c r="D124" s="120">
        <v>1113.186056</v>
      </c>
      <c r="E124" s="120">
        <v>141.718108</v>
      </c>
      <c r="F124" s="120">
        <v>183.28139999999999</v>
      </c>
      <c r="G124" s="120">
        <v>173.72043600000001</v>
      </c>
      <c r="H124" s="120">
        <v>126.0672</v>
      </c>
      <c r="I124" s="120">
        <v>86.385599999999997</v>
      </c>
      <c r="J124" s="120">
        <v>135.5864</v>
      </c>
      <c r="K124" s="21" t="str">
        <f t="shared" si="1"/>
        <v>08-Apr-2025  Bl No 27</v>
      </c>
    </row>
    <row r="125" spans="1:11" ht="17.100000000000001" customHeight="1" x14ac:dyDescent="0.25">
      <c r="A125" s="60">
        <v>45755</v>
      </c>
      <c r="B125" s="18">
        <v>28</v>
      </c>
      <c r="C125" s="19">
        <v>50.08</v>
      </c>
      <c r="D125" s="120">
        <v>1124.4575440000001</v>
      </c>
      <c r="E125" s="120">
        <v>147.77628799999999</v>
      </c>
      <c r="F125" s="120">
        <v>187.94159999999999</v>
      </c>
      <c r="G125" s="120">
        <v>137.534256</v>
      </c>
      <c r="H125" s="120">
        <v>119.9328</v>
      </c>
      <c r="I125" s="120">
        <v>79.584000000000003</v>
      </c>
      <c r="J125" s="120">
        <v>133.6592</v>
      </c>
      <c r="K125" s="21" t="str">
        <f t="shared" si="1"/>
        <v>08-Apr-2025  Bl No 28</v>
      </c>
    </row>
    <row r="126" spans="1:11" ht="17.100000000000001" customHeight="1" x14ac:dyDescent="0.25">
      <c r="A126" s="60">
        <v>45755</v>
      </c>
      <c r="B126" s="18">
        <v>29</v>
      </c>
      <c r="C126" s="19">
        <v>50.12</v>
      </c>
      <c r="D126" s="120">
        <v>1127.5394719999999</v>
      </c>
      <c r="E126" s="120">
        <v>130.73367200000001</v>
      </c>
      <c r="F126" s="120">
        <v>190.38839999999999</v>
      </c>
      <c r="G126" s="120">
        <v>135.27534399999999</v>
      </c>
      <c r="H126" s="120">
        <v>117.6288</v>
      </c>
      <c r="I126" s="120">
        <v>73.003200000000007</v>
      </c>
      <c r="J126" s="120">
        <v>137.82239999999999</v>
      </c>
      <c r="K126" s="21" t="str">
        <f t="shared" si="1"/>
        <v>08-Apr-2025  Bl No 29</v>
      </c>
    </row>
    <row r="127" spans="1:11" ht="17.100000000000001" customHeight="1" x14ac:dyDescent="0.25">
      <c r="A127" s="60">
        <v>45755</v>
      </c>
      <c r="B127" s="18">
        <v>30</v>
      </c>
      <c r="C127" s="19">
        <v>50.06</v>
      </c>
      <c r="D127" s="120">
        <v>1125.7638999999999</v>
      </c>
      <c r="E127" s="120">
        <v>135.624436</v>
      </c>
      <c r="F127" s="120">
        <v>195.39420000000001</v>
      </c>
      <c r="G127" s="120">
        <v>153.05396400000001</v>
      </c>
      <c r="H127" s="120">
        <v>120.86879999999999</v>
      </c>
      <c r="I127" s="120">
        <v>73.92</v>
      </c>
      <c r="J127" s="120">
        <v>133.25360000000001</v>
      </c>
      <c r="K127" s="21" t="str">
        <f t="shared" si="1"/>
        <v>08-Apr-2025  Bl No 30</v>
      </c>
    </row>
    <row r="128" spans="1:11" ht="17.100000000000001" customHeight="1" x14ac:dyDescent="0.25">
      <c r="A128" s="60">
        <v>45755</v>
      </c>
      <c r="B128" s="18">
        <v>31</v>
      </c>
      <c r="C128" s="19">
        <v>50.05</v>
      </c>
      <c r="D128" s="120">
        <v>1131.7476280000001</v>
      </c>
      <c r="E128" s="120">
        <v>138.06778</v>
      </c>
      <c r="F128" s="120">
        <v>200.76</v>
      </c>
      <c r="G128" s="120">
        <v>157.9616</v>
      </c>
      <c r="H128" s="120">
        <v>116.46720000000001</v>
      </c>
      <c r="I128" s="120">
        <v>72.84</v>
      </c>
      <c r="J128" s="120">
        <v>135.548</v>
      </c>
      <c r="K128" s="21" t="str">
        <f t="shared" si="1"/>
        <v>08-Apr-2025  Bl No 31</v>
      </c>
    </row>
    <row r="129" spans="1:11" ht="17.100000000000001" customHeight="1" x14ac:dyDescent="0.25">
      <c r="A129" s="60">
        <v>45755</v>
      </c>
      <c r="B129" s="18">
        <v>32</v>
      </c>
      <c r="C129" s="19">
        <v>50.06</v>
      </c>
      <c r="D129" s="120">
        <v>1125.546992</v>
      </c>
      <c r="E129" s="120">
        <v>144.59694400000001</v>
      </c>
      <c r="F129" s="120">
        <v>197.87280000000001</v>
      </c>
      <c r="G129" s="120">
        <v>155.659344</v>
      </c>
      <c r="H129" s="120">
        <v>108.35039999999999</v>
      </c>
      <c r="I129" s="120">
        <v>72.647999999999996</v>
      </c>
      <c r="J129" s="120">
        <v>126.6648</v>
      </c>
      <c r="K129" s="21" t="str">
        <f t="shared" si="1"/>
        <v>08-Apr-2025  Bl No 32</v>
      </c>
    </row>
    <row r="130" spans="1:11" ht="17.100000000000001" customHeight="1" x14ac:dyDescent="0.25">
      <c r="A130" s="60">
        <v>45755</v>
      </c>
      <c r="B130" s="18">
        <v>33</v>
      </c>
      <c r="C130" s="19">
        <v>50.02</v>
      </c>
      <c r="D130" s="120">
        <v>1130.978664</v>
      </c>
      <c r="E130" s="120">
        <v>214.66618</v>
      </c>
      <c r="F130" s="120">
        <v>205.8546</v>
      </c>
      <c r="G130" s="120">
        <v>147.57498000000001</v>
      </c>
      <c r="H130" s="120">
        <v>105.6144</v>
      </c>
      <c r="I130" s="120">
        <v>82.694400000000002</v>
      </c>
      <c r="J130" s="120">
        <v>131.21360000000001</v>
      </c>
      <c r="K130" s="21" t="str">
        <f t="shared" si="1"/>
        <v>08-Apr-2025  Bl No 33</v>
      </c>
    </row>
    <row r="131" spans="1:11" ht="17.100000000000001" customHeight="1" x14ac:dyDescent="0.25">
      <c r="A131" s="60">
        <v>45755</v>
      </c>
      <c r="B131" s="18">
        <v>34</v>
      </c>
      <c r="C131" s="19">
        <v>49.99</v>
      </c>
      <c r="D131" s="120">
        <v>1109.8298119999999</v>
      </c>
      <c r="E131" s="120">
        <v>252.26851199999999</v>
      </c>
      <c r="F131" s="120">
        <v>211.40219999999999</v>
      </c>
      <c r="G131" s="120">
        <v>143.85396399999999</v>
      </c>
      <c r="H131" s="120">
        <v>102.3552</v>
      </c>
      <c r="I131" s="120">
        <v>81.2928</v>
      </c>
      <c r="J131" s="120">
        <v>125.2424</v>
      </c>
      <c r="K131" s="21" t="str">
        <f t="shared" ref="K131:K194" si="2">TEXT(A131,"DD-MMM-YYYY") &amp;"  " &amp;"Bl No " &amp;B131</f>
        <v>08-Apr-2025  Bl No 34</v>
      </c>
    </row>
    <row r="132" spans="1:11" ht="17.100000000000001" customHeight="1" x14ac:dyDescent="0.25">
      <c r="A132" s="60">
        <v>45755</v>
      </c>
      <c r="B132" s="18">
        <v>35</v>
      </c>
      <c r="C132" s="19">
        <v>50</v>
      </c>
      <c r="D132" s="120">
        <v>1099.2850080000001</v>
      </c>
      <c r="E132" s="120">
        <v>258.94457999999997</v>
      </c>
      <c r="F132" s="120">
        <v>213.42420000000001</v>
      </c>
      <c r="G132" s="120">
        <v>142.00872799999999</v>
      </c>
      <c r="H132" s="120">
        <v>98.145600000000002</v>
      </c>
      <c r="I132" s="120">
        <v>79.92</v>
      </c>
      <c r="J132" s="120">
        <v>127.1168</v>
      </c>
      <c r="K132" s="21" t="str">
        <f t="shared" si="2"/>
        <v>08-Apr-2025  Bl No 35</v>
      </c>
    </row>
    <row r="133" spans="1:11" ht="17.100000000000001" customHeight="1" x14ac:dyDescent="0.25">
      <c r="A133" s="60">
        <v>45755</v>
      </c>
      <c r="B133" s="18">
        <v>36</v>
      </c>
      <c r="C133" s="19">
        <v>50</v>
      </c>
      <c r="D133" s="120">
        <v>1088.9602</v>
      </c>
      <c r="E133" s="120">
        <v>260.74676399999998</v>
      </c>
      <c r="F133" s="120">
        <v>212.637</v>
      </c>
      <c r="G133" s="120">
        <v>138.67840000000001</v>
      </c>
      <c r="H133" s="120">
        <v>96.484800000000007</v>
      </c>
      <c r="I133" s="120">
        <v>77.4816</v>
      </c>
      <c r="J133" s="120">
        <v>126.2008</v>
      </c>
      <c r="K133" s="21" t="str">
        <f t="shared" si="2"/>
        <v>08-Apr-2025  Bl No 36</v>
      </c>
    </row>
    <row r="134" spans="1:11" ht="17.100000000000001" customHeight="1" x14ac:dyDescent="0.25">
      <c r="A134" s="60">
        <v>45755</v>
      </c>
      <c r="B134" s="18">
        <v>37</v>
      </c>
      <c r="C134" s="19">
        <v>49.94</v>
      </c>
      <c r="D134" s="120">
        <v>1111.7484440000001</v>
      </c>
      <c r="E134" s="120">
        <v>251.2672</v>
      </c>
      <c r="F134" s="120">
        <v>208.94640000000001</v>
      </c>
      <c r="G134" s="120">
        <v>135.89236399999999</v>
      </c>
      <c r="H134" s="120">
        <v>95.736000000000004</v>
      </c>
      <c r="I134" s="120">
        <v>73.656000000000006</v>
      </c>
      <c r="J134" s="120">
        <v>126.0248</v>
      </c>
      <c r="K134" s="21" t="str">
        <f t="shared" si="2"/>
        <v>08-Apr-2025  Bl No 37</v>
      </c>
    </row>
    <row r="135" spans="1:11" ht="17.100000000000001" customHeight="1" x14ac:dyDescent="0.25">
      <c r="A135" s="60">
        <v>45755</v>
      </c>
      <c r="B135" s="18">
        <v>38</v>
      </c>
      <c r="C135" s="19">
        <v>50.01</v>
      </c>
      <c r="D135" s="120">
        <v>1130.6244360000001</v>
      </c>
      <c r="E135" s="120">
        <v>247.42254399999999</v>
      </c>
      <c r="F135" s="120">
        <v>210.5394</v>
      </c>
      <c r="G135" s="120">
        <v>131.90923599999999</v>
      </c>
      <c r="H135" s="120">
        <v>104.0112</v>
      </c>
      <c r="I135" s="120">
        <v>71.495999999999995</v>
      </c>
      <c r="J135" s="120">
        <v>126.7696</v>
      </c>
      <c r="K135" s="21" t="str">
        <f t="shared" si="2"/>
        <v>08-Apr-2025  Bl No 38</v>
      </c>
    </row>
    <row r="136" spans="1:11" ht="17.100000000000001" customHeight="1" x14ac:dyDescent="0.25">
      <c r="A136" s="60">
        <v>45755</v>
      </c>
      <c r="B136" s="18">
        <v>39</v>
      </c>
      <c r="C136" s="19">
        <v>50.02</v>
      </c>
      <c r="D136" s="120">
        <v>1166.020244</v>
      </c>
      <c r="E136" s="120">
        <v>244.34036399999999</v>
      </c>
      <c r="F136" s="120">
        <v>210.6798</v>
      </c>
      <c r="G136" s="120">
        <v>128.37440000000001</v>
      </c>
      <c r="H136" s="120">
        <v>99.417599999999993</v>
      </c>
      <c r="I136" s="120">
        <v>71.995199999999997</v>
      </c>
      <c r="J136" s="120">
        <v>127.872</v>
      </c>
      <c r="K136" s="21" t="str">
        <f t="shared" si="2"/>
        <v>08-Apr-2025  Bl No 39</v>
      </c>
    </row>
    <row r="137" spans="1:11" ht="17.100000000000001" customHeight="1" x14ac:dyDescent="0.25">
      <c r="A137" s="60">
        <v>45755</v>
      </c>
      <c r="B137" s="18">
        <v>40</v>
      </c>
      <c r="C137" s="19">
        <v>50</v>
      </c>
      <c r="D137" s="120">
        <v>1196.932284</v>
      </c>
      <c r="E137" s="120">
        <v>247.85541599999999</v>
      </c>
      <c r="F137" s="120">
        <v>216.0378</v>
      </c>
      <c r="G137" s="120">
        <v>125.722764</v>
      </c>
      <c r="H137" s="120">
        <v>95.111999999999995</v>
      </c>
      <c r="I137" s="120">
        <v>71.438400000000001</v>
      </c>
      <c r="J137" s="120">
        <v>124.8312</v>
      </c>
      <c r="K137" s="21" t="str">
        <f t="shared" si="2"/>
        <v>08-Apr-2025  Bl No 40</v>
      </c>
    </row>
    <row r="138" spans="1:11" ht="17.100000000000001" customHeight="1" x14ac:dyDescent="0.25">
      <c r="A138" s="60">
        <v>45755</v>
      </c>
      <c r="B138" s="18">
        <v>41</v>
      </c>
      <c r="C138" s="19">
        <v>50.01</v>
      </c>
      <c r="D138" s="120">
        <v>1215.065636</v>
      </c>
      <c r="E138" s="120">
        <v>241.43737999999999</v>
      </c>
      <c r="F138" s="120">
        <v>215.2302</v>
      </c>
      <c r="G138" s="120">
        <v>119.35010800000001</v>
      </c>
      <c r="H138" s="120">
        <v>88.166399999999996</v>
      </c>
      <c r="I138" s="120">
        <v>69.302400000000006</v>
      </c>
      <c r="J138" s="120">
        <v>126.4952</v>
      </c>
      <c r="K138" s="21" t="str">
        <f t="shared" si="2"/>
        <v>08-Apr-2025  Bl No 41</v>
      </c>
    </row>
    <row r="139" spans="1:11" ht="17.100000000000001" customHeight="1" x14ac:dyDescent="0.25">
      <c r="A139" s="60">
        <v>45755</v>
      </c>
      <c r="B139" s="18">
        <v>42</v>
      </c>
      <c r="C139" s="19">
        <v>50.01</v>
      </c>
      <c r="D139" s="120">
        <v>1251.9072719999999</v>
      </c>
      <c r="E139" s="120">
        <v>242.52654799999999</v>
      </c>
      <c r="F139" s="120">
        <v>215.36940000000001</v>
      </c>
      <c r="G139" s="120">
        <v>103.482764</v>
      </c>
      <c r="H139" s="120">
        <v>95.563199999999995</v>
      </c>
      <c r="I139" s="120">
        <v>68.712000000000003</v>
      </c>
      <c r="J139" s="120">
        <v>118.8184</v>
      </c>
      <c r="K139" s="21" t="str">
        <f t="shared" si="2"/>
        <v>08-Apr-2025  Bl No 42</v>
      </c>
    </row>
    <row r="140" spans="1:11" ht="17.100000000000001" customHeight="1" x14ac:dyDescent="0.25">
      <c r="A140" s="60">
        <v>45755</v>
      </c>
      <c r="B140" s="18">
        <v>43</v>
      </c>
      <c r="C140" s="19">
        <v>49.98</v>
      </c>
      <c r="D140" s="120">
        <v>1270.0762360000001</v>
      </c>
      <c r="E140" s="120">
        <v>238.60276400000001</v>
      </c>
      <c r="F140" s="120">
        <v>217.35059999999999</v>
      </c>
      <c r="G140" s="120">
        <v>103.21978</v>
      </c>
      <c r="H140" s="120">
        <v>97.992000000000004</v>
      </c>
      <c r="I140" s="120">
        <v>69.052800000000005</v>
      </c>
      <c r="J140" s="120">
        <v>117.51519999999999</v>
      </c>
      <c r="K140" s="21" t="str">
        <f t="shared" si="2"/>
        <v>08-Apr-2025  Bl No 43</v>
      </c>
    </row>
    <row r="141" spans="1:11" ht="17.100000000000001" customHeight="1" x14ac:dyDescent="0.25">
      <c r="A141" s="60">
        <v>45755</v>
      </c>
      <c r="B141" s="18">
        <v>44</v>
      </c>
      <c r="C141" s="19">
        <v>49.98</v>
      </c>
      <c r="D141" s="120">
        <v>1284.370784</v>
      </c>
      <c r="E141" s="120">
        <v>234.09862000000001</v>
      </c>
      <c r="F141" s="120">
        <v>217.17359999999999</v>
      </c>
      <c r="G141" s="120">
        <v>102.625456</v>
      </c>
      <c r="H141" s="120">
        <v>91.876800000000003</v>
      </c>
      <c r="I141" s="120">
        <v>65.990399999999994</v>
      </c>
      <c r="J141" s="120">
        <v>119.82080000000001</v>
      </c>
      <c r="K141" s="21" t="str">
        <f t="shared" si="2"/>
        <v>08-Apr-2025  Bl No 44</v>
      </c>
    </row>
    <row r="142" spans="1:11" ht="17.100000000000001" customHeight="1" x14ac:dyDescent="0.25">
      <c r="A142" s="60">
        <v>45755</v>
      </c>
      <c r="B142" s="18">
        <v>45</v>
      </c>
      <c r="C142" s="19">
        <v>50</v>
      </c>
      <c r="D142" s="120">
        <v>1288.3635360000001</v>
      </c>
      <c r="E142" s="120">
        <v>232.72436400000001</v>
      </c>
      <c r="F142" s="120">
        <v>220.54920000000001</v>
      </c>
      <c r="G142" s="120">
        <v>110.9344</v>
      </c>
      <c r="H142" s="120">
        <v>89.769599999999997</v>
      </c>
      <c r="I142" s="120">
        <v>68.630399999999995</v>
      </c>
      <c r="J142" s="120">
        <v>118.14</v>
      </c>
      <c r="K142" s="21" t="str">
        <f t="shared" si="2"/>
        <v>08-Apr-2025  Bl No 45</v>
      </c>
    </row>
    <row r="143" spans="1:11" ht="17.100000000000001" customHeight="1" x14ac:dyDescent="0.25">
      <c r="A143" s="60">
        <v>45755</v>
      </c>
      <c r="B143" s="18">
        <v>46</v>
      </c>
      <c r="C143" s="19">
        <v>49.98</v>
      </c>
      <c r="D143" s="120">
        <v>1308.01522</v>
      </c>
      <c r="E143" s="120">
        <v>228.989384</v>
      </c>
      <c r="F143" s="120">
        <v>212.76840000000001</v>
      </c>
      <c r="G143" s="120">
        <v>108.405528</v>
      </c>
      <c r="H143" s="120">
        <v>90.652799999999999</v>
      </c>
      <c r="I143" s="120">
        <v>66.465599999999995</v>
      </c>
      <c r="J143" s="120">
        <v>115.1152</v>
      </c>
      <c r="K143" s="21" t="str">
        <f t="shared" si="2"/>
        <v>08-Apr-2025  Bl No 46</v>
      </c>
    </row>
    <row r="144" spans="1:11" ht="17.100000000000001" customHeight="1" x14ac:dyDescent="0.25">
      <c r="A144" s="60">
        <v>45755</v>
      </c>
      <c r="B144" s="18">
        <v>47</v>
      </c>
      <c r="C144" s="19">
        <v>49.97</v>
      </c>
      <c r="D144" s="120">
        <v>1318.6985999999999</v>
      </c>
      <c r="E144" s="120">
        <v>226.69876400000001</v>
      </c>
      <c r="F144" s="120">
        <v>213.03299999999999</v>
      </c>
      <c r="G144" s="120">
        <v>103.80887199999999</v>
      </c>
      <c r="H144" s="120">
        <v>94.401600000000002</v>
      </c>
      <c r="I144" s="120">
        <v>72.36</v>
      </c>
      <c r="J144" s="120">
        <v>122.5264</v>
      </c>
      <c r="K144" s="21" t="str">
        <f t="shared" si="2"/>
        <v>08-Apr-2025  Bl No 47</v>
      </c>
    </row>
    <row r="145" spans="1:11" ht="17.100000000000001" customHeight="1" x14ac:dyDescent="0.25">
      <c r="A145" s="60">
        <v>45755</v>
      </c>
      <c r="B145" s="18">
        <v>48</v>
      </c>
      <c r="C145" s="19">
        <v>50.01</v>
      </c>
      <c r="D145" s="120">
        <v>1316.3397640000001</v>
      </c>
      <c r="E145" s="120">
        <v>226.283052</v>
      </c>
      <c r="F145" s="120">
        <v>214.404</v>
      </c>
      <c r="G145" s="120">
        <v>101.25498</v>
      </c>
      <c r="H145" s="120">
        <v>93.532799999999995</v>
      </c>
      <c r="I145" s="120">
        <v>69.681600000000003</v>
      </c>
      <c r="J145" s="120">
        <v>124.604</v>
      </c>
      <c r="K145" s="21" t="str">
        <f t="shared" si="2"/>
        <v>08-Apr-2025  Bl No 48</v>
      </c>
    </row>
    <row r="146" spans="1:11" ht="17.100000000000001" customHeight="1" x14ac:dyDescent="0.25">
      <c r="A146" s="60">
        <v>45755</v>
      </c>
      <c r="B146" s="18">
        <v>49</v>
      </c>
      <c r="C146" s="19">
        <v>50.02</v>
      </c>
      <c r="D146" s="120">
        <v>1323.7061719999999</v>
      </c>
      <c r="E146" s="120">
        <v>225.366692</v>
      </c>
      <c r="F146" s="120">
        <v>224.83019999999999</v>
      </c>
      <c r="G146" s="120">
        <v>101.65236400000001</v>
      </c>
      <c r="H146" s="120">
        <v>93.768000000000001</v>
      </c>
      <c r="I146" s="120">
        <v>73.007999999999996</v>
      </c>
      <c r="J146" s="120">
        <v>117.88800000000001</v>
      </c>
      <c r="K146" s="21" t="str">
        <f t="shared" si="2"/>
        <v>08-Apr-2025  Bl No 49</v>
      </c>
    </row>
    <row r="147" spans="1:11" ht="17.100000000000001" customHeight="1" x14ac:dyDescent="0.25">
      <c r="A147" s="60">
        <v>45755</v>
      </c>
      <c r="B147" s="18">
        <v>50</v>
      </c>
      <c r="C147" s="19">
        <v>49.95</v>
      </c>
      <c r="D147" s="120">
        <v>1321.1201000000001</v>
      </c>
      <c r="E147" s="120">
        <v>228.29818</v>
      </c>
      <c r="F147" s="120">
        <v>224.17859999999999</v>
      </c>
      <c r="G147" s="120">
        <v>104.04858</v>
      </c>
      <c r="H147" s="120">
        <v>90.777600000000007</v>
      </c>
      <c r="I147" s="120">
        <v>78.542400000000001</v>
      </c>
      <c r="J147" s="120">
        <v>107.99679999999999</v>
      </c>
      <c r="K147" s="21" t="str">
        <f t="shared" si="2"/>
        <v>08-Apr-2025  Bl No 50</v>
      </c>
    </row>
    <row r="148" spans="1:11" ht="17.100000000000001" customHeight="1" x14ac:dyDescent="0.25">
      <c r="A148" s="60">
        <v>45755</v>
      </c>
      <c r="B148" s="18">
        <v>51</v>
      </c>
      <c r="C148" s="19">
        <v>49.96</v>
      </c>
      <c r="D148" s="120">
        <v>1338.804736</v>
      </c>
      <c r="E148" s="120">
        <v>230.91607200000001</v>
      </c>
      <c r="F148" s="120">
        <v>230.76300000000001</v>
      </c>
      <c r="G148" s="120">
        <v>104.738908</v>
      </c>
      <c r="H148" s="120">
        <v>95.006399999999999</v>
      </c>
      <c r="I148" s="120">
        <v>80.107200000000006</v>
      </c>
      <c r="J148" s="120">
        <v>99.437600000000003</v>
      </c>
      <c r="K148" s="21" t="str">
        <f t="shared" si="2"/>
        <v>08-Apr-2025  Bl No 51</v>
      </c>
    </row>
    <row r="149" spans="1:11" ht="17.100000000000001" customHeight="1" x14ac:dyDescent="0.25">
      <c r="A149" s="60">
        <v>45755</v>
      </c>
      <c r="B149" s="18">
        <v>52</v>
      </c>
      <c r="C149" s="19">
        <v>49.97</v>
      </c>
      <c r="D149" s="120">
        <v>1352.376</v>
      </c>
      <c r="E149" s="120">
        <v>224.75025199999999</v>
      </c>
      <c r="F149" s="120">
        <v>230.82419999999999</v>
      </c>
      <c r="G149" s="120">
        <v>107.758256</v>
      </c>
      <c r="H149" s="120">
        <v>98.16</v>
      </c>
      <c r="I149" s="120">
        <v>77.52</v>
      </c>
      <c r="J149" s="120">
        <v>101.0264</v>
      </c>
      <c r="K149" s="21" t="str">
        <f t="shared" si="2"/>
        <v>08-Apr-2025  Bl No 52</v>
      </c>
    </row>
    <row r="150" spans="1:11" ht="17.100000000000001" customHeight="1" x14ac:dyDescent="0.25">
      <c r="A150" s="60">
        <v>45755</v>
      </c>
      <c r="B150" s="18">
        <v>53</v>
      </c>
      <c r="C150" s="19">
        <v>49.96</v>
      </c>
      <c r="D150" s="120">
        <v>1359.1737559999999</v>
      </c>
      <c r="E150" s="120">
        <v>226.75461999999999</v>
      </c>
      <c r="F150" s="120">
        <v>226.7328</v>
      </c>
      <c r="G150" s="120">
        <v>108.39302000000001</v>
      </c>
      <c r="H150" s="120">
        <v>106.5552</v>
      </c>
      <c r="I150" s="120">
        <v>74.4816</v>
      </c>
      <c r="J150" s="120">
        <v>100.8192</v>
      </c>
      <c r="K150" s="21" t="str">
        <f t="shared" si="2"/>
        <v>08-Apr-2025  Bl No 53</v>
      </c>
    </row>
    <row r="151" spans="1:11" ht="17.100000000000001" customHeight="1" x14ac:dyDescent="0.25">
      <c r="A151" s="60">
        <v>45755</v>
      </c>
      <c r="B151" s="18">
        <v>54</v>
      </c>
      <c r="C151" s="19">
        <v>49.91</v>
      </c>
      <c r="D151" s="120">
        <v>1363.0516</v>
      </c>
      <c r="E151" s="120">
        <v>229.257892</v>
      </c>
      <c r="F151" s="120">
        <v>229.65</v>
      </c>
      <c r="G151" s="120">
        <v>105.99010800000001</v>
      </c>
      <c r="H151" s="120">
        <v>93.585599999999999</v>
      </c>
      <c r="I151" s="120">
        <v>80.956800000000001</v>
      </c>
      <c r="J151" s="120">
        <v>102.51439999999999</v>
      </c>
      <c r="K151" s="21" t="str">
        <f t="shared" si="2"/>
        <v>08-Apr-2025  Bl No 54</v>
      </c>
    </row>
    <row r="152" spans="1:11" ht="17.100000000000001" customHeight="1" x14ac:dyDescent="0.25">
      <c r="A152" s="60">
        <v>45755</v>
      </c>
      <c r="B152" s="18">
        <v>55</v>
      </c>
      <c r="C152" s="19">
        <v>49.94</v>
      </c>
      <c r="D152" s="120">
        <v>1377.697948</v>
      </c>
      <c r="E152" s="120">
        <v>230.799128</v>
      </c>
      <c r="F152" s="120">
        <v>232.68719999999999</v>
      </c>
      <c r="G152" s="120">
        <v>105.66079999999999</v>
      </c>
      <c r="H152" s="120">
        <v>99.340800000000002</v>
      </c>
      <c r="I152" s="120">
        <v>79.084800000000001</v>
      </c>
      <c r="J152" s="120">
        <v>108.97920000000001</v>
      </c>
      <c r="K152" s="21" t="str">
        <f t="shared" si="2"/>
        <v>08-Apr-2025  Bl No 55</v>
      </c>
    </row>
    <row r="153" spans="1:11" ht="17.100000000000001" customHeight="1" x14ac:dyDescent="0.25">
      <c r="A153" s="60">
        <v>45755</v>
      </c>
      <c r="B153" s="18">
        <v>56</v>
      </c>
      <c r="C153" s="19">
        <v>49.97</v>
      </c>
      <c r="D153" s="120">
        <v>1399.741708</v>
      </c>
      <c r="E153" s="120">
        <v>231.47752399999999</v>
      </c>
      <c r="F153" s="120">
        <v>241.65</v>
      </c>
      <c r="G153" s="120">
        <v>105.625308</v>
      </c>
      <c r="H153" s="120">
        <v>103.72799999999999</v>
      </c>
      <c r="I153" s="120">
        <v>81.014399999999995</v>
      </c>
      <c r="J153" s="120">
        <v>111.7336</v>
      </c>
      <c r="K153" s="21" t="str">
        <f t="shared" si="2"/>
        <v>08-Apr-2025  Bl No 56</v>
      </c>
    </row>
    <row r="154" spans="1:11" ht="17.100000000000001" customHeight="1" x14ac:dyDescent="0.25">
      <c r="A154" s="60">
        <v>45755</v>
      </c>
      <c r="B154" s="18">
        <v>57</v>
      </c>
      <c r="C154" s="19">
        <v>49.94</v>
      </c>
      <c r="D154" s="120">
        <v>1400.568156</v>
      </c>
      <c r="E154" s="120">
        <v>231.797236</v>
      </c>
      <c r="F154" s="120">
        <v>240.3792</v>
      </c>
      <c r="G154" s="120">
        <v>106.754328</v>
      </c>
      <c r="H154" s="120">
        <v>108.7968</v>
      </c>
      <c r="I154" s="120">
        <v>81.244799999999998</v>
      </c>
      <c r="J154" s="120">
        <v>109.6664</v>
      </c>
      <c r="K154" s="21" t="str">
        <f t="shared" si="2"/>
        <v>08-Apr-2025  Bl No 57</v>
      </c>
    </row>
    <row r="155" spans="1:11" ht="17.100000000000001" customHeight="1" x14ac:dyDescent="0.25">
      <c r="A155" s="60">
        <v>45755</v>
      </c>
      <c r="B155" s="18">
        <v>58</v>
      </c>
      <c r="C155" s="19">
        <v>49.94</v>
      </c>
      <c r="D155" s="120">
        <v>1419.1545639999999</v>
      </c>
      <c r="E155" s="120">
        <v>236.24814799999999</v>
      </c>
      <c r="F155" s="120">
        <v>243.84780000000001</v>
      </c>
      <c r="G155" s="120">
        <v>113.67418000000001</v>
      </c>
      <c r="H155" s="120">
        <v>108.7728</v>
      </c>
      <c r="I155" s="120">
        <v>89.0976</v>
      </c>
      <c r="J155" s="120">
        <v>111.4088</v>
      </c>
      <c r="K155" s="21" t="str">
        <f t="shared" si="2"/>
        <v>08-Apr-2025  Bl No 58</v>
      </c>
    </row>
    <row r="156" spans="1:11" ht="17.100000000000001" customHeight="1" x14ac:dyDescent="0.25">
      <c r="A156" s="60">
        <v>45755</v>
      </c>
      <c r="B156" s="18">
        <v>59</v>
      </c>
      <c r="C156" s="19">
        <v>49.98</v>
      </c>
      <c r="D156" s="120">
        <v>1455.0154439999999</v>
      </c>
      <c r="E156" s="120">
        <v>240.75752800000001</v>
      </c>
      <c r="F156" s="120">
        <v>239.7816</v>
      </c>
      <c r="G156" s="120">
        <v>113.60610800000001</v>
      </c>
      <c r="H156" s="120">
        <v>119.88</v>
      </c>
      <c r="I156" s="120">
        <v>90.604799999999997</v>
      </c>
      <c r="J156" s="120">
        <v>106.9496</v>
      </c>
      <c r="K156" s="21" t="str">
        <f t="shared" si="2"/>
        <v>08-Apr-2025  Bl No 59</v>
      </c>
    </row>
    <row r="157" spans="1:11" ht="17.100000000000001" customHeight="1" x14ac:dyDescent="0.25">
      <c r="A157" s="60">
        <v>45755</v>
      </c>
      <c r="B157" s="18">
        <v>60</v>
      </c>
      <c r="C157" s="19">
        <v>50.02</v>
      </c>
      <c r="D157" s="120">
        <v>1485.062336</v>
      </c>
      <c r="E157" s="120">
        <v>241.55724000000001</v>
      </c>
      <c r="F157" s="120">
        <v>236.14500000000001</v>
      </c>
      <c r="G157" s="120">
        <v>114.384872</v>
      </c>
      <c r="H157" s="120">
        <v>122.2944</v>
      </c>
      <c r="I157" s="120">
        <v>94.8</v>
      </c>
      <c r="J157" s="120">
        <v>109.5296</v>
      </c>
      <c r="K157" s="21" t="str">
        <f t="shared" si="2"/>
        <v>08-Apr-2025  Bl No 60</v>
      </c>
    </row>
    <row r="158" spans="1:11" ht="17.100000000000001" customHeight="1" x14ac:dyDescent="0.25">
      <c r="A158" s="60">
        <v>45755</v>
      </c>
      <c r="B158" s="18">
        <v>61</v>
      </c>
      <c r="C158" s="19">
        <v>50.03</v>
      </c>
      <c r="D158" s="120">
        <v>1525.901744</v>
      </c>
      <c r="E158" s="120">
        <v>239.41905199999999</v>
      </c>
      <c r="F158" s="120">
        <v>234.345</v>
      </c>
      <c r="G158" s="120">
        <v>113.448144</v>
      </c>
      <c r="H158" s="120">
        <v>126.5136</v>
      </c>
      <c r="I158" s="120">
        <v>99.801599999999993</v>
      </c>
      <c r="J158" s="120">
        <v>114.14</v>
      </c>
      <c r="K158" s="21" t="str">
        <f t="shared" si="2"/>
        <v>08-Apr-2025  Bl No 61</v>
      </c>
    </row>
    <row r="159" spans="1:11" ht="17.100000000000001" customHeight="1" x14ac:dyDescent="0.25">
      <c r="A159" s="60">
        <v>45755</v>
      </c>
      <c r="B159" s="18">
        <v>62</v>
      </c>
      <c r="C159" s="19">
        <v>49.99</v>
      </c>
      <c r="D159" s="120">
        <v>1532.604216</v>
      </c>
      <c r="E159" s="120">
        <v>241.29920000000001</v>
      </c>
      <c r="F159" s="120">
        <v>220.3158</v>
      </c>
      <c r="G159" s="120">
        <v>112.827056</v>
      </c>
      <c r="H159" s="120">
        <v>129.70079999999999</v>
      </c>
      <c r="I159" s="120">
        <v>105.96</v>
      </c>
      <c r="J159" s="120">
        <v>118.352</v>
      </c>
      <c r="K159" s="21" t="str">
        <f t="shared" si="2"/>
        <v>08-Apr-2025  Bl No 62</v>
      </c>
    </row>
    <row r="160" spans="1:11" ht="17.100000000000001" customHeight="1" x14ac:dyDescent="0.25">
      <c r="A160" s="60">
        <v>45755</v>
      </c>
      <c r="B160" s="18">
        <v>63</v>
      </c>
      <c r="C160" s="19">
        <v>49.97</v>
      </c>
      <c r="D160" s="120">
        <v>1534.794492</v>
      </c>
      <c r="E160" s="120">
        <v>241.8048</v>
      </c>
      <c r="F160" s="120">
        <v>221.07660000000001</v>
      </c>
      <c r="G160" s="120">
        <v>116.64319999999999</v>
      </c>
      <c r="H160" s="120">
        <v>139.93440000000001</v>
      </c>
      <c r="I160" s="120">
        <v>111.7248</v>
      </c>
      <c r="J160" s="120">
        <v>120.36799999999999</v>
      </c>
      <c r="K160" s="21" t="str">
        <f t="shared" si="2"/>
        <v>08-Apr-2025  Bl No 63</v>
      </c>
    </row>
    <row r="161" spans="1:11" ht="17.100000000000001" customHeight="1" x14ac:dyDescent="0.25">
      <c r="A161" s="60">
        <v>45755</v>
      </c>
      <c r="B161" s="18">
        <v>64</v>
      </c>
      <c r="C161" s="19">
        <v>49.97</v>
      </c>
      <c r="D161" s="120">
        <v>1562.4373760000001</v>
      </c>
      <c r="E161" s="120">
        <v>241.123784</v>
      </c>
      <c r="F161" s="120">
        <v>214.69200000000001</v>
      </c>
      <c r="G161" s="120">
        <v>119.14123600000001</v>
      </c>
      <c r="H161" s="120">
        <v>136.5264</v>
      </c>
      <c r="I161" s="120">
        <v>115.38720000000001</v>
      </c>
      <c r="J161" s="120">
        <v>119.05840000000001</v>
      </c>
      <c r="K161" s="21" t="str">
        <f t="shared" si="2"/>
        <v>08-Apr-2025  Bl No 64</v>
      </c>
    </row>
    <row r="162" spans="1:11" ht="17.100000000000001" customHeight="1" x14ac:dyDescent="0.25">
      <c r="A162" s="60">
        <v>45755</v>
      </c>
      <c r="B162" s="18">
        <v>65</v>
      </c>
      <c r="C162" s="19">
        <v>49.99</v>
      </c>
      <c r="D162" s="120">
        <v>1552.8594639999999</v>
      </c>
      <c r="E162" s="120">
        <v>248.36537999999999</v>
      </c>
      <c r="F162" s="120">
        <v>206.2824</v>
      </c>
      <c r="G162" s="120">
        <v>127.207272</v>
      </c>
      <c r="H162" s="120">
        <v>140.52000000000001</v>
      </c>
      <c r="I162" s="120">
        <v>108.2304</v>
      </c>
      <c r="J162" s="120">
        <v>119.616</v>
      </c>
      <c r="K162" s="21" t="str">
        <f t="shared" si="2"/>
        <v>08-Apr-2025  Bl No 65</v>
      </c>
    </row>
    <row r="163" spans="1:11" ht="17.100000000000001" customHeight="1" x14ac:dyDescent="0.25">
      <c r="A163" s="60">
        <v>45755</v>
      </c>
      <c r="B163" s="18">
        <v>66</v>
      </c>
      <c r="C163" s="19">
        <v>49.97</v>
      </c>
      <c r="D163" s="120">
        <v>1545.8198359999999</v>
      </c>
      <c r="E163" s="120">
        <v>253.23782</v>
      </c>
      <c r="F163" s="120">
        <v>198.81299999999999</v>
      </c>
      <c r="G163" s="120">
        <v>146.04916399999999</v>
      </c>
      <c r="H163" s="120">
        <v>137.98079999999999</v>
      </c>
      <c r="I163" s="120">
        <v>103.4448</v>
      </c>
      <c r="J163" s="120">
        <v>120.696</v>
      </c>
      <c r="K163" s="21" t="str">
        <f t="shared" si="2"/>
        <v>08-Apr-2025  Bl No 66</v>
      </c>
    </row>
    <row r="164" spans="1:11" ht="17.100000000000001" customHeight="1" x14ac:dyDescent="0.25">
      <c r="A164" s="60">
        <v>45755</v>
      </c>
      <c r="B164" s="18">
        <v>67</v>
      </c>
      <c r="C164" s="19">
        <v>49.99</v>
      </c>
      <c r="D164" s="120">
        <v>1532.827644</v>
      </c>
      <c r="E164" s="120">
        <v>251.751272</v>
      </c>
      <c r="F164" s="120">
        <v>190.92599999999999</v>
      </c>
      <c r="G164" s="120">
        <v>151.049892</v>
      </c>
      <c r="H164" s="120">
        <v>141.43199999999999</v>
      </c>
      <c r="I164" s="120">
        <v>105.2688</v>
      </c>
      <c r="J164" s="120">
        <v>122.7456</v>
      </c>
      <c r="K164" s="21" t="str">
        <f t="shared" si="2"/>
        <v>08-Apr-2025  Bl No 67</v>
      </c>
    </row>
    <row r="165" spans="1:11" ht="17.100000000000001" customHeight="1" x14ac:dyDescent="0.25">
      <c r="A165" s="60">
        <v>45755</v>
      </c>
      <c r="B165" s="18">
        <v>68</v>
      </c>
      <c r="C165" s="19">
        <v>49.98</v>
      </c>
      <c r="D165" s="120">
        <v>1536.74342</v>
      </c>
      <c r="E165" s="120">
        <v>246.576876</v>
      </c>
      <c r="F165" s="120">
        <v>183.04079999999999</v>
      </c>
      <c r="G165" s="120">
        <v>159.04029199999999</v>
      </c>
      <c r="H165" s="120">
        <v>152.07839999999999</v>
      </c>
      <c r="I165" s="120">
        <v>97.953599999999994</v>
      </c>
      <c r="J165" s="120">
        <v>131.08879999999999</v>
      </c>
      <c r="K165" s="21" t="str">
        <f t="shared" si="2"/>
        <v>08-Apr-2025  Bl No 68</v>
      </c>
    </row>
    <row r="166" spans="1:11" ht="17.100000000000001" customHeight="1" x14ac:dyDescent="0.25">
      <c r="A166" s="60">
        <v>45755</v>
      </c>
      <c r="B166" s="18">
        <v>69</v>
      </c>
      <c r="C166" s="19">
        <v>50.03</v>
      </c>
      <c r="D166" s="120">
        <v>1533.941828</v>
      </c>
      <c r="E166" s="120">
        <v>209.71345600000001</v>
      </c>
      <c r="F166" s="120">
        <v>169.3614</v>
      </c>
      <c r="G166" s="120">
        <v>165.82458</v>
      </c>
      <c r="H166" s="120">
        <v>146.8032</v>
      </c>
      <c r="I166" s="120">
        <v>92.860799999999998</v>
      </c>
      <c r="J166" s="120">
        <v>133.54</v>
      </c>
      <c r="K166" s="21" t="str">
        <f t="shared" si="2"/>
        <v>08-Apr-2025  Bl No 69</v>
      </c>
    </row>
    <row r="167" spans="1:11" ht="17.100000000000001" customHeight="1" x14ac:dyDescent="0.25">
      <c r="A167" s="60">
        <v>45755</v>
      </c>
      <c r="B167" s="18">
        <v>70</v>
      </c>
      <c r="C167" s="19">
        <v>50.03</v>
      </c>
      <c r="D167" s="120">
        <v>1554.0171640000001</v>
      </c>
      <c r="E167" s="120">
        <v>208.53062</v>
      </c>
      <c r="F167" s="120">
        <v>159.57</v>
      </c>
      <c r="G167" s="120">
        <v>172.17977999999999</v>
      </c>
      <c r="H167" s="120">
        <v>146.45760000000001</v>
      </c>
      <c r="I167" s="120">
        <v>91.8</v>
      </c>
      <c r="J167" s="120">
        <v>142.17519999999999</v>
      </c>
      <c r="K167" s="21" t="str">
        <f t="shared" si="2"/>
        <v>08-Apr-2025  Bl No 70</v>
      </c>
    </row>
    <row r="168" spans="1:11" ht="17.100000000000001" customHeight="1" x14ac:dyDescent="0.25">
      <c r="A168" s="60">
        <v>45755</v>
      </c>
      <c r="B168" s="18">
        <v>71</v>
      </c>
      <c r="C168" s="19">
        <v>50.07</v>
      </c>
      <c r="D168" s="120">
        <v>1601.5669760000001</v>
      </c>
      <c r="E168" s="120">
        <v>216.35374400000001</v>
      </c>
      <c r="F168" s="120">
        <v>181.25819999999999</v>
      </c>
      <c r="G168" s="120">
        <v>176.025308</v>
      </c>
      <c r="H168" s="120">
        <v>151.26240000000001</v>
      </c>
      <c r="I168" s="120">
        <v>91.665599999999998</v>
      </c>
      <c r="J168" s="120">
        <v>149.30959999999999</v>
      </c>
      <c r="K168" s="21" t="str">
        <f t="shared" si="2"/>
        <v>08-Apr-2025  Bl No 71</v>
      </c>
    </row>
    <row r="169" spans="1:11" ht="17.100000000000001" customHeight="1" x14ac:dyDescent="0.25">
      <c r="A169" s="60">
        <v>45755</v>
      </c>
      <c r="B169" s="18">
        <v>72</v>
      </c>
      <c r="C169" s="19">
        <v>50.05</v>
      </c>
      <c r="D169" s="120">
        <v>1719.2118359999999</v>
      </c>
      <c r="E169" s="120">
        <v>230.34036399999999</v>
      </c>
      <c r="F169" s="120">
        <v>199.25819999999999</v>
      </c>
      <c r="G169" s="120">
        <v>195.554036</v>
      </c>
      <c r="H169" s="120">
        <v>158.59200000000001</v>
      </c>
      <c r="I169" s="120">
        <v>90.033600000000007</v>
      </c>
      <c r="J169" s="120">
        <v>154.05760000000001</v>
      </c>
      <c r="K169" s="21" t="str">
        <f t="shared" si="2"/>
        <v>08-Apr-2025  Bl No 72</v>
      </c>
    </row>
    <row r="170" spans="1:11" ht="17.100000000000001" customHeight="1" x14ac:dyDescent="0.25">
      <c r="A170" s="60">
        <v>45755</v>
      </c>
      <c r="B170" s="18">
        <v>73</v>
      </c>
      <c r="C170" s="19">
        <v>50.1</v>
      </c>
      <c r="D170" s="120">
        <v>1779.253436</v>
      </c>
      <c r="E170" s="120">
        <v>174.375564</v>
      </c>
      <c r="F170" s="120">
        <v>229.3914</v>
      </c>
      <c r="G170" s="120">
        <v>211.01585600000001</v>
      </c>
      <c r="H170" s="120">
        <v>162.17760000000001</v>
      </c>
      <c r="I170" s="120">
        <v>94.435199999999995</v>
      </c>
      <c r="J170" s="120">
        <v>164.26320000000001</v>
      </c>
      <c r="K170" s="21" t="str">
        <f t="shared" si="2"/>
        <v>08-Apr-2025  Bl No 73</v>
      </c>
    </row>
    <row r="171" spans="1:11" ht="17.100000000000001" customHeight="1" x14ac:dyDescent="0.25">
      <c r="A171" s="60">
        <v>45755</v>
      </c>
      <c r="B171" s="18">
        <v>74</v>
      </c>
      <c r="C171" s="19">
        <v>50.04</v>
      </c>
      <c r="D171" s="120">
        <v>1750.55168</v>
      </c>
      <c r="E171" s="120">
        <v>183.42312799999999</v>
      </c>
      <c r="F171" s="120">
        <v>228.88200000000001</v>
      </c>
      <c r="G171" s="120">
        <v>215.6096</v>
      </c>
      <c r="H171" s="120">
        <v>164.09280000000001</v>
      </c>
      <c r="I171" s="120">
        <v>105.504</v>
      </c>
      <c r="J171" s="120">
        <v>164.81120000000001</v>
      </c>
      <c r="K171" s="21" t="str">
        <f t="shared" si="2"/>
        <v>08-Apr-2025  Bl No 74</v>
      </c>
    </row>
    <row r="172" spans="1:11" ht="17.100000000000001" customHeight="1" x14ac:dyDescent="0.25">
      <c r="A172" s="60">
        <v>45755</v>
      </c>
      <c r="B172" s="18">
        <v>75</v>
      </c>
      <c r="C172" s="19">
        <v>50.04</v>
      </c>
      <c r="D172" s="120">
        <v>1773.294944</v>
      </c>
      <c r="E172" s="120">
        <v>193.72683599999999</v>
      </c>
      <c r="F172" s="120">
        <v>226.9554</v>
      </c>
      <c r="G172" s="120">
        <v>199.796944</v>
      </c>
      <c r="H172" s="120">
        <v>139.69919999999999</v>
      </c>
      <c r="I172" s="120">
        <v>101.4864</v>
      </c>
      <c r="J172" s="120">
        <v>167.3784</v>
      </c>
      <c r="K172" s="21" t="str">
        <f t="shared" si="2"/>
        <v>08-Apr-2025  Bl No 75</v>
      </c>
    </row>
    <row r="173" spans="1:11" ht="17.100000000000001" customHeight="1" x14ac:dyDescent="0.25">
      <c r="A173" s="60">
        <v>45755</v>
      </c>
      <c r="B173" s="18">
        <v>76</v>
      </c>
      <c r="C173" s="19">
        <v>49.94</v>
      </c>
      <c r="D173" s="120">
        <v>1763.6445719999999</v>
      </c>
      <c r="E173" s="120">
        <v>164.69672800000001</v>
      </c>
      <c r="F173" s="120">
        <v>228.90479999999999</v>
      </c>
      <c r="G173" s="120">
        <v>182.894836</v>
      </c>
      <c r="H173" s="120">
        <v>135.40799999999999</v>
      </c>
      <c r="I173" s="120">
        <v>102.5664</v>
      </c>
      <c r="J173" s="120">
        <v>167.99520000000001</v>
      </c>
      <c r="K173" s="21" t="str">
        <f t="shared" si="2"/>
        <v>08-Apr-2025  Bl No 76</v>
      </c>
    </row>
    <row r="174" spans="1:11" ht="17.100000000000001" customHeight="1" x14ac:dyDescent="0.25">
      <c r="A174" s="60">
        <v>45755</v>
      </c>
      <c r="B174" s="18">
        <v>77</v>
      </c>
      <c r="C174" s="19">
        <v>49.89</v>
      </c>
      <c r="D174" s="120">
        <v>1757.8634</v>
      </c>
      <c r="E174" s="120">
        <v>125.001892</v>
      </c>
      <c r="F174" s="120">
        <v>222.53880000000001</v>
      </c>
      <c r="G174" s="120">
        <v>170.97890799999999</v>
      </c>
      <c r="H174" s="120">
        <v>134.6592</v>
      </c>
      <c r="I174" s="120">
        <v>100.9344</v>
      </c>
      <c r="J174" s="120">
        <v>166.12479999999999</v>
      </c>
      <c r="K174" s="21" t="str">
        <f t="shared" si="2"/>
        <v>08-Apr-2025  Bl No 77</v>
      </c>
    </row>
    <row r="175" spans="1:11" ht="17.100000000000001" customHeight="1" x14ac:dyDescent="0.25">
      <c r="A175" s="60">
        <v>45755</v>
      </c>
      <c r="B175" s="18">
        <v>78</v>
      </c>
      <c r="C175" s="19">
        <v>50.03</v>
      </c>
      <c r="D175" s="120">
        <v>1727.957056</v>
      </c>
      <c r="E175" s="120">
        <v>125.33062</v>
      </c>
      <c r="F175" s="120">
        <v>228.77099999999999</v>
      </c>
      <c r="G175" s="120">
        <v>161.15781999999999</v>
      </c>
      <c r="H175" s="120">
        <v>127.4256</v>
      </c>
      <c r="I175" s="120">
        <v>100.4064</v>
      </c>
      <c r="J175" s="120">
        <v>170.7432</v>
      </c>
      <c r="K175" s="21" t="str">
        <f t="shared" si="2"/>
        <v>08-Apr-2025  Bl No 78</v>
      </c>
    </row>
    <row r="176" spans="1:11" ht="17.100000000000001" customHeight="1" x14ac:dyDescent="0.25">
      <c r="A176" s="60">
        <v>45755</v>
      </c>
      <c r="B176" s="18">
        <v>79</v>
      </c>
      <c r="C176" s="19">
        <v>50.04</v>
      </c>
      <c r="D176" s="120">
        <v>1725.1235200000001</v>
      </c>
      <c r="E176" s="120">
        <v>123.456</v>
      </c>
      <c r="F176" s="120">
        <v>229.36799999999999</v>
      </c>
      <c r="G176" s="120">
        <v>165.156364</v>
      </c>
      <c r="H176" s="120">
        <v>126.91679999999999</v>
      </c>
      <c r="I176" s="120">
        <v>98.313599999999994</v>
      </c>
      <c r="J176" s="120">
        <v>168.61920000000001</v>
      </c>
      <c r="K176" s="21" t="str">
        <f t="shared" si="2"/>
        <v>08-Apr-2025  Bl No 79</v>
      </c>
    </row>
    <row r="177" spans="1:11" ht="17.100000000000001" customHeight="1" x14ac:dyDescent="0.25">
      <c r="A177" s="60">
        <v>45755</v>
      </c>
      <c r="B177" s="18">
        <v>80</v>
      </c>
      <c r="C177" s="19">
        <v>50.02</v>
      </c>
      <c r="D177" s="120">
        <v>1709.378784</v>
      </c>
      <c r="E177" s="120">
        <v>126.47942</v>
      </c>
      <c r="F177" s="120">
        <v>238.51499999999999</v>
      </c>
      <c r="G177" s="120">
        <v>164.42763600000001</v>
      </c>
      <c r="H177" s="120">
        <v>122.9808</v>
      </c>
      <c r="I177" s="120">
        <v>98.793599999999998</v>
      </c>
      <c r="J177" s="120">
        <v>162.31039999999999</v>
      </c>
      <c r="K177" s="21" t="str">
        <f t="shared" si="2"/>
        <v>08-Apr-2025  Bl No 80</v>
      </c>
    </row>
    <row r="178" spans="1:11" ht="17.100000000000001" customHeight="1" x14ac:dyDescent="0.25">
      <c r="A178" s="60">
        <v>45755</v>
      </c>
      <c r="B178" s="18">
        <v>81</v>
      </c>
      <c r="C178" s="19">
        <v>50.01</v>
      </c>
      <c r="D178" s="120">
        <v>1684.5789279999999</v>
      </c>
      <c r="E178" s="120">
        <v>123.10574800000001</v>
      </c>
      <c r="F178" s="120">
        <v>236.25839999999999</v>
      </c>
      <c r="G178" s="120">
        <v>162.82530800000001</v>
      </c>
      <c r="H178" s="120">
        <v>109.608</v>
      </c>
      <c r="I178" s="120">
        <v>110.3664</v>
      </c>
      <c r="J178" s="120">
        <v>154.5256</v>
      </c>
      <c r="K178" s="21" t="str">
        <f t="shared" si="2"/>
        <v>08-Apr-2025  Bl No 81</v>
      </c>
    </row>
    <row r="179" spans="1:11" ht="17.100000000000001" customHeight="1" x14ac:dyDescent="0.25">
      <c r="A179" s="60">
        <v>45755</v>
      </c>
      <c r="B179" s="18">
        <v>82</v>
      </c>
      <c r="C179" s="19">
        <v>49.99</v>
      </c>
      <c r="D179" s="120">
        <v>1671.2913920000001</v>
      </c>
      <c r="E179" s="120">
        <v>116.903272</v>
      </c>
      <c r="F179" s="120">
        <v>239.47319999999999</v>
      </c>
      <c r="G179" s="120">
        <v>160.29382000000001</v>
      </c>
      <c r="H179" s="120">
        <v>119.2512</v>
      </c>
      <c r="I179" s="120">
        <v>107.24639999999999</v>
      </c>
      <c r="J179" s="120">
        <v>145.8184</v>
      </c>
      <c r="K179" s="21" t="str">
        <f t="shared" si="2"/>
        <v>08-Apr-2025  Bl No 82</v>
      </c>
    </row>
    <row r="180" spans="1:11" ht="17.100000000000001" customHeight="1" x14ac:dyDescent="0.25">
      <c r="A180" s="60">
        <v>45755</v>
      </c>
      <c r="B180" s="18">
        <v>83</v>
      </c>
      <c r="C180" s="19">
        <v>49.96</v>
      </c>
      <c r="D180" s="120">
        <v>1662.6331720000001</v>
      </c>
      <c r="E180" s="120">
        <v>115.965384</v>
      </c>
      <c r="F180" s="120">
        <v>238.2252</v>
      </c>
      <c r="G180" s="120">
        <v>153.083056</v>
      </c>
      <c r="H180" s="120">
        <v>115.85760000000001</v>
      </c>
      <c r="I180" s="120">
        <v>105.84</v>
      </c>
      <c r="J180" s="120">
        <v>147.11279999999999</v>
      </c>
      <c r="K180" s="21" t="str">
        <f t="shared" si="2"/>
        <v>08-Apr-2025  Bl No 83</v>
      </c>
    </row>
    <row r="181" spans="1:11" ht="17.100000000000001" customHeight="1" x14ac:dyDescent="0.25">
      <c r="A181" s="60">
        <v>45755</v>
      </c>
      <c r="B181" s="18">
        <v>84</v>
      </c>
      <c r="C181" s="19">
        <v>50.01</v>
      </c>
      <c r="D181" s="120">
        <v>1661.872384</v>
      </c>
      <c r="E181" s="120">
        <v>114.889016</v>
      </c>
      <c r="F181" s="120">
        <v>237.72</v>
      </c>
      <c r="G181" s="120">
        <v>144.99199999999999</v>
      </c>
      <c r="H181" s="120">
        <v>120.336</v>
      </c>
      <c r="I181" s="120">
        <v>105.0672</v>
      </c>
      <c r="J181" s="120">
        <v>144.52160000000001</v>
      </c>
      <c r="K181" s="21" t="str">
        <f t="shared" si="2"/>
        <v>08-Apr-2025  Bl No 84</v>
      </c>
    </row>
    <row r="182" spans="1:11" ht="17.100000000000001" customHeight="1" x14ac:dyDescent="0.25">
      <c r="A182" s="60">
        <v>45755</v>
      </c>
      <c r="B182" s="18">
        <v>85</v>
      </c>
      <c r="C182" s="19">
        <v>50.01</v>
      </c>
      <c r="D182" s="120">
        <v>1670.404092</v>
      </c>
      <c r="E182" s="120">
        <v>106.223128</v>
      </c>
      <c r="F182" s="120">
        <v>239.4144</v>
      </c>
      <c r="G182" s="120">
        <v>138.85120000000001</v>
      </c>
      <c r="H182" s="120">
        <v>112.2912</v>
      </c>
      <c r="I182" s="120">
        <v>101.53919999999999</v>
      </c>
      <c r="J182" s="120">
        <v>142.01519999999999</v>
      </c>
      <c r="K182" s="21" t="str">
        <f t="shared" si="2"/>
        <v>08-Apr-2025  Bl No 85</v>
      </c>
    </row>
    <row r="183" spans="1:11" ht="17.100000000000001" customHeight="1" x14ac:dyDescent="0.25">
      <c r="A183" s="60">
        <v>45755</v>
      </c>
      <c r="B183" s="18">
        <v>86</v>
      </c>
      <c r="C183" s="19">
        <v>49.98</v>
      </c>
      <c r="D183" s="120">
        <v>1641.2534000000001</v>
      </c>
      <c r="E183" s="120">
        <v>101.97672799999999</v>
      </c>
      <c r="F183" s="120">
        <v>239.23079999999999</v>
      </c>
      <c r="G183" s="120">
        <v>133.95694399999999</v>
      </c>
      <c r="H183" s="120">
        <v>106.176</v>
      </c>
      <c r="I183" s="120">
        <v>97.276799999999994</v>
      </c>
      <c r="J183" s="120">
        <v>141.4752</v>
      </c>
      <c r="K183" s="21" t="str">
        <f t="shared" si="2"/>
        <v>08-Apr-2025  Bl No 86</v>
      </c>
    </row>
    <row r="184" spans="1:11" ht="17.100000000000001" customHeight="1" x14ac:dyDescent="0.25">
      <c r="A184" s="60">
        <v>45755</v>
      </c>
      <c r="B184" s="18">
        <v>87</v>
      </c>
      <c r="C184" s="19">
        <v>50</v>
      </c>
      <c r="D184" s="120">
        <v>1607.447772</v>
      </c>
      <c r="E184" s="120">
        <v>102.552144</v>
      </c>
      <c r="F184" s="120">
        <v>235.93799999999999</v>
      </c>
      <c r="G184" s="120">
        <v>125.583128</v>
      </c>
      <c r="H184" s="120">
        <v>101.1168</v>
      </c>
      <c r="I184" s="120">
        <v>93.086399999999998</v>
      </c>
      <c r="J184" s="120">
        <v>137.7072</v>
      </c>
      <c r="K184" s="21" t="str">
        <f t="shared" si="2"/>
        <v>08-Apr-2025  Bl No 87</v>
      </c>
    </row>
    <row r="185" spans="1:11" ht="17.100000000000001" customHeight="1" x14ac:dyDescent="0.25">
      <c r="A185" s="60">
        <v>45755</v>
      </c>
      <c r="B185" s="18">
        <v>88</v>
      </c>
      <c r="C185" s="19">
        <v>50.03</v>
      </c>
      <c r="D185" s="120">
        <v>1581.1653160000001</v>
      </c>
      <c r="E185" s="120">
        <v>95.697164000000001</v>
      </c>
      <c r="F185" s="120">
        <v>231.4128</v>
      </c>
      <c r="G185" s="120">
        <v>120.310692</v>
      </c>
      <c r="H185" s="120">
        <v>100.2672</v>
      </c>
      <c r="I185" s="120">
        <v>91.190399999999997</v>
      </c>
      <c r="J185" s="120">
        <v>134.46799999999999</v>
      </c>
      <c r="K185" s="21" t="str">
        <f t="shared" si="2"/>
        <v>08-Apr-2025  Bl No 88</v>
      </c>
    </row>
    <row r="186" spans="1:11" ht="17.100000000000001" customHeight="1" x14ac:dyDescent="0.25">
      <c r="A186" s="60">
        <v>45755</v>
      </c>
      <c r="B186" s="18">
        <v>89</v>
      </c>
      <c r="C186" s="19">
        <v>49.96</v>
      </c>
      <c r="D186" s="120">
        <v>1567.57132</v>
      </c>
      <c r="E186" s="120">
        <v>87.069676000000001</v>
      </c>
      <c r="F186" s="120">
        <v>222.84059999999999</v>
      </c>
      <c r="G186" s="120">
        <v>113.870836</v>
      </c>
      <c r="H186" s="120">
        <v>101.904</v>
      </c>
      <c r="I186" s="120">
        <v>87.753600000000006</v>
      </c>
      <c r="J186" s="120">
        <v>128.74959999999999</v>
      </c>
      <c r="K186" s="21" t="str">
        <f t="shared" si="2"/>
        <v>08-Apr-2025  Bl No 89</v>
      </c>
    </row>
    <row r="187" spans="1:11" ht="17.100000000000001" customHeight="1" x14ac:dyDescent="0.25">
      <c r="A187" s="60">
        <v>45755</v>
      </c>
      <c r="B187" s="18">
        <v>90</v>
      </c>
      <c r="C187" s="19">
        <v>49.82</v>
      </c>
      <c r="D187" s="120">
        <v>1553.048184</v>
      </c>
      <c r="E187" s="120">
        <v>77.395200000000003</v>
      </c>
      <c r="F187" s="120">
        <v>223.45259999999999</v>
      </c>
      <c r="G187" s="120">
        <v>108.672292</v>
      </c>
      <c r="H187" s="120">
        <v>96.048000000000002</v>
      </c>
      <c r="I187" s="120">
        <v>83.951999999999998</v>
      </c>
      <c r="J187" s="120">
        <v>125.83920000000001</v>
      </c>
      <c r="K187" s="21" t="str">
        <f t="shared" si="2"/>
        <v>08-Apr-2025  Bl No 90</v>
      </c>
    </row>
    <row r="188" spans="1:11" ht="17.100000000000001" customHeight="1" x14ac:dyDescent="0.25">
      <c r="A188" s="60">
        <v>45755</v>
      </c>
      <c r="B188" s="18">
        <v>91</v>
      </c>
      <c r="C188" s="19">
        <v>49.88</v>
      </c>
      <c r="D188" s="120">
        <v>1561.351316</v>
      </c>
      <c r="E188" s="120">
        <v>66.388071999999994</v>
      </c>
      <c r="F188" s="120">
        <v>220.69739999999999</v>
      </c>
      <c r="G188" s="120">
        <v>102.705744</v>
      </c>
      <c r="H188" s="120">
        <v>92.1648</v>
      </c>
      <c r="I188" s="120">
        <v>80.313599999999994</v>
      </c>
      <c r="J188" s="120">
        <v>125.7448</v>
      </c>
      <c r="K188" s="21" t="str">
        <f t="shared" si="2"/>
        <v>08-Apr-2025  Bl No 91</v>
      </c>
    </row>
    <row r="189" spans="1:11" ht="17.100000000000001" customHeight="1" x14ac:dyDescent="0.25">
      <c r="A189" s="60">
        <v>45755</v>
      </c>
      <c r="B189" s="18">
        <v>92</v>
      </c>
      <c r="C189" s="19">
        <v>49.94</v>
      </c>
      <c r="D189" s="120">
        <v>1537.680756</v>
      </c>
      <c r="E189" s="120">
        <v>58.759276</v>
      </c>
      <c r="F189" s="120">
        <v>217.91460000000001</v>
      </c>
      <c r="G189" s="120">
        <v>98.348219999999998</v>
      </c>
      <c r="H189" s="120">
        <v>87.859200000000001</v>
      </c>
      <c r="I189" s="120">
        <v>77.155199999999994</v>
      </c>
      <c r="J189" s="120">
        <v>122.86239999999999</v>
      </c>
      <c r="K189" s="21" t="str">
        <f t="shared" si="2"/>
        <v>08-Apr-2025  Bl No 92</v>
      </c>
    </row>
    <row r="190" spans="1:11" ht="17.100000000000001" customHeight="1" x14ac:dyDescent="0.25">
      <c r="A190" s="60">
        <v>45755</v>
      </c>
      <c r="B190" s="18">
        <v>93</v>
      </c>
      <c r="C190" s="19">
        <v>49.97</v>
      </c>
      <c r="D190" s="120">
        <v>1504.3601799999999</v>
      </c>
      <c r="E190" s="120">
        <v>48.907347999999999</v>
      </c>
      <c r="F190" s="120">
        <v>218.268</v>
      </c>
      <c r="G190" s="120">
        <v>95.802180000000007</v>
      </c>
      <c r="H190" s="120">
        <v>84.988799999999998</v>
      </c>
      <c r="I190" s="120">
        <v>73.948800000000006</v>
      </c>
      <c r="J190" s="120">
        <v>119.0424</v>
      </c>
      <c r="K190" s="21" t="str">
        <f t="shared" si="2"/>
        <v>08-Apr-2025  Bl No 93</v>
      </c>
    </row>
    <row r="191" spans="1:11" ht="17.100000000000001" customHeight="1" x14ac:dyDescent="0.25">
      <c r="A191" s="60">
        <v>45755</v>
      </c>
      <c r="B191" s="18">
        <v>94</v>
      </c>
      <c r="C191" s="19">
        <v>50</v>
      </c>
      <c r="D191" s="120">
        <v>1461.950192</v>
      </c>
      <c r="E191" s="120">
        <v>44.699344000000004</v>
      </c>
      <c r="F191" s="120">
        <v>218.2158</v>
      </c>
      <c r="G191" s="120">
        <v>93.415564000000003</v>
      </c>
      <c r="H191" s="120">
        <v>84.244799999999998</v>
      </c>
      <c r="I191" s="120">
        <v>71.433599999999998</v>
      </c>
      <c r="J191" s="120">
        <v>113.5424</v>
      </c>
      <c r="K191" s="21" t="str">
        <f t="shared" si="2"/>
        <v>08-Apr-2025  Bl No 94</v>
      </c>
    </row>
    <row r="192" spans="1:11" ht="17.100000000000001" customHeight="1" x14ac:dyDescent="0.25">
      <c r="A192" s="60">
        <v>45755</v>
      </c>
      <c r="B192" s="18">
        <v>95</v>
      </c>
      <c r="C192" s="19">
        <v>49.97</v>
      </c>
      <c r="D192" s="120">
        <v>1421.1763639999999</v>
      </c>
      <c r="E192" s="120">
        <v>38.667056000000002</v>
      </c>
      <c r="F192" s="120">
        <v>213.49379999999999</v>
      </c>
      <c r="G192" s="120">
        <v>90.277236000000002</v>
      </c>
      <c r="H192" s="120">
        <v>83.860799999999998</v>
      </c>
      <c r="I192" s="120">
        <v>69.172799999999995</v>
      </c>
      <c r="J192" s="120">
        <v>113.012</v>
      </c>
      <c r="K192" s="21" t="str">
        <f t="shared" si="2"/>
        <v>08-Apr-2025  Bl No 95</v>
      </c>
    </row>
    <row r="193" spans="1:20" s="33" customFormat="1" ht="17.100000000000001" customHeight="1" x14ac:dyDescent="0.3">
      <c r="A193" s="60">
        <v>45755</v>
      </c>
      <c r="B193" s="32">
        <v>96</v>
      </c>
      <c r="C193" s="28">
        <v>49.99</v>
      </c>
      <c r="D193" s="120">
        <v>1382.3740359999999</v>
      </c>
      <c r="E193" s="120">
        <v>36.975999999999999</v>
      </c>
      <c r="F193" s="120">
        <v>217.173</v>
      </c>
      <c r="G193" s="120">
        <v>88.725819999999999</v>
      </c>
      <c r="H193" s="120">
        <v>78.6768</v>
      </c>
      <c r="I193" s="120">
        <v>67.209599999999995</v>
      </c>
      <c r="J193" s="120">
        <v>111.2032</v>
      </c>
      <c r="K193" s="30" t="str">
        <f t="shared" si="2"/>
        <v>08-Apr-2025  Bl No 96</v>
      </c>
      <c r="L193" s="31"/>
      <c r="M193" s="31"/>
      <c r="N193" s="32"/>
      <c r="O193" s="31"/>
      <c r="P193" s="31"/>
      <c r="Q193" s="31"/>
      <c r="R193" s="31"/>
      <c r="S193" s="31"/>
      <c r="T193" s="31"/>
    </row>
    <row r="194" spans="1:20" ht="17.100000000000001" customHeight="1" x14ac:dyDescent="0.25">
      <c r="A194" s="60">
        <v>45756</v>
      </c>
      <c r="B194" s="18">
        <v>1</v>
      </c>
      <c r="C194" s="19">
        <v>49.98</v>
      </c>
      <c r="D194" s="120">
        <v>1355.0232559999999</v>
      </c>
      <c r="E194" s="120">
        <v>85.373671999999999</v>
      </c>
      <c r="F194" s="120">
        <v>206.8152</v>
      </c>
      <c r="G194" s="120">
        <v>86.777891999999994</v>
      </c>
      <c r="H194" s="120">
        <v>74.236800000000002</v>
      </c>
      <c r="I194" s="120">
        <v>61.372799999999998</v>
      </c>
      <c r="J194" s="120">
        <v>109.8608</v>
      </c>
      <c r="K194" s="21" t="str">
        <f t="shared" si="2"/>
        <v>09-Apr-2025  Bl No 1</v>
      </c>
    </row>
    <row r="195" spans="1:20" ht="17.100000000000001" customHeight="1" x14ac:dyDescent="0.25">
      <c r="A195" s="60">
        <v>45756</v>
      </c>
      <c r="B195" s="18">
        <v>2</v>
      </c>
      <c r="C195" s="19">
        <v>49.97</v>
      </c>
      <c r="D195" s="120">
        <v>1334.122656</v>
      </c>
      <c r="E195" s="120">
        <v>104.11839999999999</v>
      </c>
      <c r="F195" s="120">
        <v>201.65039999999999</v>
      </c>
      <c r="G195" s="120">
        <v>84.736872000000005</v>
      </c>
      <c r="H195" s="120">
        <v>68.3904</v>
      </c>
      <c r="I195" s="120">
        <v>59.4</v>
      </c>
      <c r="J195" s="120">
        <v>109.7008</v>
      </c>
      <c r="K195" s="21" t="str">
        <f t="shared" ref="K195:K258" si="3">TEXT(A195,"DD-MMM-YYYY") &amp;"  " &amp;"Bl No " &amp;B195</f>
        <v>09-Apr-2025  Bl No 2</v>
      </c>
    </row>
    <row r="196" spans="1:20" ht="17.100000000000001" customHeight="1" x14ac:dyDescent="0.25">
      <c r="A196" s="60">
        <v>45756</v>
      </c>
      <c r="B196" s="18">
        <v>3</v>
      </c>
      <c r="C196" s="19">
        <v>49.95</v>
      </c>
      <c r="D196" s="120">
        <v>1305.6795440000001</v>
      </c>
      <c r="E196" s="120">
        <v>100.007856</v>
      </c>
      <c r="F196" s="120">
        <v>197.5668</v>
      </c>
      <c r="G196" s="120">
        <v>83.085672000000002</v>
      </c>
      <c r="H196" s="120">
        <v>73.924800000000005</v>
      </c>
      <c r="I196" s="120">
        <v>58.219200000000001</v>
      </c>
      <c r="J196" s="120">
        <v>107.596</v>
      </c>
      <c r="K196" s="21" t="str">
        <f t="shared" si="3"/>
        <v>09-Apr-2025  Bl No 3</v>
      </c>
    </row>
    <row r="197" spans="1:20" ht="17.100000000000001" customHeight="1" x14ac:dyDescent="0.25">
      <c r="A197" s="60">
        <v>45756</v>
      </c>
      <c r="B197" s="18">
        <v>4</v>
      </c>
      <c r="C197" s="19">
        <v>49.94</v>
      </c>
      <c r="D197" s="120">
        <v>1279.8017359999999</v>
      </c>
      <c r="E197" s="120">
        <v>101.862112</v>
      </c>
      <c r="F197" s="120">
        <v>195.88919999999999</v>
      </c>
      <c r="G197" s="120">
        <v>79.812944000000002</v>
      </c>
      <c r="H197" s="120">
        <v>77.207999999999998</v>
      </c>
      <c r="I197" s="120">
        <v>56.078400000000002</v>
      </c>
      <c r="J197" s="120">
        <v>111.092</v>
      </c>
      <c r="K197" s="21" t="str">
        <f t="shared" si="3"/>
        <v>09-Apr-2025  Bl No 4</v>
      </c>
    </row>
    <row r="198" spans="1:20" ht="17.100000000000001" customHeight="1" x14ac:dyDescent="0.25">
      <c r="A198" s="60">
        <v>45756</v>
      </c>
      <c r="B198" s="18">
        <v>5</v>
      </c>
      <c r="C198" s="19">
        <v>49.97</v>
      </c>
      <c r="D198" s="120">
        <v>1269.8926160000001</v>
      </c>
      <c r="E198" s="120">
        <v>134.082908</v>
      </c>
      <c r="F198" s="120">
        <v>190.36439999999999</v>
      </c>
      <c r="G198" s="120">
        <v>81.870255999999998</v>
      </c>
      <c r="H198" s="120">
        <v>79.660799999999995</v>
      </c>
      <c r="I198" s="120">
        <v>55.540799999999997</v>
      </c>
      <c r="J198" s="120">
        <v>102.4752</v>
      </c>
      <c r="K198" s="21" t="str">
        <f t="shared" si="3"/>
        <v>09-Apr-2025  Bl No 5</v>
      </c>
    </row>
    <row r="199" spans="1:20" ht="17.100000000000001" customHeight="1" x14ac:dyDescent="0.25">
      <c r="A199" s="60">
        <v>45756</v>
      </c>
      <c r="B199" s="18">
        <v>6</v>
      </c>
      <c r="C199" s="19">
        <v>49.98</v>
      </c>
      <c r="D199" s="120">
        <v>1251.129964</v>
      </c>
      <c r="E199" s="120">
        <v>144.67723599999999</v>
      </c>
      <c r="F199" s="120">
        <v>179.4162</v>
      </c>
      <c r="G199" s="120">
        <v>81.438255999999996</v>
      </c>
      <c r="H199" s="120">
        <v>79.435199999999995</v>
      </c>
      <c r="I199" s="120">
        <v>54.753599999999999</v>
      </c>
      <c r="J199" s="120">
        <v>102.8464</v>
      </c>
      <c r="K199" s="21" t="str">
        <f t="shared" si="3"/>
        <v>09-Apr-2025  Bl No 6</v>
      </c>
    </row>
    <row r="200" spans="1:20" ht="17.100000000000001" customHeight="1" x14ac:dyDescent="0.25">
      <c r="A200" s="60">
        <v>45756</v>
      </c>
      <c r="B200" s="18">
        <v>7</v>
      </c>
      <c r="C200" s="19">
        <v>49.89</v>
      </c>
      <c r="D200" s="120">
        <v>1239.149208</v>
      </c>
      <c r="E200" s="120">
        <v>144.36974799999999</v>
      </c>
      <c r="F200" s="120">
        <v>178.20599999999999</v>
      </c>
      <c r="G200" s="120">
        <v>77.877527999999998</v>
      </c>
      <c r="H200" s="120">
        <v>77.587199999999996</v>
      </c>
      <c r="I200" s="120">
        <v>54.048000000000002</v>
      </c>
      <c r="J200" s="120">
        <v>102.2336</v>
      </c>
      <c r="K200" s="21" t="str">
        <f t="shared" si="3"/>
        <v>09-Apr-2025  Bl No 7</v>
      </c>
    </row>
    <row r="201" spans="1:20" ht="17.100000000000001" customHeight="1" x14ac:dyDescent="0.25">
      <c r="A201" s="60">
        <v>45756</v>
      </c>
      <c r="B201" s="18">
        <v>8</v>
      </c>
      <c r="C201" s="19">
        <v>49.95</v>
      </c>
      <c r="D201" s="120">
        <v>1214.1532079999999</v>
      </c>
      <c r="E201" s="120">
        <v>150.02851200000001</v>
      </c>
      <c r="F201" s="120">
        <v>180.999</v>
      </c>
      <c r="G201" s="120">
        <v>75.695419999999999</v>
      </c>
      <c r="H201" s="120">
        <v>72.811199999999999</v>
      </c>
      <c r="I201" s="120">
        <v>53.529600000000002</v>
      </c>
      <c r="J201" s="120">
        <v>98.004800000000003</v>
      </c>
      <c r="K201" s="21" t="str">
        <f t="shared" si="3"/>
        <v>09-Apr-2025  Bl No 8</v>
      </c>
    </row>
    <row r="202" spans="1:20" ht="17.100000000000001" customHeight="1" x14ac:dyDescent="0.25">
      <c r="A202" s="60">
        <v>45756</v>
      </c>
      <c r="B202" s="18">
        <v>9</v>
      </c>
      <c r="C202" s="19">
        <v>50.01</v>
      </c>
      <c r="D202" s="120">
        <v>1190.791588</v>
      </c>
      <c r="E202" s="120">
        <v>162.59781599999999</v>
      </c>
      <c r="F202" s="120">
        <v>178.7724</v>
      </c>
      <c r="G202" s="120">
        <v>77.752728000000005</v>
      </c>
      <c r="H202" s="120">
        <v>70.780799999999999</v>
      </c>
      <c r="I202" s="120">
        <v>52.6128</v>
      </c>
      <c r="J202" s="120">
        <v>98.520799999999994</v>
      </c>
      <c r="K202" s="21" t="str">
        <f t="shared" si="3"/>
        <v>09-Apr-2025  Bl No 9</v>
      </c>
    </row>
    <row r="203" spans="1:20" ht="17.100000000000001" customHeight="1" x14ac:dyDescent="0.25">
      <c r="A203" s="60">
        <v>45756</v>
      </c>
      <c r="B203" s="18">
        <v>10</v>
      </c>
      <c r="C203" s="19">
        <v>50.01</v>
      </c>
      <c r="D203" s="120">
        <v>1175.0676840000001</v>
      </c>
      <c r="E203" s="120">
        <v>174.935564</v>
      </c>
      <c r="F203" s="120">
        <v>173.7792</v>
      </c>
      <c r="G203" s="120">
        <v>77.097020000000001</v>
      </c>
      <c r="H203" s="120">
        <v>68.860799999999998</v>
      </c>
      <c r="I203" s="120">
        <v>51.6096</v>
      </c>
      <c r="J203" s="120">
        <v>98.133600000000001</v>
      </c>
      <c r="K203" s="21" t="str">
        <f t="shared" si="3"/>
        <v>09-Apr-2025  Bl No 10</v>
      </c>
    </row>
    <row r="204" spans="1:20" ht="17.100000000000001" customHeight="1" x14ac:dyDescent="0.25">
      <c r="A204" s="60">
        <v>45756</v>
      </c>
      <c r="B204" s="18">
        <v>11</v>
      </c>
      <c r="C204" s="19">
        <v>49.99</v>
      </c>
      <c r="D204" s="120">
        <v>1150.999744</v>
      </c>
      <c r="E204" s="120">
        <v>176.12596400000001</v>
      </c>
      <c r="F204" s="120">
        <v>170.3142</v>
      </c>
      <c r="G204" s="120">
        <v>77.455128000000002</v>
      </c>
      <c r="H204" s="120">
        <v>74.4816</v>
      </c>
      <c r="I204" s="120">
        <v>51.129600000000003</v>
      </c>
      <c r="J204" s="120">
        <v>97.32</v>
      </c>
      <c r="K204" s="21" t="str">
        <f t="shared" si="3"/>
        <v>09-Apr-2025  Bl No 11</v>
      </c>
    </row>
    <row r="205" spans="1:20" ht="17.100000000000001" customHeight="1" x14ac:dyDescent="0.25">
      <c r="A205" s="60">
        <v>45756</v>
      </c>
      <c r="B205" s="18">
        <v>12</v>
      </c>
      <c r="C205" s="19">
        <v>50</v>
      </c>
      <c r="D205" s="120">
        <v>1121.9823719999999</v>
      </c>
      <c r="E205" s="120">
        <v>174.92625200000001</v>
      </c>
      <c r="F205" s="120">
        <v>168.62280000000001</v>
      </c>
      <c r="G205" s="120">
        <v>76.482619999999997</v>
      </c>
      <c r="H205" s="120">
        <v>70.847999999999999</v>
      </c>
      <c r="I205" s="120">
        <v>50.808</v>
      </c>
      <c r="J205" s="120">
        <v>98.054400000000001</v>
      </c>
      <c r="K205" s="21" t="str">
        <f t="shared" si="3"/>
        <v>09-Apr-2025  Bl No 12</v>
      </c>
    </row>
    <row r="206" spans="1:20" ht="17.100000000000001" customHeight="1" x14ac:dyDescent="0.25">
      <c r="A206" s="60">
        <v>45756</v>
      </c>
      <c r="B206" s="18">
        <v>13</v>
      </c>
      <c r="C206" s="19">
        <v>49.98</v>
      </c>
      <c r="D206" s="120">
        <v>1097.3067920000001</v>
      </c>
      <c r="E206" s="120">
        <v>172.12625600000001</v>
      </c>
      <c r="F206" s="120">
        <v>165.8064</v>
      </c>
      <c r="G206" s="120">
        <v>77.983127999999994</v>
      </c>
      <c r="H206" s="120">
        <v>72.287999999999997</v>
      </c>
      <c r="I206" s="120">
        <v>50.688000000000002</v>
      </c>
      <c r="J206" s="120">
        <v>96.346400000000003</v>
      </c>
      <c r="K206" s="21" t="str">
        <f t="shared" si="3"/>
        <v>09-Apr-2025  Bl No 13</v>
      </c>
    </row>
    <row r="207" spans="1:20" ht="17.100000000000001" customHeight="1" x14ac:dyDescent="0.25">
      <c r="A207" s="60">
        <v>45756</v>
      </c>
      <c r="B207" s="18">
        <v>14</v>
      </c>
      <c r="C207" s="19">
        <v>50</v>
      </c>
      <c r="D207" s="120">
        <v>1070.362492</v>
      </c>
      <c r="E207" s="120">
        <v>171.00218000000001</v>
      </c>
      <c r="F207" s="120">
        <v>165.04859999999999</v>
      </c>
      <c r="G207" s="120">
        <v>77.531927999999994</v>
      </c>
      <c r="H207" s="120">
        <v>76.632000000000005</v>
      </c>
      <c r="I207" s="120">
        <v>50.510399999999997</v>
      </c>
      <c r="J207" s="120">
        <v>99.778400000000005</v>
      </c>
      <c r="K207" s="21" t="str">
        <f t="shared" si="3"/>
        <v>09-Apr-2025  Bl No 14</v>
      </c>
    </row>
    <row r="208" spans="1:20" ht="17.100000000000001" customHeight="1" x14ac:dyDescent="0.25">
      <c r="A208" s="60">
        <v>45756</v>
      </c>
      <c r="B208" s="18">
        <v>15</v>
      </c>
      <c r="C208" s="19">
        <v>49.99</v>
      </c>
      <c r="D208" s="120">
        <v>1028.9528359999999</v>
      </c>
      <c r="E208" s="120">
        <v>165.73614799999999</v>
      </c>
      <c r="F208" s="120">
        <v>159.61080000000001</v>
      </c>
      <c r="G208" s="120">
        <v>78.491928000000001</v>
      </c>
      <c r="H208" s="120">
        <v>76.502399999999994</v>
      </c>
      <c r="I208" s="120">
        <v>50.5824</v>
      </c>
      <c r="J208" s="120">
        <v>98.208799999999997</v>
      </c>
      <c r="K208" s="21" t="str">
        <f t="shared" si="3"/>
        <v>09-Apr-2025  Bl No 15</v>
      </c>
    </row>
    <row r="209" spans="1:11" ht="17.100000000000001" customHeight="1" x14ac:dyDescent="0.25">
      <c r="A209" s="60">
        <v>45756</v>
      </c>
      <c r="B209" s="18">
        <v>16</v>
      </c>
      <c r="C209" s="19">
        <v>50</v>
      </c>
      <c r="D209" s="120">
        <v>998.62519199999997</v>
      </c>
      <c r="E209" s="120">
        <v>168.193164</v>
      </c>
      <c r="F209" s="120">
        <v>157.03739999999999</v>
      </c>
      <c r="G209" s="120">
        <v>79.730328</v>
      </c>
      <c r="H209" s="120">
        <v>75.215999999999994</v>
      </c>
      <c r="I209" s="120">
        <v>50.092799999999997</v>
      </c>
      <c r="J209" s="120">
        <v>95.137600000000006</v>
      </c>
      <c r="K209" s="21" t="str">
        <f t="shared" si="3"/>
        <v>09-Apr-2025  Bl No 16</v>
      </c>
    </row>
    <row r="210" spans="1:11" ht="17.100000000000001" customHeight="1" x14ac:dyDescent="0.25">
      <c r="A210" s="60">
        <v>45756</v>
      </c>
      <c r="B210" s="18">
        <v>17</v>
      </c>
      <c r="C210" s="19">
        <v>49.93</v>
      </c>
      <c r="D210" s="120">
        <v>971.30273599999998</v>
      </c>
      <c r="E210" s="120">
        <v>170.317092</v>
      </c>
      <c r="F210" s="120">
        <v>149.80799999999999</v>
      </c>
      <c r="G210" s="120">
        <v>82.609455999999994</v>
      </c>
      <c r="H210" s="120">
        <v>77.971199999999996</v>
      </c>
      <c r="I210" s="120">
        <v>48.091200000000001</v>
      </c>
      <c r="J210" s="120">
        <v>97.84</v>
      </c>
      <c r="K210" s="21" t="str">
        <f t="shared" si="3"/>
        <v>09-Apr-2025  Bl No 17</v>
      </c>
    </row>
    <row r="211" spans="1:11" ht="17.100000000000001" customHeight="1" x14ac:dyDescent="0.25">
      <c r="A211" s="60">
        <v>45756</v>
      </c>
      <c r="B211" s="18">
        <v>18</v>
      </c>
      <c r="C211" s="19">
        <v>49.96</v>
      </c>
      <c r="D211" s="120">
        <v>953.98709199999996</v>
      </c>
      <c r="E211" s="120">
        <v>171.657016</v>
      </c>
      <c r="F211" s="120">
        <v>154.01159999999999</v>
      </c>
      <c r="G211" s="120">
        <v>85.337891999999997</v>
      </c>
      <c r="H211" s="120">
        <v>88.876800000000003</v>
      </c>
      <c r="I211" s="120">
        <v>48.494399999999999</v>
      </c>
      <c r="J211" s="120">
        <v>95.376800000000003</v>
      </c>
      <c r="K211" s="21" t="str">
        <f t="shared" si="3"/>
        <v>09-Apr-2025  Bl No 18</v>
      </c>
    </row>
    <row r="212" spans="1:11" ht="17.100000000000001" customHeight="1" x14ac:dyDescent="0.25">
      <c r="A212" s="60">
        <v>45756</v>
      </c>
      <c r="B212" s="18">
        <v>19</v>
      </c>
      <c r="C212" s="19">
        <v>49.96</v>
      </c>
      <c r="D212" s="120">
        <v>930.74185599999998</v>
      </c>
      <c r="E212" s="120">
        <v>176.65745200000001</v>
      </c>
      <c r="F212" s="120">
        <v>148.6662</v>
      </c>
      <c r="G212" s="120">
        <v>92.398836000000003</v>
      </c>
      <c r="H212" s="120">
        <v>81.220799999999997</v>
      </c>
      <c r="I212" s="120">
        <v>48.048000000000002</v>
      </c>
      <c r="J212" s="120">
        <v>99.96</v>
      </c>
      <c r="K212" s="21" t="str">
        <f t="shared" si="3"/>
        <v>09-Apr-2025  Bl No 19</v>
      </c>
    </row>
    <row r="213" spans="1:11" ht="17.100000000000001" customHeight="1" x14ac:dyDescent="0.25">
      <c r="A213" s="60">
        <v>45756</v>
      </c>
      <c r="B213" s="18">
        <v>20</v>
      </c>
      <c r="C213" s="19">
        <v>49.93</v>
      </c>
      <c r="D213" s="120">
        <v>921.87482799999998</v>
      </c>
      <c r="E213" s="120">
        <v>175.1936</v>
      </c>
      <c r="F213" s="120">
        <v>142.20359999999999</v>
      </c>
      <c r="G213" s="120">
        <v>104.49222</v>
      </c>
      <c r="H213" s="120">
        <v>76.780799999999999</v>
      </c>
      <c r="I213" s="120">
        <v>50.7072</v>
      </c>
      <c r="J213" s="120">
        <v>102.8112</v>
      </c>
      <c r="K213" s="21" t="str">
        <f t="shared" si="3"/>
        <v>09-Apr-2025  Bl No 20</v>
      </c>
    </row>
    <row r="214" spans="1:11" ht="17.100000000000001" customHeight="1" x14ac:dyDescent="0.25">
      <c r="A214" s="60">
        <v>45756</v>
      </c>
      <c r="B214" s="18">
        <v>21</v>
      </c>
      <c r="C214" s="19">
        <v>49.93</v>
      </c>
      <c r="D214" s="120">
        <v>880.69410000000005</v>
      </c>
      <c r="E214" s="120">
        <v>160.53876399999999</v>
      </c>
      <c r="F214" s="120">
        <v>144.7302</v>
      </c>
      <c r="G214" s="120">
        <v>119.175856</v>
      </c>
      <c r="H214" s="120">
        <v>93.115200000000002</v>
      </c>
      <c r="I214" s="120">
        <v>56.395200000000003</v>
      </c>
      <c r="J214" s="120">
        <v>103.8656</v>
      </c>
      <c r="K214" s="21" t="str">
        <f t="shared" si="3"/>
        <v>09-Apr-2025  Bl No 21</v>
      </c>
    </row>
    <row r="215" spans="1:11" ht="17.100000000000001" customHeight="1" x14ac:dyDescent="0.25">
      <c r="A215" s="60">
        <v>45756</v>
      </c>
      <c r="B215" s="18">
        <v>22</v>
      </c>
      <c r="C215" s="19">
        <v>49.88</v>
      </c>
      <c r="D215" s="120">
        <v>852.393328</v>
      </c>
      <c r="E215" s="120">
        <v>171.07607200000001</v>
      </c>
      <c r="F215" s="120">
        <v>156.94560000000001</v>
      </c>
      <c r="G215" s="120">
        <v>135.97818000000001</v>
      </c>
      <c r="H215" s="120">
        <v>103.968</v>
      </c>
      <c r="I215" s="120">
        <v>61.900799999999997</v>
      </c>
      <c r="J215" s="120">
        <v>104.812</v>
      </c>
      <c r="K215" s="21" t="str">
        <f t="shared" si="3"/>
        <v>09-Apr-2025  Bl No 22</v>
      </c>
    </row>
    <row r="216" spans="1:11" ht="17.100000000000001" customHeight="1" x14ac:dyDescent="0.25">
      <c r="A216" s="60">
        <v>45756</v>
      </c>
      <c r="B216" s="18">
        <v>23</v>
      </c>
      <c r="C216" s="19">
        <v>49.96</v>
      </c>
      <c r="D216" s="120">
        <v>871.32264399999997</v>
      </c>
      <c r="E216" s="120">
        <v>183.5712</v>
      </c>
      <c r="F216" s="120">
        <v>154.0548</v>
      </c>
      <c r="G216" s="120">
        <v>150.64930799999999</v>
      </c>
      <c r="H216" s="120">
        <v>109.36799999999999</v>
      </c>
      <c r="I216" s="120">
        <v>67.022400000000005</v>
      </c>
      <c r="J216" s="120">
        <v>111.66079999999999</v>
      </c>
      <c r="K216" s="21" t="str">
        <f t="shared" si="3"/>
        <v>09-Apr-2025  Bl No 23</v>
      </c>
    </row>
    <row r="217" spans="1:11" ht="17.100000000000001" customHeight="1" x14ac:dyDescent="0.25">
      <c r="A217" s="60">
        <v>45756</v>
      </c>
      <c r="B217" s="18">
        <v>24</v>
      </c>
      <c r="C217" s="19">
        <v>49.91</v>
      </c>
      <c r="D217" s="120">
        <v>864.660392</v>
      </c>
      <c r="E217" s="120">
        <v>199.17760000000001</v>
      </c>
      <c r="F217" s="120">
        <v>160.053</v>
      </c>
      <c r="G217" s="120">
        <v>159.01207199999999</v>
      </c>
      <c r="H217" s="120">
        <v>115.416</v>
      </c>
      <c r="I217" s="120">
        <v>70.526399999999995</v>
      </c>
      <c r="J217" s="120">
        <v>115.45440000000001</v>
      </c>
      <c r="K217" s="21" t="str">
        <f t="shared" si="3"/>
        <v>09-Apr-2025  Bl No 24</v>
      </c>
    </row>
    <row r="218" spans="1:11" ht="17.100000000000001" customHeight="1" x14ac:dyDescent="0.25">
      <c r="A218" s="60">
        <v>45756</v>
      </c>
      <c r="B218" s="18">
        <v>25</v>
      </c>
      <c r="C218" s="19">
        <v>49.92</v>
      </c>
      <c r="D218" s="120">
        <v>848.508916</v>
      </c>
      <c r="E218" s="120">
        <v>150.49977999999999</v>
      </c>
      <c r="F218" s="120">
        <v>168.26220000000001</v>
      </c>
      <c r="G218" s="120">
        <v>164.10414399999999</v>
      </c>
      <c r="H218" s="120">
        <v>126.19199999999999</v>
      </c>
      <c r="I218" s="120">
        <v>74.347200000000001</v>
      </c>
      <c r="J218" s="120">
        <v>119.73520000000001</v>
      </c>
      <c r="K218" s="21" t="str">
        <f t="shared" si="3"/>
        <v>09-Apr-2025  Bl No 25</v>
      </c>
    </row>
    <row r="219" spans="1:11" ht="17.100000000000001" customHeight="1" x14ac:dyDescent="0.25">
      <c r="A219" s="60">
        <v>45756</v>
      </c>
      <c r="B219" s="18">
        <v>26</v>
      </c>
      <c r="C219" s="19">
        <v>49.77</v>
      </c>
      <c r="D219" s="120">
        <v>807.75998000000004</v>
      </c>
      <c r="E219" s="120">
        <v>143.68930800000001</v>
      </c>
      <c r="F219" s="120">
        <v>180.7824</v>
      </c>
      <c r="G219" s="120">
        <v>159.84465599999999</v>
      </c>
      <c r="H219" s="120">
        <v>123.7296</v>
      </c>
      <c r="I219" s="120">
        <v>80.644800000000004</v>
      </c>
      <c r="J219" s="120">
        <v>123.0504</v>
      </c>
      <c r="K219" s="21" t="str">
        <f t="shared" si="3"/>
        <v>09-Apr-2025  Bl No 26</v>
      </c>
    </row>
    <row r="220" spans="1:11" ht="17.100000000000001" customHeight="1" x14ac:dyDescent="0.25">
      <c r="A220" s="60">
        <v>45756</v>
      </c>
      <c r="B220" s="18">
        <v>27</v>
      </c>
      <c r="C220" s="19">
        <v>50.01</v>
      </c>
      <c r="D220" s="120">
        <v>799.76165600000002</v>
      </c>
      <c r="E220" s="120">
        <v>136.182108</v>
      </c>
      <c r="F220" s="120">
        <v>187.80119999999999</v>
      </c>
      <c r="G220" s="120">
        <v>149.23519999999999</v>
      </c>
      <c r="H220" s="120">
        <v>125.60639999999999</v>
      </c>
      <c r="I220" s="120">
        <v>85.012799999999999</v>
      </c>
      <c r="J220" s="120">
        <v>125.52</v>
      </c>
      <c r="K220" s="21" t="str">
        <f t="shared" si="3"/>
        <v>09-Apr-2025  Bl No 27</v>
      </c>
    </row>
    <row r="221" spans="1:11" ht="17.100000000000001" customHeight="1" x14ac:dyDescent="0.25">
      <c r="A221" s="60">
        <v>45756</v>
      </c>
      <c r="B221" s="18">
        <v>28</v>
      </c>
      <c r="C221" s="19">
        <v>50</v>
      </c>
      <c r="D221" s="120">
        <v>780.20742800000005</v>
      </c>
      <c r="E221" s="120">
        <v>134.47999999999999</v>
      </c>
      <c r="F221" s="120">
        <v>189.411</v>
      </c>
      <c r="G221" s="120">
        <v>143.85978</v>
      </c>
      <c r="H221" s="120">
        <v>109.58880000000001</v>
      </c>
      <c r="I221" s="120">
        <v>78.652799999999999</v>
      </c>
      <c r="J221" s="120">
        <v>104.1768</v>
      </c>
      <c r="K221" s="21" t="str">
        <f t="shared" si="3"/>
        <v>09-Apr-2025  Bl No 28</v>
      </c>
    </row>
    <row r="222" spans="1:11" ht="17.100000000000001" customHeight="1" x14ac:dyDescent="0.25">
      <c r="A222" s="60">
        <v>45756</v>
      </c>
      <c r="B222" s="18">
        <v>29</v>
      </c>
      <c r="C222" s="19">
        <v>50.02</v>
      </c>
      <c r="D222" s="120">
        <v>789.77032399999996</v>
      </c>
      <c r="E222" s="120">
        <v>128.69497999999999</v>
      </c>
      <c r="F222" s="120">
        <v>199.30500000000001</v>
      </c>
      <c r="G222" s="120">
        <v>143.63229200000001</v>
      </c>
      <c r="H222" s="120">
        <v>103.92959999999999</v>
      </c>
      <c r="I222" s="120">
        <v>73.574399999999997</v>
      </c>
      <c r="J222" s="120">
        <v>115.55119999999999</v>
      </c>
      <c r="K222" s="21" t="str">
        <f t="shared" si="3"/>
        <v>09-Apr-2025  Bl No 29</v>
      </c>
    </row>
    <row r="223" spans="1:11" ht="17.100000000000001" customHeight="1" x14ac:dyDescent="0.25">
      <c r="A223" s="60">
        <v>45756</v>
      </c>
      <c r="B223" s="18">
        <v>30</v>
      </c>
      <c r="C223" s="19">
        <v>50.05</v>
      </c>
      <c r="D223" s="120">
        <v>813.98154799999998</v>
      </c>
      <c r="E223" s="120">
        <v>157.099344</v>
      </c>
      <c r="F223" s="120">
        <v>201.68039999999999</v>
      </c>
      <c r="G223" s="120">
        <v>156.20683600000001</v>
      </c>
      <c r="H223" s="120">
        <v>105.744</v>
      </c>
      <c r="I223" s="120">
        <v>72.230400000000003</v>
      </c>
      <c r="J223" s="120">
        <v>121.212</v>
      </c>
      <c r="K223" s="21" t="str">
        <f t="shared" si="3"/>
        <v>09-Apr-2025  Bl No 30</v>
      </c>
    </row>
    <row r="224" spans="1:11" ht="17.100000000000001" customHeight="1" x14ac:dyDescent="0.25">
      <c r="A224" s="60">
        <v>45756</v>
      </c>
      <c r="B224" s="18">
        <v>31</v>
      </c>
      <c r="C224" s="19">
        <v>50</v>
      </c>
      <c r="D224" s="120">
        <v>808.71645599999999</v>
      </c>
      <c r="E224" s="120">
        <v>169.409164</v>
      </c>
      <c r="F224" s="120">
        <v>201.89400000000001</v>
      </c>
      <c r="G224" s="120">
        <v>155.94385600000001</v>
      </c>
      <c r="H224" s="120">
        <v>102.5664</v>
      </c>
      <c r="I224" s="120">
        <v>69.9024</v>
      </c>
      <c r="J224" s="120">
        <v>119.68</v>
      </c>
      <c r="K224" s="21" t="str">
        <f t="shared" si="3"/>
        <v>09-Apr-2025  Bl No 31</v>
      </c>
    </row>
    <row r="225" spans="1:11" ht="17.100000000000001" customHeight="1" x14ac:dyDescent="0.25">
      <c r="A225" s="60">
        <v>45756</v>
      </c>
      <c r="B225" s="18">
        <v>32</v>
      </c>
      <c r="C225" s="19">
        <v>50.02</v>
      </c>
      <c r="D225" s="120">
        <v>803.19853599999999</v>
      </c>
      <c r="E225" s="120">
        <v>165.88916399999999</v>
      </c>
      <c r="F225" s="120">
        <v>207.89160000000001</v>
      </c>
      <c r="G225" s="120">
        <v>157.66603599999999</v>
      </c>
      <c r="H225" s="120">
        <v>102.096</v>
      </c>
      <c r="I225" s="120">
        <v>70.123199999999997</v>
      </c>
      <c r="J225" s="120">
        <v>119.1784</v>
      </c>
      <c r="K225" s="21" t="str">
        <f t="shared" si="3"/>
        <v>09-Apr-2025  Bl No 32</v>
      </c>
    </row>
    <row r="226" spans="1:11" ht="17.100000000000001" customHeight="1" x14ac:dyDescent="0.25">
      <c r="A226" s="60">
        <v>45756</v>
      </c>
      <c r="B226" s="18">
        <v>33</v>
      </c>
      <c r="C226" s="19">
        <v>50</v>
      </c>
      <c r="D226" s="120">
        <v>838.14144399999998</v>
      </c>
      <c r="E226" s="120">
        <v>207.55199999999999</v>
      </c>
      <c r="F226" s="120">
        <v>206.38560000000001</v>
      </c>
      <c r="G226" s="120">
        <v>151.133092</v>
      </c>
      <c r="H226" s="120">
        <v>104.83199999999999</v>
      </c>
      <c r="I226" s="120">
        <v>80.299199999999999</v>
      </c>
      <c r="J226" s="120">
        <v>120.3152</v>
      </c>
      <c r="K226" s="21" t="str">
        <f t="shared" si="3"/>
        <v>09-Apr-2025  Bl No 33</v>
      </c>
    </row>
    <row r="227" spans="1:11" ht="17.100000000000001" customHeight="1" x14ac:dyDescent="0.25">
      <c r="A227" s="60">
        <v>45756</v>
      </c>
      <c r="B227" s="18">
        <v>34</v>
      </c>
      <c r="C227" s="19">
        <v>49.99</v>
      </c>
      <c r="D227" s="120">
        <v>867.76631999999995</v>
      </c>
      <c r="E227" s="120">
        <v>215.825164</v>
      </c>
      <c r="F227" s="120">
        <v>209.2218</v>
      </c>
      <c r="G227" s="120">
        <v>145.39694399999999</v>
      </c>
      <c r="H227" s="120">
        <v>104.544</v>
      </c>
      <c r="I227" s="120">
        <v>75.004800000000003</v>
      </c>
      <c r="J227" s="120">
        <v>120.44799999999999</v>
      </c>
      <c r="K227" s="21" t="str">
        <f t="shared" si="3"/>
        <v>09-Apr-2025  Bl No 34</v>
      </c>
    </row>
    <row r="228" spans="1:11" ht="17.100000000000001" customHeight="1" x14ac:dyDescent="0.25">
      <c r="A228" s="60">
        <v>45756</v>
      </c>
      <c r="B228" s="18">
        <v>35</v>
      </c>
      <c r="C228" s="19">
        <v>49.95</v>
      </c>
      <c r="D228" s="120">
        <v>891.37134000000003</v>
      </c>
      <c r="E228" s="120">
        <v>213.079272</v>
      </c>
      <c r="F228" s="120">
        <v>209.85839999999999</v>
      </c>
      <c r="G228" s="120">
        <v>146.28305599999999</v>
      </c>
      <c r="H228" s="120">
        <v>98.371200000000002</v>
      </c>
      <c r="I228" s="120">
        <v>73.6464</v>
      </c>
      <c r="J228" s="120">
        <v>115.0568</v>
      </c>
      <c r="K228" s="21" t="str">
        <f t="shared" si="3"/>
        <v>09-Apr-2025  Bl No 35</v>
      </c>
    </row>
    <row r="229" spans="1:11" ht="17.100000000000001" customHeight="1" x14ac:dyDescent="0.25">
      <c r="A229" s="60">
        <v>45756</v>
      </c>
      <c r="B229" s="18">
        <v>36</v>
      </c>
      <c r="C229" s="19">
        <v>49.98</v>
      </c>
      <c r="D229" s="120">
        <v>914.63944800000002</v>
      </c>
      <c r="E229" s="120">
        <v>209.76494400000001</v>
      </c>
      <c r="F229" s="120">
        <v>201.11879999999999</v>
      </c>
      <c r="G229" s="120">
        <v>144.357236</v>
      </c>
      <c r="H229" s="120">
        <v>94.132800000000003</v>
      </c>
      <c r="I229" s="120">
        <v>70.478399999999993</v>
      </c>
      <c r="J229" s="120">
        <v>117.80719999999999</v>
      </c>
      <c r="K229" s="21" t="str">
        <f t="shared" si="3"/>
        <v>09-Apr-2025  Bl No 36</v>
      </c>
    </row>
    <row r="230" spans="1:11" ht="17.100000000000001" customHeight="1" x14ac:dyDescent="0.25">
      <c r="A230" s="60">
        <v>45756</v>
      </c>
      <c r="B230" s="18">
        <v>37</v>
      </c>
      <c r="C230" s="19">
        <v>50</v>
      </c>
      <c r="D230" s="120">
        <v>951.90222800000004</v>
      </c>
      <c r="E230" s="120">
        <v>198.98647600000001</v>
      </c>
      <c r="F230" s="120">
        <v>198.10380000000001</v>
      </c>
      <c r="G230" s="120">
        <v>140.62662</v>
      </c>
      <c r="H230" s="120">
        <v>90.955200000000005</v>
      </c>
      <c r="I230" s="120">
        <v>69.206400000000002</v>
      </c>
      <c r="J230" s="120">
        <v>111.74160000000001</v>
      </c>
      <c r="K230" s="21" t="str">
        <f t="shared" si="3"/>
        <v>09-Apr-2025  Bl No 37</v>
      </c>
    </row>
    <row r="231" spans="1:11" ht="17.100000000000001" customHeight="1" x14ac:dyDescent="0.25">
      <c r="A231" s="60">
        <v>45756</v>
      </c>
      <c r="B231" s="18">
        <v>38</v>
      </c>
      <c r="C231" s="19">
        <v>50</v>
      </c>
      <c r="D231" s="120">
        <v>981.65268400000002</v>
      </c>
      <c r="E231" s="120">
        <v>197.00538</v>
      </c>
      <c r="F231" s="120">
        <v>196.197</v>
      </c>
      <c r="G231" s="120">
        <v>139.89702</v>
      </c>
      <c r="H231" s="120">
        <v>88.972800000000007</v>
      </c>
      <c r="I231" s="120">
        <v>68.620800000000003</v>
      </c>
      <c r="J231" s="120">
        <v>111.47839999999999</v>
      </c>
      <c r="K231" s="21" t="str">
        <f t="shared" si="3"/>
        <v>09-Apr-2025  Bl No 38</v>
      </c>
    </row>
    <row r="232" spans="1:11" ht="17.100000000000001" customHeight="1" x14ac:dyDescent="0.25">
      <c r="A232" s="60">
        <v>45756</v>
      </c>
      <c r="B232" s="18">
        <v>39</v>
      </c>
      <c r="C232" s="19">
        <v>50.02</v>
      </c>
      <c r="D232" s="120">
        <v>985.08659999999998</v>
      </c>
      <c r="E232" s="120">
        <v>214.89221599999999</v>
      </c>
      <c r="F232" s="120">
        <v>191.74260000000001</v>
      </c>
      <c r="G232" s="120">
        <v>138.94662</v>
      </c>
      <c r="H232" s="120">
        <v>101.1888</v>
      </c>
      <c r="I232" s="120">
        <v>66.052800000000005</v>
      </c>
      <c r="J232" s="120">
        <v>109.1168</v>
      </c>
      <c r="K232" s="21" t="str">
        <f t="shared" si="3"/>
        <v>09-Apr-2025  Bl No 39</v>
      </c>
    </row>
    <row r="233" spans="1:11" ht="17.100000000000001" customHeight="1" x14ac:dyDescent="0.25">
      <c r="A233" s="60">
        <v>45756</v>
      </c>
      <c r="B233" s="18">
        <v>40</v>
      </c>
      <c r="C233" s="19">
        <v>50.04</v>
      </c>
      <c r="D233" s="120">
        <v>990.16717200000005</v>
      </c>
      <c r="E233" s="120">
        <v>221.39665199999999</v>
      </c>
      <c r="F233" s="120">
        <v>193.3134</v>
      </c>
      <c r="G233" s="120">
        <v>116.7424</v>
      </c>
      <c r="H233" s="120">
        <v>96.604799999999997</v>
      </c>
      <c r="I233" s="120">
        <v>65.361599999999996</v>
      </c>
      <c r="J233" s="120">
        <v>112.3944</v>
      </c>
      <c r="K233" s="21" t="str">
        <f t="shared" si="3"/>
        <v>09-Apr-2025  Bl No 40</v>
      </c>
    </row>
    <row r="234" spans="1:11" ht="17.100000000000001" customHeight="1" x14ac:dyDescent="0.25">
      <c r="A234" s="60">
        <v>45756</v>
      </c>
      <c r="B234" s="18">
        <v>41</v>
      </c>
      <c r="C234" s="19">
        <v>50.1</v>
      </c>
      <c r="D234" s="120">
        <v>1023.0277</v>
      </c>
      <c r="E234" s="120">
        <v>213.179348</v>
      </c>
      <c r="F234" s="120">
        <v>195.20400000000001</v>
      </c>
      <c r="G234" s="120">
        <v>100.53614399999999</v>
      </c>
      <c r="H234" s="120">
        <v>99.355199999999996</v>
      </c>
      <c r="I234" s="120">
        <v>64.343999999999994</v>
      </c>
      <c r="J234" s="120">
        <v>111.9552</v>
      </c>
      <c r="K234" s="21" t="str">
        <f t="shared" si="3"/>
        <v>09-Apr-2025  Bl No 41</v>
      </c>
    </row>
    <row r="235" spans="1:11" ht="17.100000000000001" customHeight="1" x14ac:dyDescent="0.25">
      <c r="A235" s="60">
        <v>45756</v>
      </c>
      <c r="B235" s="18">
        <v>42</v>
      </c>
      <c r="C235" s="19">
        <v>50.06</v>
      </c>
      <c r="D235" s="120">
        <v>1023.9382000000001</v>
      </c>
      <c r="E235" s="120">
        <v>224.08931200000001</v>
      </c>
      <c r="F235" s="120">
        <v>195.55680000000001</v>
      </c>
      <c r="G235" s="120">
        <v>97.464727999999994</v>
      </c>
      <c r="H235" s="120">
        <v>95.726399999999998</v>
      </c>
      <c r="I235" s="120">
        <v>63.763199999999998</v>
      </c>
      <c r="J235" s="120">
        <v>112.408</v>
      </c>
      <c r="K235" s="21" t="str">
        <f t="shared" si="3"/>
        <v>09-Apr-2025  Bl No 42</v>
      </c>
    </row>
    <row r="236" spans="1:11" ht="17.100000000000001" customHeight="1" x14ac:dyDescent="0.25">
      <c r="A236" s="60">
        <v>45756</v>
      </c>
      <c r="B236" s="18">
        <v>43</v>
      </c>
      <c r="C236" s="19">
        <v>50.01</v>
      </c>
      <c r="D236" s="120">
        <v>1017.928944</v>
      </c>
      <c r="E236" s="120">
        <v>224.19200000000001</v>
      </c>
      <c r="F236" s="120">
        <v>192.57300000000001</v>
      </c>
      <c r="G236" s="120">
        <v>97.001019999999997</v>
      </c>
      <c r="H236" s="120">
        <v>97.545599999999993</v>
      </c>
      <c r="I236" s="120">
        <v>64.968000000000004</v>
      </c>
      <c r="J236" s="120">
        <v>115.7752</v>
      </c>
      <c r="K236" s="21" t="str">
        <f t="shared" si="3"/>
        <v>09-Apr-2025  Bl No 43</v>
      </c>
    </row>
    <row r="237" spans="1:11" ht="17.100000000000001" customHeight="1" x14ac:dyDescent="0.25">
      <c r="A237" s="60">
        <v>45756</v>
      </c>
      <c r="B237" s="18">
        <v>44</v>
      </c>
      <c r="C237" s="19">
        <v>50.02</v>
      </c>
      <c r="D237" s="120">
        <v>1036.4737479999999</v>
      </c>
      <c r="E237" s="120">
        <v>222.75868800000001</v>
      </c>
      <c r="F237" s="120">
        <v>197.20500000000001</v>
      </c>
      <c r="G237" s="120">
        <v>95.567707999999996</v>
      </c>
      <c r="H237" s="120">
        <v>95.995199999999997</v>
      </c>
      <c r="I237" s="120">
        <v>74.784000000000006</v>
      </c>
      <c r="J237" s="120">
        <v>115.2392</v>
      </c>
      <c r="K237" s="21" t="str">
        <f t="shared" si="3"/>
        <v>09-Apr-2025  Bl No 44</v>
      </c>
    </row>
    <row r="238" spans="1:11" ht="17.100000000000001" customHeight="1" x14ac:dyDescent="0.25">
      <c r="A238" s="60">
        <v>45756</v>
      </c>
      <c r="B238" s="18">
        <v>45</v>
      </c>
      <c r="C238" s="19">
        <v>50.04</v>
      </c>
      <c r="D238" s="120">
        <v>1036.9047559999999</v>
      </c>
      <c r="E238" s="120">
        <v>219.98138399999999</v>
      </c>
      <c r="F238" s="120">
        <v>201.95519999999999</v>
      </c>
      <c r="G238" s="120">
        <v>96.408727999999996</v>
      </c>
      <c r="H238" s="120">
        <v>103.4208</v>
      </c>
      <c r="I238" s="120">
        <v>78.331199999999995</v>
      </c>
      <c r="J238" s="120">
        <v>108.6048</v>
      </c>
      <c r="K238" s="21" t="str">
        <f t="shared" si="3"/>
        <v>09-Apr-2025  Bl No 45</v>
      </c>
    </row>
    <row r="239" spans="1:11" ht="17.100000000000001" customHeight="1" x14ac:dyDescent="0.25">
      <c r="A239" s="60">
        <v>45756</v>
      </c>
      <c r="B239" s="18">
        <v>46</v>
      </c>
      <c r="C239" s="19">
        <v>50.04</v>
      </c>
      <c r="D239" s="120">
        <v>1061.2454640000001</v>
      </c>
      <c r="E239" s="120">
        <v>220.235928</v>
      </c>
      <c r="F239" s="120">
        <v>199.7568</v>
      </c>
      <c r="G239" s="120">
        <v>99.817307999999997</v>
      </c>
      <c r="H239" s="120">
        <v>106.5744</v>
      </c>
      <c r="I239" s="120">
        <v>75.523200000000003</v>
      </c>
      <c r="J239" s="120">
        <v>109.0712</v>
      </c>
      <c r="K239" s="21" t="str">
        <f t="shared" si="3"/>
        <v>09-Apr-2025  Bl No 46</v>
      </c>
    </row>
    <row r="240" spans="1:11" ht="17.100000000000001" customHeight="1" x14ac:dyDescent="0.25">
      <c r="A240" s="60">
        <v>45756</v>
      </c>
      <c r="B240" s="18">
        <v>47</v>
      </c>
      <c r="C240" s="19">
        <v>49.98</v>
      </c>
      <c r="D240" s="120">
        <v>1102.9295239999999</v>
      </c>
      <c r="E240" s="120">
        <v>221.662544</v>
      </c>
      <c r="F240" s="120">
        <v>201.8604</v>
      </c>
      <c r="G240" s="120">
        <v>92.424143999999998</v>
      </c>
      <c r="H240" s="120">
        <v>99.758399999999995</v>
      </c>
      <c r="I240" s="120">
        <v>71.28</v>
      </c>
      <c r="J240" s="120">
        <v>111.0544</v>
      </c>
      <c r="K240" s="21" t="str">
        <f t="shared" si="3"/>
        <v>09-Apr-2025  Bl No 47</v>
      </c>
    </row>
    <row r="241" spans="1:11" ht="17.100000000000001" customHeight="1" x14ac:dyDescent="0.25">
      <c r="A241" s="60">
        <v>45756</v>
      </c>
      <c r="B241" s="18">
        <v>48</v>
      </c>
      <c r="C241" s="19">
        <v>49.98</v>
      </c>
      <c r="D241" s="120">
        <v>1114.005052</v>
      </c>
      <c r="E241" s="120">
        <v>223.3184</v>
      </c>
      <c r="F241" s="120">
        <v>199.47839999999999</v>
      </c>
      <c r="G241" s="120">
        <v>93.875491999999994</v>
      </c>
      <c r="H241" s="120">
        <v>96.489599999999996</v>
      </c>
      <c r="I241" s="120">
        <v>74.980800000000002</v>
      </c>
      <c r="J241" s="120">
        <v>110.7272</v>
      </c>
      <c r="K241" s="21" t="str">
        <f t="shared" si="3"/>
        <v>09-Apr-2025  Bl No 48</v>
      </c>
    </row>
    <row r="242" spans="1:11" ht="17.100000000000001" customHeight="1" x14ac:dyDescent="0.25">
      <c r="A242" s="60">
        <v>45756</v>
      </c>
      <c r="B242" s="18">
        <v>49</v>
      </c>
      <c r="C242" s="19">
        <v>49.99</v>
      </c>
      <c r="D242" s="120">
        <v>1108.5673079999999</v>
      </c>
      <c r="E242" s="120">
        <v>220.69497999999999</v>
      </c>
      <c r="F242" s="120">
        <v>207.35400000000001</v>
      </c>
      <c r="G242" s="120">
        <v>95.641891999999999</v>
      </c>
      <c r="H242" s="120">
        <v>93.489599999999996</v>
      </c>
      <c r="I242" s="120">
        <v>72.830399999999997</v>
      </c>
      <c r="J242" s="120">
        <v>112.9256</v>
      </c>
      <c r="K242" s="21" t="str">
        <f t="shared" si="3"/>
        <v>09-Apr-2025  Bl No 49</v>
      </c>
    </row>
    <row r="243" spans="1:11" ht="17.100000000000001" customHeight="1" x14ac:dyDescent="0.25">
      <c r="A243" s="60">
        <v>45756</v>
      </c>
      <c r="B243" s="18">
        <v>50</v>
      </c>
      <c r="C243" s="19">
        <v>50.01</v>
      </c>
      <c r="D243" s="120">
        <v>1146.91032</v>
      </c>
      <c r="E243" s="120">
        <v>222.70254399999999</v>
      </c>
      <c r="F243" s="120">
        <v>212.244</v>
      </c>
      <c r="G243" s="120">
        <v>96.320580000000007</v>
      </c>
      <c r="H243" s="120">
        <v>94.531199999999998</v>
      </c>
      <c r="I243" s="120">
        <v>65.927999999999997</v>
      </c>
      <c r="J243" s="120">
        <v>117.42319999999999</v>
      </c>
      <c r="K243" s="21" t="str">
        <f t="shared" si="3"/>
        <v>09-Apr-2025  Bl No 50</v>
      </c>
    </row>
    <row r="244" spans="1:11" ht="17.100000000000001" customHeight="1" x14ac:dyDescent="0.25">
      <c r="A244" s="60">
        <v>45756</v>
      </c>
      <c r="B244" s="18">
        <v>51</v>
      </c>
      <c r="C244" s="19">
        <v>50.01</v>
      </c>
      <c r="D244" s="120">
        <v>1166.135628</v>
      </c>
      <c r="E244" s="120">
        <v>194.95127199999999</v>
      </c>
      <c r="F244" s="120">
        <v>217.45320000000001</v>
      </c>
      <c r="G244" s="120">
        <v>91.505163999999994</v>
      </c>
      <c r="H244" s="120">
        <v>102.5232</v>
      </c>
      <c r="I244" s="120">
        <v>69.671999999999997</v>
      </c>
      <c r="J244" s="120">
        <v>115.6472</v>
      </c>
      <c r="K244" s="21" t="str">
        <f t="shared" si="3"/>
        <v>09-Apr-2025  Bl No 51</v>
      </c>
    </row>
    <row r="245" spans="1:11" ht="17.100000000000001" customHeight="1" x14ac:dyDescent="0.25">
      <c r="A245" s="60">
        <v>45756</v>
      </c>
      <c r="B245" s="18">
        <v>52</v>
      </c>
      <c r="C245" s="19">
        <v>49.96</v>
      </c>
      <c r="D245" s="120">
        <v>1172.7360080000001</v>
      </c>
      <c r="E245" s="120">
        <v>183.393744</v>
      </c>
      <c r="F245" s="120">
        <v>215.01840000000001</v>
      </c>
      <c r="G245" s="120">
        <v>93.382980000000003</v>
      </c>
      <c r="H245" s="120">
        <v>112.104</v>
      </c>
      <c r="I245" s="120">
        <v>70.958399999999997</v>
      </c>
      <c r="J245" s="120">
        <v>115.9616</v>
      </c>
      <c r="K245" s="21" t="str">
        <f t="shared" si="3"/>
        <v>09-Apr-2025  Bl No 52</v>
      </c>
    </row>
    <row r="246" spans="1:11" ht="17.100000000000001" customHeight="1" x14ac:dyDescent="0.25">
      <c r="A246" s="60">
        <v>45756</v>
      </c>
      <c r="B246" s="18">
        <v>53</v>
      </c>
      <c r="C246" s="19">
        <v>50.03</v>
      </c>
      <c r="D246" s="120">
        <v>1187.9039439999999</v>
      </c>
      <c r="E246" s="120">
        <v>184.0256</v>
      </c>
      <c r="F246" s="120">
        <v>219.303</v>
      </c>
      <c r="G246" s="120">
        <v>85.560727999999997</v>
      </c>
      <c r="H246" s="120">
        <v>107.7264</v>
      </c>
      <c r="I246" s="120">
        <v>80.793599999999998</v>
      </c>
      <c r="J246" s="120">
        <v>116.11279999999999</v>
      </c>
      <c r="K246" s="21" t="str">
        <f t="shared" si="3"/>
        <v>09-Apr-2025  Bl No 53</v>
      </c>
    </row>
    <row r="247" spans="1:11" ht="17.100000000000001" customHeight="1" x14ac:dyDescent="0.25">
      <c r="A247" s="60">
        <v>45756</v>
      </c>
      <c r="B247" s="18">
        <v>54</v>
      </c>
      <c r="C247" s="19">
        <v>50.02</v>
      </c>
      <c r="D247" s="120">
        <v>1226.985964</v>
      </c>
      <c r="E247" s="120">
        <v>206.23854399999999</v>
      </c>
      <c r="F247" s="120">
        <v>217.27199999999999</v>
      </c>
      <c r="G247" s="120">
        <v>90.936728000000002</v>
      </c>
      <c r="H247" s="120">
        <v>106.43040000000001</v>
      </c>
      <c r="I247" s="120">
        <v>76.310400000000001</v>
      </c>
      <c r="J247" s="120">
        <v>117.64960000000001</v>
      </c>
      <c r="K247" s="21" t="str">
        <f t="shared" si="3"/>
        <v>09-Apr-2025  Bl No 54</v>
      </c>
    </row>
    <row r="248" spans="1:11" ht="17.100000000000001" customHeight="1" x14ac:dyDescent="0.25">
      <c r="A248" s="60">
        <v>45756</v>
      </c>
      <c r="B248" s="18">
        <v>55</v>
      </c>
      <c r="C248" s="19">
        <v>50.03</v>
      </c>
      <c r="D248" s="120">
        <v>1254.156152</v>
      </c>
      <c r="E248" s="120">
        <v>215.40770800000001</v>
      </c>
      <c r="F248" s="120">
        <v>217.9254</v>
      </c>
      <c r="G248" s="120">
        <v>96.320580000000007</v>
      </c>
      <c r="H248" s="120">
        <v>104.7552</v>
      </c>
      <c r="I248" s="120">
        <v>72.441599999999994</v>
      </c>
      <c r="J248" s="120">
        <v>118.55119999999999</v>
      </c>
      <c r="K248" s="21" t="str">
        <f t="shared" si="3"/>
        <v>09-Apr-2025  Bl No 55</v>
      </c>
    </row>
    <row r="249" spans="1:11" ht="17.100000000000001" customHeight="1" x14ac:dyDescent="0.25">
      <c r="A249" s="60">
        <v>45756</v>
      </c>
      <c r="B249" s="18">
        <v>56</v>
      </c>
      <c r="C249" s="19">
        <v>50.01</v>
      </c>
      <c r="D249" s="120">
        <v>1258.41922</v>
      </c>
      <c r="E249" s="120">
        <v>215.57265599999999</v>
      </c>
      <c r="F249" s="120">
        <v>218.50800000000001</v>
      </c>
      <c r="G249" s="120">
        <v>96.584435999999997</v>
      </c>
      <c r="H249" s="120">
        <v>111.7872</v>
      </c>
      <c r="I249" s="120">
        <v>74.457599999999999</v>
      </c>
      <c r="J249" s="120">
        <v>118.7336</v>
      </c>
      <c r="K249" s="21" t="str">
        <f t="shared" si="3"/>
        <v>09-Apr-2025  Bl No 56</v>
      </c>
    </row>
    <row r="250" spans="1:11" ht="17.100000000000001" customHeight="1" x14ac:dyDescent="0.25">
      <c r="A250" s="60">
        <v>45756</v>
      </c>
      <c r="B250" s="18">
        <v>57</v>
      </c>
      <c r="C250" s="19">
        <v>50.05</v>
      </c>
      <c r="D250" s="120">
        <v>1257.3449639999999</v>
      </c>
      <c r="E250" s="120">
        <v>211.497308</v>
      </c>
      <c r="F250" s="120">
        <v>223.2114</v>
      </c>
      <c r="G250" s="120">
        <v>94.794179999999997</v>
      </c>
      <c r="H250" s="120">
        <v>113.5008</v>
      </c>
      <c r="I250" s="120">
        <v>84.580799999999996</v>
      </c>
      <c r="J250" s="120">
        <v>118.5192</v>
      </c>
      <c r="K250" s="21" t="str">
        <f t="shared" si="3"/>
        <v>09-Apr-2025  Bl No 57</v>
      </c>
    </row>
    <row r="251" spans="1:11" ht="17.100000000000001" customHeight="1" x14ac:dyDescent="0.25">
      <c r="A251" s="60">
        <v>45756</v>
      </c>
      <c r="B251" s="18">
        <v>58</v>
      </c>
      <c r="C251" s="19">
        <v>49.97</v>
      </c>
      <c r="D251" s="120">
        <v>1287.788</v>
      </c>
      <c r="E251" s="120">
        <v>206.15767199999999</v>
      </c>
      <c r="F251" s="120">
        <v>224.53919999999999</v>
      </c>
      <c r="G251" s="120">
        <v>101.753308</v>
      </c>
      <c r="H251" s="120">
        <v>111.432</v>
      </c>
      <c r="I251" s="120">
        <v>85.872</v>
      </c>
      <c r="J251" s="120">
        <v>118.22320000000001</v>
      </c>
      <c r="K251" s="21" t="str">
        <f t="shared" si="3"/>
        <v>09-Apr-2025  Bl No 58</v>
      </c>
    </row>
    <row r="252" spans="1:11" ht="17.100000000000001" customHeight="1" x14ac:dyDescent="0.25">
      <c r="A252" s="60">
        <v>45756</v>
      </c>
      <c r="B252" s="18">
        <v>59</v>
      </c>
      <c r="C252" s="19">
        <v>50.01</v>
      </c>
      <c r="D252" s="120">
        <v>1303.2261000000001</v>
      </c>
      <c r="E252" s="120">
        <v>213.08712800000001</v>
      </c>
      <c r="F252" s="120">
        <v>226.65539999999999</v>
      </c>
      <c r="G252" s="120">
        <v>113.753308</v>
      </c>
      <c r="H252" s="120">
        <v>121.9632</v>
      </c>
      <c r="I252" s="120">
        <v>82.012799999999999</v>
      </c>
      <c r="J252" s="120">
        <v>115.7568</v>
      </c>
      <c r="K252" s="21" t="str">
        <f t="shared" si="3"/>
        <v>09-Apr-2025  Bl No 59</v>
      </c>
    </row>
    <row r="253" spans="1:11" ht="17.100000000000001" customHeight="1" x14ac:dyDescent="0.25">
      <c r="A253" s="60">
        <v>45756</v>
      </c>
      <c r="B253" s="18">
        <v>60</v>
      </c>
      <c r="C253" s="19">
        <v>50.02</v>
      </c>
      <c r="D253" s="120">
        <v>1324.395784</v>
      </c>
      <c r="E253" s="120">
        <v>224.565236</v>
      </c>
      <c r="F253" s="120">
        <v>230.73779999999999</v>
      </c>
      <c r="G253" s="120">
        <v>105.70938</v>
      </c>
      <c r="H253" s="120">
        <v>123.71040000000001</v>
      </c>
      <c r="I253" s="120">
        <v>83.121600000000001</v>
      </c>
      <c r="J253" s="120">
        <v>117.0552</v>
      </c>
      <c r="K253" s="21" t="str">
        <f t="shared" si="3"/>
        <v>09-Apr-2025  Bl No 60</v>
      </c>
    </row>
    <row r="254" spans="1:11" ht="17.100000000000001" customHeight="1" x14ac:dyDescent="0.25">
      <c r="A254" s="60">
        <v>45756</v>
      </c>
      <c r="B254" s="18">
        <v>61</v>
      </c>
      <c r="C254" s="19">
        <v>50.04</v>
      </c>
      <c r="D254" s="120">
        <v>1349.6702720000001</v>
      </c>
      <c r="E254" s="120">
        <v>224.596948</v>
      </c>
      <c r="F254" s="120">
        <v>224.4024</v>
      </c>
      <c r="G254" s="120">
        <v>100.820072</v>
      </c>
      <c r="H254" s="120">
        <v>131.352</v>
      </c>
      <c r="I254" s="120">
        <v>86.817599999999999</v>
      </c>
      <c r="J254" s="120">
        <v>119.11279999999999</v>
      </c>
      <c r="K254" s="21" t="str">
        <f t="shared" si="3"/>
        <v>09-Apr-2025  Bl No 61</v>
      </c>
    </row>
    <row r="255" spans="1:11" ht="17.100000000000001" customHeight="1" x14ac:dyDescent="0.25">
      <c r="A255" s="60">
        <v>45756</v>
      </c>
      <c r="B255" s="18">
        <v>62</v>
      </c>
      <c r="C255" s="19">
        <v>49.93</v>
      </c>
      <c r="D255" s="120">
        <v>1340.3948720000001</v>
      </c>
      <c r="E255" s="120">
        <v>223.34981999999999</v>
      </c>
      <c r="F255" s="120">
        <v>230.4042</v>
      </c>
      <c r="G255" s="120">
        <v>102.957964</v>
      </c>
      <c r="H255" s="120">
        <v>125.13120000000001</v>
      </c>
      <c r="I255" s="120">
        <v>98.899199999999993</v>
      </c>
      <c r="J255" s="120">
        <v>117.78400000000001</v>
      </c>
      <c r="K255" s="21" t="str">
        <f t="shared" si="3"/>
        <v>09-Apr-2025  Bl No 62</v>
      </c>
    </row>
    <row r="256" spans="1:11" ht="17.100000000000001" customHeight="1" x14ac:dyDescent="0.25">
      <c r="A256" s="60">
        <v>45756</v>
      </c>
      <c r="B256" s="18">
        <v>63</v>
      </c>
      <c r="C256" s="19">
        <v>49.97</v>
      </c>
      <c r="D256" s="120">
        <v>1358.785936</v>
      </c>
      <c r="E256" s="120">
        <v>212.22923599999999</v>
      </c>
      <c r="F256" s="120">
        <v>232.1892</v>
      </c>
      <c r="G256" s="120">
        <v>107.862692</v>
      </c>
      <c r="H256" s="120">
        <v>136.27680000000001</v>
      </c>
      <c r="I256" s="120">
        <v>103.3824</v>
      </c>
      <c r="J256" s="120">
        <v>118.86799999999999</v>
      </c>
      <c r="K256" s="21" t="str">
        <f t="shared" si="3"/>
        <v>09-Apr-2025  Bl No 63</v>
      </c>
    </row>
    <row r="257" spans="1:14" ht="17.100000000000001" customHeight="1" x14ac:dyDescent="0.25">
      <c r="A257" s="60">
        <v>45756</v>
      </c>
      <c r="B257" s="18">
        <v>64</v>
      </c>
      <c r="C257" s="19">
        <v>49.96</v>
      </c>
      <c r="D257" s="120">
        <v>1363.9562639999999</v>
      </c>
      <c r="E257" s="120">
        <v>202.19956400000001</v>
      </c>
      <c r="F257" s="120">
        <v>232.69739999999999</v>
      </c>
      <c r="G257" s="120">
        <v>109.90283599999999</v>
      </c>
      <c r="H257" s="120">
        <v>139.41120000000001</v>
      </c>
      <c r="I257" s="120">
        <v>107.2944</v>
      </c>
      <c r="J257" s="120">
        <v>121.24160000000001</v>
      </c>
      <c r="K257" s="21" t="str">
        <f t="shared" si="3"/>
        <v>09-Apr-2025  Bl No 64</v>
      </c>
    </row>
    <row r="258" spans="1:14" ht="17.100000000000001" customHeight="1" x14ac:dyDescent="0.25">
      <c r="A258" s="60">
        <v>45756</v>
      </c>
      <c r="B258" s="18">
        <v>65</v>
      </c>
      <c r="C258" s="19">
        <v>50</v>
      </c>
      <c r="D258" s="120">
        <v>1374.2794759999999</v>
      </c>
      <c r="E258" s="120">
        <v>202.60857999999999</v>
      </c>
      <c r="F258" s="120">
        <v>230.49719999999999</v>
      </c>
      <c r="G258" s="120">
        <v>130.554472</v>
      </c>
      <c r="H258" s="120">
        <v>147.59039999999999</v>
      </c>
      <c r="I258" s="120">
        <v>99.940799999999996</v>
      </c>
      <c r="J258" s="120">
        <v>110.024</v>
      </c>
      <c r="K258" s="21" t="str">
        <f t="shared" si="3"/>
        <v>09-Apr-2025  Bl No 65</v>
      </c>
    </row>
    <row r="259" spans="1:14" ht="17.100000000000001" customHeight="1" x14ac:dyDescent="0.25">
      <c r="A259" s="60">
        <v>45756</v>
      </c>
      <c r="B259" s="18">
        <v>66</v>
      </c>
      <c r="C259" s="19">
        <v>50.04</v>
      </c>
      <c r="D259" s="120">
        <v>1392.3631640000001</v>
      </c>
      <c r="E259" s="120">
        <v>211.84</v>
      </c>
      <c r="F259" s="120">
        <v>231.38220000000001</v>
      </c>
      <c r="G259" s="120">
        <v>150.38399999999999</v>
      </c>
      <c r="H259" s="120">
        <v>150.28319999999999</v>
      </c>
      <c r="I259" s="120">
        <v>95.702399999999997</v>
      </c>
      <c r="J259" s="120">
        <v>113.5744</v>
      </c>
      <c r="K259" s="21" t="str">
        <f t="shared" ref="K259:K322" si="4">TEXT(A259,"DD-MMM-YYYY") &amp;"  " &amp;"Bl No " &amp;B259</f>
        <v>09-Apr-2025  Bl No 66</v>
      </c>
    </row>
    <row r="260" spans="1:14" s="97" customFormat="1" ht="17.100000000000001" customHeight="1" x14ac:dyDescent="0.25">
      <c r="A260" s="60">
        <v>45756</v>
      </c>
      <c r="B260" s="18">
        <v>67</v>
      </c>
      <c r="C260" s="96">
        <v>50.12</v>
      </c>
      <c r="D260" s="120">
        <v>1391.8726240000001</v>
      </c>
      <c r="E260" s="120">
        <v>200.11665199999999</v>
      </c>
      <c r="F260" s="120">
        <v>222.89340000000001</v>
      </c>
      <c r="G260" s="120">
        <v>154.16843600000001</v>
      </c>
      <c r="H260" s="120">
        <v>147.9504</v>
      </c>
      <c r="I260" s="120">
        <v>99.403199999999998</v>
      </c>
      <c r="J260" s="120">
        <v>122.4552</v>
      </c>
      <c r="K260" s="21" t="str">
        <f t="shared" si="4"/>
        <v>09-Apr-2025  Bl No 67</v>
      </c>
      <c r="N260" s="98"/>
    </row>
    <row r="261" spans="1:14" ht="17.100000000000001" customHeight="1" x14ac:dyDescent="0.25">
      <c r="A261" s="60">
        <v>45756</v>
      </c>
      <c r="B261" s="18">
        <v>68</v>
      </c>
      <c r="C261" s="19">
        <v>50.09</v>
      </c>
      <c r="D261" s="120">
        <v>1392.0733640000001</v>
      </c>
      <c r="E261" s="120">
        <v>183.55287200000001</v>
      </c>
      <c r="F261" s="120">
        <v>227.44919999999999</v>
      </c>
      <c r="G261" s="120">
        <v>163.60552799999999</v>
      </c>
      <c r="H261" s="120">
        <v>146.9376</v>
      </c>
      <c r="I261" s="120">
        <v>92.217600000000004</v>
      </c>
      <c r="J261" s="120">
        <v>133.08799999999999</v>
      </c>
      <c r="K261" s="21" t="str">
        <f t="shared" si="4"/>
        <v>09-Apr-2025  Bl No 68</v>
      </c>
    </row>
    <row r="262" spans="1:14" ht="17.100000000000001" customHeight="1" x14ac:dyDescent="0.25">
      <c r="A262" s="60">
        <v>45756</v>
      </c>
      <c r="B262" s="18">
        <v>69</v>
      </c>
      <c r="C262" s="19">
        <v>50.11</v>
      </c>
      <c r="D262" s="120">
        <v>1357.060528</v>
      </c>
      <c r="E262" s="120">
        <v>196.325816</v>
      </c>
      <c r="F262" s="120">
        <v>224.2824</v>
      </c>
      <c r="G262" s="120">
        <v>169.22152800000001</v>
      </c>
      <c r="H262" s="120">
        <v>159.5376</v>
      </c>
      <c r="I262" s="120">
        <v>87.489599999999996</v>
      </c>
      <c r="J262" s="120">
        <v>138.00960000000001</v>
      </c>
      <c r="K262" s="21" t="str">
        <f t="shared" si="4"/>
        <v>09-Apr-2025  Bl No 69</v>
      </c>
    </row>
    <row r="263" spans="1:14" ht="17.100000000000001" customHeight="1" x14ac:dyDescent="0.25">
      <c r="A263" s="60">
        <v>45756</v>
      </c>
      <c r="B263" s="18">
        <v>70</v>
      </c>
      <c r="C263" s="19">
        <v>50.04</v>
      </c>
      <c r="D263" s="120">
        <v>1392.65762</v>
      </c>
      <c r="E263" s="120">
        <v>200.84800000000001</v>
      </c>
      <c r="F263" s="120">
        <v>223.4676</v>
      </c>
      <c r="G263" s="120">
        <v>173.602036</v>
      </c>
      <c r="H263" s="120">
        <v>150.1824</v>
      </c>
      <c r="I263" s="120">
        <v>88.166399999999996</v>
      </c>
      <c r="J263" s="120">
        <v>144.19919999999999</v>
      </c>
      <c r="K263" s="21" t="str">
        <f t="shared" si="4"/>
        <v>09-Apr-2025  Bl No 70</v>
      </c>
    </row>
    <row r="264" spans="1:14" ht="17.100000000000001" customHeight="1" x14ac:dyDescent="0.25">
      <c r="A264" s="60">
        <v>45756</v>
      </c>
      <c r="B264" s="18">
        <v>71</v>
      </c>
      <c r="C264" s="19">
        <v>49.99</v>
      </c>
      <c r="D264" s="120">
        <v>1474.599972</v>
      </c>
      <c r="E264" s="120">
        <v>212.69352799999999</v>
      </c>
      <c r="F264" s="120">
        <v>229.4298</v>
      </c>
      <c r="G264" s="120">
        <v>151.946472</v>
      </c>
      <c r="H264" s="120">
        <v>139.2576</v>
      </c>
      <c r="I264" s="120">
        <v>89.505600000000001</v>
      </c>
      <c r="J264" s="120">
        <v>143.15039999999999</v>
      </c>
      <c r="K264" s="21" t="str">
        <f t="shared" si="4"/>
        <v>09-Apr-2025  Bl No 71</v>
      </c>
    </row>
    <row r="265" spans="1:14" ht="17.100000000000001" customHeight="1" x14ac:dyDescent="0.25">
      <c r="A265" s="60">
        <v>45756</v>
      </c>
      <c r="B265" s="18">
        <v>72</v>
      </c>
      <c r="C265" s="19">
        <v>50</v>
      </c>
      <c r="D265" s="120">
        <v>1597.7030159999999</v>
      </c>
      <c r="E265" s="120">
        <v>205.926692</v>
      </c>
      <c r="F265" s="120">
        <v>247.68180000000001</v>
      </c>
      <c r="G265" s="120">
        <v>166.33047199999999</v>
      </c>
      <c r="H265" s="120">
        <v>140.89920000000001</v>
      </c>
      <c r="I265" s="120">
        <v>92.683199999999999</v>
      </c>
      <c r="J265" s="120">
        <v>155.7312</v>
      </c>
      <c r="K265" s="21" t="str">
        <f t="shared" si="4"/>
        <v>09-Apr-2025  Bl No 72</v>
      </c>
    </row>
    <row r="266" spans="1:14" ht="17.100000000000001" customHeight="1" x14ac:dyDescent="0.25">
      <c r="A266" s="60">
        <v>45756</v>
      </c>
      <c r="B266" s="18">
        <v>73</v>
      </c>
      <c r="C266" s="19">
        <v>50.01</v>
      </c>
      <c r="D266" s="120">
        <v>1686.140744</v>
      </c>
      <c r="E266" s="120">
        <v>160.43781999999999</v>
      </c>
      <c r="F266" s="120">
        <v>281.66160000000002</v>
      </c>
      <c r="G266" s="120">
        <v>172.45498000000001</v>
      </c>
      <c r="H266" s="120">
        <v>139.57919999999999</v>
      </c>
      <c r="I266" s="120">
        <v>97.0608</v>
      </c>
      <c r="J266" s="120">
        <v>161.28479999999999</v>
      </c>
      <c r="K266" s="21" t="str">
        <f t="shared" si="4"/>
        <v>09-Apr-2025  Bl No 73</v>
      </c>
    </row>
    <row r="267" spans="1:14" ht="17.100000000000001" customHeight="1" x14ac:dyDescent="0.25">
      <c r="A267" s="60">
        <v>45756</v>
      </c>
      <c r="B267" s="18">
        <v>74</v>
      </c>
      <c r="C267" s="19">
        <v>49.96</v>
      </c>
      <c r="D267" s="120">
        <v>1669.11528</v>
      </c>
      <c r="E267" s="120">
        <v>154.78167199999999</v>
      </c>
      <c r="F267" s="120">
        <v>296.80200000000002</v>
      </c>
      <c r="G267" s="120">
        <v>176.04159999999999</v>
      </c>
      <c r="H267" s="120">
        <v>133.2432</v>
      </c>
      <c r="I267" s="120">
        <v>110.4864</v>
      </c>
      <c r="J267" s="120">
        <v>161.50880000000001</v>
      </c>
      <c r="K267" s="21" t="str">
        <f t="shared" si="4"/>
        <v>09-Apr-2025  Bl No 74</v>
      </c>
    </row>
    <row r="268" spans="1:14" ht="17.100000000000001" customHeight="1" x14ac:dyDescent="0.25">
      <c r="A268" s="60">
        <v>45756</v>
      </c>
      <c r="B268" s="18">
        <v>75</v>
      </c>
      <c r="C268" s="19">
        <v>50</v>
      </c>
      <c r="D268" s="120">
        <v>1653.7936999999999</v>
      </c>
      <c r="E268" s="120">
        <v>154.74851200000001</v>
      </c>
      <c r="F268" s="120">
        <v>286.452</v>
      </c>
      <c r="G268" s="120">
        <v>175.44262000000001</v>
      </c>
      <c r="H268" s="120">
        <v>133.488</v>
      </c>
      <c r="I268" s="120">
        <v>109.2672</v>
      </c>
      <c r="J268" s="120">
        <v>163.85759999999999</v>
      </c>
      <c r="K268" s="21" t="str">
        <f t="shared" si="4"/>
        <v>09-Apr-2025  Bl No 75</v>
      </c>
    </row>
    <row r="269" spans="1:14" ht="17.100000000000001" customHeight="1" x14ac:dyDescent="0.25">
      <c r="A269" s="60">
        <v>45756</v>
      </c>
      <c r="B269" s="18">
        <v>76</v>
      </c>
      <c r="C269" s="19">
        <v>49.88</v>
      </c>
      <c r="D269" s="120">
        <v>1646.0369519999999</v>
      </c>
      <c r="E269" s="120">
        <v>138.81425200000001</v>
      </c>
      <c r="F269" s="120">
        <v>282.45659999999998</v>
      </c>
      <c r="G269" s="120">
        <v>173.38734400000001</v>
      </c>
      <c r="H269" s="120">
        <v>128.352</v>
      </c>
      <c r="I269" s="120">
        <v>105.21120000000001</v>
      </c>
      <c r="J269" s="120">
        <v>165.5</v>
      </c>
      <c r="K269" s="21" t="str">
        <f t="shared" si="4"/>
        <v>09-Apr-2025  Bl No 76</v>
      </c>
    </row>
    <row r="270" spans="1:14" ht="17.100000000000001" customHeight="1" x14ac:dyDescent="0.25">
      <c r="A270" s="60">
        <v>45756</v>
      </c>
      <c r="B270" s="18">
        <v>77</v>
      </c>
      <c r="C270" s="19">
        <v>49.97</v>
      </c>
      <c r="D270" s="120">
        <v>1643.6725080000001</v>
      </c>
      <c r="E270" s="120">
        <v>134.07156000000001</v>
      </c>
      <c r="F270" s="120">
        <v>282.36599999999999</v>
      </c>
      <c r="G270" s="120">
        <v>170.800872</v>
      </c>
      <c r="H270" s="120">
        <v>125.71680000000001</v>
      </c>
      <c r="I270" s="120">
        <v>104.13120000000001</v>
      </c>
      <c r="J270" s="120">
        <v>167.6448</v>
      </c>
      <c r="K270" s="21" t="str">
        <f t="shared" si="4"/>
        <v>09-Apr-2025  Bl No 77</v>
      </c>
    </row>
    <row r="271" spans="1:14" ht="17.100000000000001" customHeight="1" x14ac:dyDescent="0.25">
      <c r="A271" s="60">
        <v>45756</v>
      </c>
      <c r="B271" s="18">
        <v>78</v>
      </c>
      <c r="C271" s="19">
        <v>49.99</v>
      </c>
      <c r="D271" s="120">
        <v>1662.6672759999999</v>
      </c>
      <c r="E271" s="120">
        <v>126.451488</v>
      </c>
      <c r="F271" s="120">
        <v>289.59719999999999</v>
      </c>
      <c r="G271" s="120">
        <v>174.344144</v>
      </c>
      <c r="H271" s="120">
        <v>126.4032</v>
      </c>
      <c r="I271" s="120">
        <v>101.5248</v>
      </c>
      <c r="J271" s="120">
        <v>165.25280000000001</v>
      </c>
      <c r="K271" s="21" t="str">
        <f t="shared" si="4"/>
        <v>09-Apr-2025  Bl No 78</v>
      </c>
    </row>
    <row r="272" spans="1:14" ht="17.100000000000001" customHeight="1" x14ac:dyDescent="0.25">
      <c r="A272" s="60">
        <v>45756</v>
      </c>
      <c r="B272" s="18">
        <v>79</v>
      </c>
      <c r="C272" s="19">
        <v>50.01</v>
      </c>
      <c r="D272" s="120">
        <v>1643.7228640000001</v>
      </c>
      <c r="E272" s="120">
        <v>120.85963599999999</v>
      </c>
      <c r="F272" s="120">
        <v>293.76900000000001</v>
      </c>
      <c r="G272" s="120">
        <v>167.73905600000001</v>
      </c>
      <c r="H272" s="120">
        <v>120.3408</v>
      </c>
      <c r="I272" s="120">
        <v>96.811199999999999</v>
      </c>
      <c r="J272" s="120">
        <v>165.3552</v>
      </c>
      <c r="K272" s="21" t="str">
        <f t="shared" si="4"/>
        <v>09-Apr-2025  Bl No 79</v>
      </c>
    </row>
    <row r="273" spans="1:11" ht="17.100000000000001" customHeight="1" x14ac:dyDescent="0.25">
      <c r="A273" s="60">
        <v>45756</v>
      </c>
      <c r="B273" s="18">
        <v>80</v>
      </c>
      <c r="C273" s="19">
        <v>50.03</v>
      </c>
      <c r="D273" s="120">
        <v>1629.0310199999999</v>
      </c>
      <c r="E273" s="120">
        <v>124.925088</v>
      </c>
      <c r="F273" s="120">
        <v>291.90960000000001</v>
      </c>
      <c r="G273" s="120">
        <v>166.612944</v>
      </c>
      <c r="H273" s="120">
        <v>127.1952</v>
      </c>
      <c r="I273" s="120">
        <v>99.921599999999998</v>
      </c>
      <c r="J273" s="120">
        <v>162.8544</v>
      </c>
      <c r="K273" s="21" t="str">
        <f t="shared" si="4"/>
        <v>09-Apr-2025  Bl No 80</v>
      </c>
    </row>
    <row r="274" spans="1:11" ht="17.100000000000001" customHeight="1" x14ac:dyDescent="0.25">
      <c r="A274" s="60">
        <v>45756</v>
      </c>
      <c r="B274" s="18">
        <v>81</v>
      </c>
      <c r="C274" s="19">
        <v>50.03</v>
      </c>
      <c r="D274" s="120">
        <v>1603.1964840000001</v>
      </c>
      <c r="E274" s="120">
        <v>125.893528</v>
      </c>
      <c r="F274" s="120">
        <v>282.49020000000002</v>
      </c>
      <c r="G274" s="120">
        <v>161.87432799999999</v>
      </c>
      <c r="H274" s="120">
        <v>123.0528</v>
      </c>
      <c r="I274" s="120">
        <v>110.56319999999999</v>
      </c>
      <c r="J274" s="120">
        <v>159.38239999999999</v>
      </c>
      <c r="K274" s="21" t="str">
        <f t="shared" si="4"/>
        <v>09-Apr-2025  Bl No 81</v>
      </c>
    </row>
    <row r="275" spans="1:11" ht="17.100000000000001" customHeight="1" x14ac:dyDescent="0.25">
      <c r="A275" s="60">
        <v>45756</v>
      </c>
      <c r="B275" s="18">
        <v>82</v>
      </c>
      <c r="C275" s="19">
        <v>50.03</v>
      </c>
      <c r="D275" s="120">
        <v>1592.2892119999999</v>
      </c>
      <c r="E275" s="120">
        <v>120.255708</v>
      </c>
      <c r="F275" s="120">
        <v>284.33580000000001</v>
      </c>
      <c r="G275" s="120">
        <v>161.91272799999999</v>
      </c>
      <c r="H275" s="120">
        <v>133.47839999999999</v>
      </c>
      <c r="I275" s="120">
        <v>108.8304</v>
      </c>
      <c r="J275" s="120">
        <v>157.0736</v>
      </c>
      <c r="K275" s="21" t="str">
        <f t="shared" si="4"/>
        <v>09-Apr-2025  Bl No 82</v>
      </c>
    </row>
    <row r="276" spans="1:11" ht="17.100000000000001" customHeight="1" x14ac:dyDescent="0.25">
      <c r="A276" s="60">
        <v>45756</v>
      </c>
      <c r="B276" s="18">
        <v>83</v>
      </c>
      <c r="C276" s="19">
        <v>50.02</v>
      </c>
      <c r="D276" s="120">
        <v>1588.525856</v>
      </c>
      <c r="E276" s="120">
        <v>112.896292</v>
      </c>
      <c r="F276" s="120">
        <v>285.85019999999997</v>
      </c>
      <c r="G276" s="120">
        <v>158.281892</v>
      </c>
      <c r="H276" s="120">
        <v>125.1456</v>
      </c>
      <c r="I276" s="120">
        <v>107.8608</v>
      </c>
      <c r="J276" s="120">
        <v>156.73519999999999</v>
      </c>
      <c r="K276" s="21" t="str">
        <f t="shared" si="4"/>
        <v>09-Apr-2025  Bl No 83</v>
      </c>
    </row>
    <row r="277" spans="1:11" ht="17.100000000000001" customHeight="1" x14ac:dyDescent="0.25">
      <c r="A277" s="60">
        <v>45756</v>
      </c>
      <c r="B277" s="18">
        <v>84</v>
      </c>
      <c r="C277" s="19">
        <v>50.02</v>
      </c>
      <c r="D277" s="120">
        <v>1574.9894879999999</v>
      </c>
      <c r="E277" s="120">
        <v>109.488</v>
      </c>
      <c r="F277" s="120">
        <v>280.476</v>
      </c>
      <c r="G277" s="120">
        <v>152.04945599999999</v>
      </c>
      <c r="H277" s="120">
        <v>121.4448</v>
      </c>
      <c r="I277" s="120">
        <v>106.43519999999999</v>
      </c>
      <c r="J277" s="120">
        <v>152.6344</v>
      </c>
      <c r="K277" s="21" t="str">
        <f t="shared" si="4"/>
        <v>09-Apr-2025  Bl No 84</v>
      </c>
    </row>
    <row r="278" spans="1:11" ht="17.100000000000001" customHeight="1" x14ac:dyDescent="0.25">
      <c r="A278" s="60">
        <v>45756</v>
      </c>
      <c r="B278" s="18">
        <v>85</v>
      </c>
      <c r="C278" s="19">
        <v>50.03</v>
      </c>
      <c r="D278" s="120">
        <v>1570.796544</v>
      </c>
      <c r="E278" s="120">
        <v>96.834035999999998</v>
      </c>
      <c r="F278" s="120">
        <v>277.41419999999999</v>
      </c>
      <c r="G278" s="120">
        <v>144.51665600000001</v>
      </c>
      <c r="H278" s="120">
        <v>116.4576</v>
      </c>
      <c r="I278" s="120">
        <v>104.3856</v>
      </c>
      <c r="J278" s="120">
        <v>147.54079999999999</v>
      </c>
      <c r="K278" s="21" t="str">
        <f t="shared" si="4"/>
        <v>09-Apr-2025  Bl No 85</v>
      </c>
    </row>
    <row r="279" spans="1:11" ht="17.100000000000001" customHeight="1" x14ac:dyDescent="0.25">
      <c r="A279" s="60">
        <v>45756</v>
      </c>
      <c r="B279" s="18">
        <v>86</v>
      </c>
      <c r="C279" s="19">
        <v>50.01</v>
      </c>
      <c r="D279" s="120">
        <v>1551.5435560000001</v>
      </c>
      <c r="E279" s="120">
        <v>91.818472</v>
      </c>
      <c r="F279" s="120">
        <v>276.87540000000001</v>
      </c>
      <c r="G279" s="120">
        <v>138.156508</v>
      </c>
      <c r="H279" s="120">
        <v>113.1168</v>
      </c>
      <c r="I279" s="120">
        <v>101.4288</v>
      </c>
      <c r="J279" s="120">
        <v>143.06479999999999</v>
      </c>
      <c r="K279" s="21" t="str">
        <f t="shared" si="4"/>
        <v>09-Apr-2025  Bl No 86</v>
      </c>
    </row>
    <row r="280" spans="1:11" ht="17.100000000000001" customHeight="1" x14ac:dyDescent="0.25">
      <c r="A280" s="60">
        <v>45756</v>
      </c>
      <c r="B280" s="18">
        <v>87</v>
      </c>
      <c r="C280" s="19">
        <v>49.98</v>
      </c>
      <c r="D280" s="120">
        <v>1530.4227800000001</v>
      </c>
      <c r="E280" s="120">
        <v>84.887271999999996</v>
      </c>
      <c r="F280" s="120">
        <v>273.34500000000003</v>
      </c>
      <c r="G280" s="120">
        <v>129.52727200000001</v>
      </c>
      <c r="H280" s="120">
        <v>98.495999999999995</v>
      </c>
      <c r="I280" s="120">
        <v>98.025599999999997</v>
      </c>
      <c r="J280" s="120">
        <v>144.59360000000001</v>
      </c>
      <c r="K280" s="21" t="str">
        <f t="shared" si="4"/>
        <v>09-Apr-2025  Bl No 87</v>
      </c>
    </row>
    <row r="281" spans="1:11" ht="17.100000000000001" customHeight="1" x14ac:dyDescent="0.25">
      <c r="A281" s="60">
        <v>45756</v>
      </c>
      <c r="B281" s="18">
        <v>88</v>
      </c>
      <c r="C281" s="19">
        <v>50.03</v>
      </c>
      <c r="D281" s="120">
        <v>1501.016836</v>
      </c>
      <c r="E281" s="120">
        <v>76.65222</v>
      </c>
      <c r="F281" s="120">
        <v>271.14120000000003</v>
      </c>
      <c r="G281" s="120">
        <v>123.65963600000001</v>
      </c>
      <c r="H281" s="120">
        <v>99.5184</v>
      </c>
      <c r="I281" s="120">
        <v>94.372799999999998</v>
      </c>
      <c r="J281" s="120">
        <v>137.40880000000001</v>
      </c>
      <c r="K281" s="21" t="str">
        <f t="shared" si="4"/>
        <v>09-Apr-2025  Bl No 88</v>
      </c>
    </row>
    <row r="282" spans="1:11" ht="17.100000000000001" customHeight="1" x14ac:dyDescent="0.25">
      <c r="A282" s="60">
        <v>45756</v>
      </c>
      <c r="B282" s="18">
        <v>89</v>
      </c>
      <c r="C282" s="19">
        <v>50</v>
      </c>
      <c r="D282" s="120">
        <v>1467.965164</v>
      </c>
      <c r="E282" s="120">
        <v>85.213092000000003</v>
      </c>
      <c r="F282" s="120">
        <v>266.04539999999997</v>
      </c>
      <c r="G282" s="120">
        <v>115.149964</v>
      </c>
      <c r="H282" s="120">
        <v>91.732799999999997</v>
      </c>
      <c r="I282" s="120">
        <v>91.545599999999993</v>
      </c>
      <c r="J282" s="120">
        <v>131.1464</v>
      </c>
      <c r="K282" s="21" t="str">
        <f t="shared" si="4"/>
        <v>09-Apr-2025  Bl No 89</v>
      </c>
    </row>
    <row r="283" spans="1:11" ht="17.100000000000001" customHeight="1" x14ac:dyDescent="0.25">
      <c r="A283" s="60">
        <v>45756</v>
      </c>
      <c r="B283" s="18">
        <v>90</v>
      </c>
      <c r="C283" s="19">
        <v>50</v>
      </c>
      <c r="D283" s="120">
        <v>1454.4386079999999</v>
      </c>
      <c r="E283" s="120">
        <v>81.092072000000002</v>
      </c>
      <c r="F283" s="120">
        <v>267.26400000000001</v>
      </c>
      <c r="G283" s="120">
        <v>110.68392799999999</v>
      </c>
      <c r="H283" s="120">
        <v>92.275199999999998</v>
      </c>
      <c r="I283" s="120">
        <v>87.844800000000006</v>
      </c>
      <c r="J283" s="120">
        <v>131.45359999999999</v>
      </c>
      <c r="K283" s="21" t="str">
        <f t="shared" si="4"/>
        <v>09-Apr-2025  Bl No 90</v>
      </c>
    </row>
    <row r="284" spans="1:11" ht="17.100000000000001" customHeight="1" x14ac:dyDescent="0.25">
      <c r="A284" s="60">
        <v>45756</v>
      </c>
      <c r="B284" s="18">
        <v>91</v>
      </c>
      <c r="C284" s="19">
        <v>49.98</v>
      </c>
      <c r="D284" s="120">
        <v>1426.607088</v>
      </c>
      <c r="E284" s="120">
        <v>72.134979999999999</v>
      </c>
      <c r="F284" s="120">
        <v>263.95260000000002</v>
      </c>
      <c r="G284" s="120">
        <v>106.11897999999999</v>
      </c>
      <c r="H284" s="120">
        <v>93.552000000000007</v>
      </c>
      <c r="I284" s="120">
        <v>84.033600000000007</v>
      </c>
      <c r="J284" s="120">
        <v>127.63679999999999</v>
      </c>
      <c r="K284" s="21" t="str">
        <f t="shared" si="4"/>
        <v>09-Apr-2025  Bl No 91</v>
      </c>
    </row>
    <row r="285" spans="1:11" ht="17.100000000000001" customHeight="1" x14ac:dyDescent="0.25">
      <c r="A285" s="60">
        <v>45756</v>
      </c>
      <c r="B285" s="18">
        <v>92</v>
      </c>
      <c r="C285" s="19">
        <v>49.98</v>
      </c>
      <c r="D285" s="120">
        <v>1394.8858640000001</v>
      </c>
      <c r="E285" s="120">
        <v>63.630256000000003</v>
      </c>
      <c r="F285" s="120">
        <v>256.53660000000002</v>
      </c>
      <c r="G285" s="120">
        <v>101.704728</v>
      </c>
      <c r="H285" s="120">
        <v>89.659199999999998</v>
      </c>
      <c r="I285" s="120">
        <v>80.111999999999995</v>
      </c>
      <c r="J285" s="120">
        <v>124.5296</v>
      </c>
      <c r="K285" s="21" t="str">
        <f t="shared" si="4"/>
        <v>09-Apr-2025  Bl No 92</v>
      </c>
    </row>
    <row r="286" spans="1:11" ht="17.100000000000001" customHeight="1" x14ac:dyDescent="0.25">
      <c r="A286" s="60">
        <v>45756</v>
      </c>
      <c r="B286" s="18">
        <v>93</v>
      </c>
      <c r="C286" s="19">
        <v>49.91</v>
      </c>
      <c r="D286" s="120">
        <v>1388.810172</v>
      </c>
      <c r="E286" s="120">
        <v>56.047415999999998</v>
      </c>
      <c r="F286" s="120">
        <v>263.55959999999999</v>
      </c>
      <c r="G286" s="120">
        <v>98.083492000000007</v>
      </c>
      <c r="H286" s="120">
        <v>86.9328</v>
      </c>
      <c r="I286" s="120">
        <v>73.4208</v>
      </c>
      <c r="J286" s="120">
        <v>120.20959999999999</v>
      </c>
      <c r="K286" s="21" t="str">
        <f t="shared" si="4"/>
        <v>09-Apr-2025  Bl No 93</v>
      </c>
    </row>
    <row r="287" spans="1:11" ht="17.100000000000001" customHeight="1" x14ac:dyDescent="0.25">
      <c r="A287" s="60">
        <v>45756</v>
      </c>
      <c r="B287" s="18">
        <v>94</v>
      </c>
      <c r="C287" s="19">
        <v>49.88</v>
      </c>
      <c r="D287" s="120">
        <v>1378.842836</v>
      </c>
      <c r="E287" s="120">
        <v>43.733528</v>
      </c>
      <c r="F287" s="120">
        <v>258.6336</v>
      </c>
      <c r="G287" s="120">
        <v>95.242763999999994</v>
      </c>
      <c r="H287" s="120">
        <v>84.825599999999994</v>
      </c>
      <c r="I287" s="120">
        <v>70.041600000000003</v>
      </c>
      <c r="J287" s="120">
        <v>115.06399999999999</v>
      </c>
      <c r="K287" s="21" t="str">
        <f t="shared" si="4"/>
        <v>09-Apr-2025  Bl No 94</v>
      </c>
    </row>
    <row r="288" spans="1:11" ht="17.100000000000001" customHeight="1" x14ac:dyDescent="0.25">
      <c r="A288" s="60">
        <v>45756</v>
      </c>
      <c r="B288" s="18">
        <v>95</v>
      </c>
      <c r="C288" s="19">
        <v>49.86</v>
      </c>
      <c r="D288" s="120">
        <v>1336.5082279999999</v>
      </c>
      <c r="E288" s="120">
        <v>47.346035999999998</v>
      </c>
      <c r="F288" s="120">
        <v>254.0334</v>
      </c>
      <c r="G288" s="120">
        <v>91.007127999999994</v>
      </c>
      <c r="H288" s="120">
        <v>82.406400000000005</v>
      </c>
      <c r="I288" s="120">
        <v>67.910399999999996</v>
      </c>
      <c r="J288" s="120">
        <v>113.68640000000001</v>
      </c>
      <c r="K288" s="21" t="str">
        <f t="shared" si="4"/>
        <v>09-Apr-2025  Bl No 95</v>
      </c>
    </row>
    <row r="289" spans="1:20" s="33" customFormat="1" ht="17.100000000000001" customHeight="1" x14ac:dyDescent="0.3">
      <c r="A289" s="60">
        <v>45756</v>
      </c>
      <c r="B289" s="32">
        <v>96</v>
      </c>
      <c r="C289" s="28">
        <v>50.02</v>
      </c>
      <c r="D289" s="120">
        <v>1321.9175720000001</v>
      </c>
      <c r="E289" s="120">
        <v>48.835492000000002</v>
      </c>
      <c r="F289" s="120">
        <v>252.55500000000001</v>
      </c>
      <c r="G289" s="120">
        <v>89.967420000000004</v>
      </c>
      <c r="H289" s="120">
        <v>80.433599999999998</v>
      </c>
      <c r="I289" s="120">
        <v>65.865600000000001</v>
      </c>
      <c r="J289" s="120">
        <v>112.8456</v>
      </c>
      <c r="K289" s="30" t="str">
        <f t="shared" si="4"/>
        <v>09-Apr-2025  Bl No 96</v>
      </c>
      <c r="L289" s="31"/>
      <c r="M289" s="31"/>
      <c r="N289" s="32"/>
      <c r="O289" s="31"/>
      <c r="P289" s="31"/>
      <c r="Q289" s="31"/>
      <c r="R289" s="31"/>
      <c r="S289" s="31"/>
      <c r="T289" s="31"/>
    </row>
    <row r="290" spans="1:20" ht="17.100000000000001" customHeight="1" x14ac:dyDescent="0.25">
      <c r="A290" s="60">
        <v>45757</v>
      </c>
      <c r="B290" s="18">
        <v>1</v>
      </c>
      <c r="C290" s="19">
        <v>50.01</v>
      </c>
      <c r="D290" s="120">
        <v>1291.633544</v>
      </c>
      <c r="E290" s="120">
        <v>58.031419999999997</v>
      </c>
      <c r="F290" s="120">
        <v>242.541</v>
      </c>
      <c r="G290" s="120">
        <v>87.475200000000001</v>
      </c>
      <c r="H290" s="120">
        <v>77.587199999999996</v>
      </c>
      <c r="I290" s="120">
        <v>62.894399999999997</v>
      </c>
      <c r="J290" s="120">
        <v>110.0552</v>
      </c>
      <c r="K290" s="21" t="str">
        <f t="shared" si="4"/>
        <v>10-Apr-2025  Bl No 1</v>
      </c>
    </row>
    <row r="291" spans="1:20" ht="17.100000000000001" customHeight="1" x14ac:dyDescent="0.25">
      <c r="A291" s="60">
        <v>45757</v>
      </c>
      <c r="B291" s="18">
        <v>2</v>
      </c>
      <c r="C291" s="19">
        <v>50.01</v>
      </c>
      <c r="D291" s="120">
        <v>1258.82972</v>
      </c>
      <c r="E291" s="120">
        <v>67.387928000000002</v>
      </c>
      <c r="F291" s="120">
        <v>242.56800000000001</v>
      </c>
      <c r="G291" s="120">
        <v>86.518979999999999</v>
      </c>
      <c r="H291" s="120">
        <v>76.348799999999997</v>
      </c>
      <c r="I291" s="120">
        <v>61.0944</v>
      </c>
      <c r="J291" s="120">
        <v>112.4992</v>
      </c>
      <c r="K291" s="21" t="str">
        <f t="shared" si="4"/>
        <v>10-Apr-2025  Bl No 2</v>
      </c>
    </row>
    <row r="292" spans="1:20" ht="17.100000000000001" customHeight="1" x14ac:dyDescent="0.25">
      <c r="A292" s="60">
        <v>45757</v>
      </c>
      <c r="B292" s="18">
        <v>3</v>
      </c>
      <c r="C292" s="19">
        <v>50.01</v>
      </c>
      <c r="D292" s="120">
        <v>1243.755852</v>
      </c>
      <c r="E292" s="120">
        <v>64.278400000000005</v>
      </c>
      <c r="F292" s="120">
        <v>232.02359999999999</v>
      </c>
      <c r="G292" s="120">
        <v>86.192580000000007</v>
      </c>
      <c r="H292" s="120">
        <v>77.328000000000003</v>
      </c>
      <c r="I292" s="120">
        <v>59.227200000000003</v>
      </c>
      <c r="J292" s="120">
        <v>109.0984</v>
      </c>
      <c r="K292" s="21" t="str">
        <f t="shared" si="4"/>
        <v>10-Apr-2025  Bl No 3</v>
      </c>
    </row>
    <row r="293" spans="1:20" ht="17.100000000000001" customHeight="1" x14ac:dyDescent="0.25">
      <c r="A293" s="60">
        <v>45757</v>
      </c>
      <c r="B293" s="18">
        <v>4</v>
      </c>
      <c r="C293" s="19">
        <v>50.04</v>
      </c>
      <c r="D293" s="120">
        <v>1220.137144</v>
      </c>
      <c r="E293" s="120">
        <v>77.9328</v>
      </c>
      <c r="F293" s="120">
        <v>226.3194</v>
      </c>
      <c r="G293" s="120">
        <v>82.423563999999999</v>
      </c>
      <c r="H293" s="120">
        <v>75.36</v>
      </c>
      <c r="I293" s="120">
        <v>58.44</v>
      </c>
      <c r="J293" s="120">
        <v>111.6104</v>
      </c>
      <c r="K293" s="21" t="str">
        <f t="shared" si="4"/>
        <v>10-Apr-2025  Bl No 4</v>
      </c>
    </row>
    <row r="294" spans="1:20" ht="17.100000000000001" customHeight="1" x14ac:dyDescent="0.25">
      <c r="A294" s="60">
        <v>45757</v>
      </c>
      <c r="B294" s="18">
        <v>5</v>
      </c>
      <c r="C294" s="19">
        <v>50.03</v>
      </c>
      <c r="D294" s="120">
        <v>1188.6839359999999</v>
      </c>
      <c r="E294" s="120">
        <v>93.455708000000001</v>
      </c>
      <c r="F294" s="120">
        <v>223.8888</v>
      </c>
      <c r="G294" s="120">
        <v>81.947344000000001</v>
      </c>
      <c r="H294" s="120">
        <v>76.828800000000001</v>
      </c>
      <c r="I294" s="120">
        <v>56.644799999999996</v>
      </c>
      <c r="J294" s="120">
        <v>109.27760000000001</v>
      </c>
      <c r="K294" s="21" t="str">
        <f t="shared" si="4"/>
        <v>10-Apr-2025  Bl No 5</v>
      </c>
    </row>
    <row r="295" spans="1:20" ht="17.100000000000001" customHeight="1" x14ac:dyDescent="0.25">
      <c r="A295" s="60">
        <v>45757</v>
      </c>
      <c r="B295" s="18">
        <v>6</v>
      </c>
      <c r="C295" s="19">
        <v>50.03</v>
      </c>
      <c r="D295" s="120">
        <v>1175.9679719999999</v>
      </c>
      <c r="E295" s="120">
        <v>100.48203599999999</v>
      </c>
      <c r="F295" s="120">
        <v>219.8466</v>
      </c>
      <c r="G295" s="120">
        <v>82.606836000000001</v>
      </c>
      <c r="H295" s="120">
        <v>73.665599999999998</v>
      </c>
      <c r="I295" s="120">
        <v>55.761600000000001</v>
      </c>
      <c r="J295" s="120">
        <v>98.4024</v>
      </c>
      <c r="K295" s="21" t="str">
        <f t="shared" si="4"/>
        <v>10-Apr-2025  Bl No 6</v>
      </c>
    </row>
    <row r="296" spans="1:20" ht="17.100000000000001" customHeight="1" x14ac:dyDescent="0.25">
      <c r="A296" s="60">
        <v>45757</v>
      </c>
      <c r="B296" s="18">
        <v>7</v>
      </c>
      <c r="C296" s="19">
        <v>50.03</v>
      </c>
      <c r="D296" s="120">
        <v>1162.082412</v>
      </c>
      <c r="E296" s="120">
        <v>117.985164</v>
      </c>
      <c r="F296" s="120">
        <v>218.89439999999999</v>
      </c>
      <c r="G296" s="120">
        <v>81.915636000000006</v>
      </c>
      <c r="H296" s="120">
        <v>70.497600000000006</v>
      </c>
      <c r="I296" s="120">
        <v>54.9696</v>
      </c>
      <c r="J296" s="120">
        <v>99.033600000000007</v>
      </c>
      <c r="K296" s="21" t="str">
        <f t="shared" si="4"/>
        <v>10-Apr-2025  Bl No 7</v>
      </c>
    </row>
    <row r="297" spans="1:20" ht="17.100000000000001" customHeight="1" x14ac:dyDescent="0.25">
      <c r="A297" s="60">
        <v>45757</v>
      </c>
      <c r="B297" s="18">
        <v>8</v>
      </c>
      <c r="C297" s="19">
        <v>50.05</v>
      </c>
      <c r="D297" s="120">
        <v>1150.5527279999999</v>
      </c>
      <c r="E297" s="120">
        <v>115.72799999999999</v>
      </c>
      <c r="F297" s="120">
        <v>214.6362</v>
      </c>
      <c r="G297" s="120">
        <v>81.576728000000003</v>
      </c>
      <c r="H297" s="120">
        <v>67.823999999999998</v>
      </c>
      <c r="I297" s="120">
        <v>54.441600000000001</v>
      </c>
      <c r="J297" s="120">
        <v>102.30240000000001</v>
      </c>
      <c r="K297" s="21" t="str">
        <f t="shared" si="4"/>
        <v>10-Apr-2025  Bl No 8</v>
      </c>
    </row>
    <row r="298" spans="1:20" ht="17.100000000000001" customHeight="1" x14ac:dyDescent="0.25">
      <c r="A298" s="60">
        <v>45757</v>
      </c>
      <c r="B298" s="18">
        <v>9</v>
      </c>
      <c r="C298" s="19">
        <v>50.04</v>
      </c>
      <c r="D298" s="120">
        <v>1126.3385479999999</v>
      </c>
      <c r="E298" s="120">
        <v>155.3536</v>
      </c>
      <c r="F298" s="120">
        <v>211.06559999999999</v>
      </c>
      <c r="G298" s="120">
        <v>81.202327999999994</v>
      </c>
      <c r="H298" s="120">
        <v>68.736000000000004</v>
      </c>
      <c r="I298" s="120">
        <v>53.630400000000002</v>
      </c>
      <c r="J298" s="120">
        <v>104.2128</v>
      </c>
      <c r="K298" s="21" t="str">
        <f t="shared" si="4"/>
        <v>10-Apr-2025  Bl No 9</v>
      </c>
    </row>
    <row r="299" spans="1:20" ht="17.100000000000001" customHeight="1" x14ac:dyDescent="0.25">
      <c r="A299" s="60">
        <v>45757</v>
      </c>
      <c r="B299" s="18">
        <v>10</v>
      </c>
      <c r="C299" s="19">
        <v>50.05</v>
      </c>
      <c r="D299" s="120">
        <v>1102.4832200000001</v>
      </c>
      <c r="E299" s="120">
        <v>163.26050799999999</v>
      </c>
      <c r="F299" s="120">
        <v>210.87360000000001</v>
      </c>
      <c r="G299" s="120">
        <v>79.286107999999999</v>
      </c>
      <c r="H299" s="120">
        <v>69.681600000000003</v>
      </c>
      <c r="I299" s="120">
        <v>53.140799999999999</v>
      </c>
      <c r="J299" s="120">
        <v>102.996</v>
      </c>
      <c r="K299" s="21" t="str">
        <f t="shared" si="4"/>
        <v>10-Apr-2025  Bl No 10</v>
      </c>
    </row>
    <row r="300" spans="1:20" ht="17.100000000000001" customHeight="1" x14ac:dyDescent="0.25">
      <c r="A300" s="60">
        <v>45757</v>
      </c>
      <c r="B300" s="18">
        <v>11</v>
      </c>
      <c r="C300" s="19">
        <v>50.04</v>
      </c>
      <c r="D300" s="120">
        <v>1079.585464</v>
      </c>
      <c r="E300" s="120">
        <v>161.677964</v>
      </c>
      <c r="F300" s="120">
        <v>211.5942</v>
      </c>
      <c r="G300" s="120">
        <v>80.085819999999998</v>
      </c>
      <c r="H300" s="120">
        <v>70.089600000000004</v>
      </c>
      <c r="I300" s="120">
        <v>52.607999999999997</v>
      </c>
      <c r="J300" s="120">
        <v>102.5352</v>
      </c>
      <c r="K300" s="21" t="str">
        <f t="shared" si="4"/>
        <v>10-Apr-2025  Bl No 11</v>
      </c>
    </row>
    <row r="301" spans="1:20" ht="17.100000000000001" customHeight="1" x14ac:dyDescent="0.25">
      <c r="A301" s="60">
        <v>45757</v>
      </c>
      <c r="B301" s="18">
        <v>12</v>
      </c>
      <c r="C301" s="19">
        <v>50.04</v>
      </c>
      <c r="D301" s="120">
        <v>1082.7882279999999</v>
      </c>
      <c r="E301" s="120">
        <v>160.05265600000001</v>
      </c>
      <c r="F301" s="120">
        <v>209.06819999999999</v>
      </c>
      <c r="G301" s="120">
        <v>80.361307999999994</v>
      </c>
      <c r="H301" s="120">
        <v>73.171199999999999</v>
      </c>
      <c r="I301" s="120">
        <v>52.305599999999998</v>
      </c>
      <c r="J301" s="120">
        <v>104.1728</v>
      </c>
      <c r="K301" s="21" t="str">
        <f t="shared" si="4"/>
        <v>10-Apr-2025  Bl No 12</v>
      </c>
    </row>
    <row r="302" spans="1:20" ht="17.100000000000001" customHeight="1" x14ac:dyDescent="0.25">
      <c r="A302" s="60">
        <v>45757</v>
      </c>
      <c r="B302" s="18">
        <v>13</v>
      </c>
      <c r="C302" s="19">
        <v>50.03</v>
      </c>
      <c r="D302" s="120">
        <v>1071.7934560000001</v>
      </c>
      <c r="E302" s="120">
        <v>96.787199999999999</v>
      </c>
      <c r="F302" s="120">
        <v>203.8554</v>
      </c>
      <c r="G302" s="120">
        <v>79.257307999999995</v>
      </c>
      <c r="H302" s="120">
        <v>68.899199999999993</v>
      </c>
      <c r="I302" s="120">
        <v>52.171199999999999</v>
      </c>
      <c r="J302" s="120">
        <v>102.07680000000001</v>
      </c>
      <c r="K302" s="21" t="str">
        <f t="shared" si="4"/>
        <v>10-Apr-2025  Bl No 13</v>
      </c>
    </row>
    <row r="303" spans="1:20" ht="17.100000000000001" customHeight="1" x14ac:dyDescent="0.25">
      <c r="A303" s="60">
        <v>45757</v>
      </c>
      <c r="B303" s="18">
        <v>14</v>
      </c>
      <c r="C303" s="19">
        <v>50.01</v>
      </c>
      <c r="D303" s="120">
        <v>1045.2250879999999</v>
      </c>
      <c r="E303" s="120">
        <v>91.821963999999994</v>
      </c>
      <c r="F303" s="120">
        <v>197.48939999999999</v>
      </c>
      <c r="G303" s="120">
        <v>81.391419999999997</v>
      </c>
      <c r="H303" s="120">
        <v>72.201599999999999</v>
      </c>
      <c r="I303" s="120">
        <v>52.031999999999996</v>
      </c>
      <c r="J303" s="120">
        <v>106.0128</v>
      </c>
      <c r="K303" s="21" t="str">
        <f t="shared" si="4"/>
        <v>10-Apr-2025  Bl No 14</v>
      </c>
    </row>
    <row r="304" spans="1:20" ht="17.100000000000001" customHeight="1" x14ac:dyDescent="0.25">
      <c r="A304" s="60">
        <v>45757</v>
      </c>
      <c r="B304" s="18">
        <v>15</v>
      </c>
      <c r="C304" s="19">
        <v>50</v>
      </c>
      <c r="D304" s="120">
        <v>1037.4587120000001</v>
      </c>
      <c r="E304" s="120">
        <v>94.509091999999995</v>
      </c>
      <c r="F304" s="120">
        <v>196.93199999999999</v>
      </c>
      <c r="G304" s="120">
        <v>82.594328000000004</v>
      </c>
      <c r="H304" s="120">
        <v>75.230400000000003</v>
      </c>
      <c r="I304" s="120">
        <v>51.955199999999998</v>
      </c>
      <c r="J304" s="120">
        <v>101.8536</v>
      </c>
      <c r="K304" s="21" t="str">
        <f t="shared" si="4"/>
        <v>10-Apr-2025  Bl No 15</v>
      </c>
    </row>
    <row r="305" spans="1:11" ht="17.100000000000001" customHeight="1" x14ac:dyDescent="0.25">
      <c r="A305" s="60">
        <v>45757</v>
      </c>
      <c r="B305" s="18">
        <v>16</v>
      </c>
      <c r="C305" s="19">
        <v>50.02</v>
      </c>
      <c r="D305" s="120">
        <v>1035.169392</v>
      </c>
      <c r="E305" s="120">
        <v>93.926984000000004</v>
      </c>
      <c r="F305" s="120">
        <v>194.84039999999999</v>
      </c>
      <c r="G305" s="120">
        <v>84.635344000000003</v>
      </c>
      <c r="H305" s="120">
        <v>72.959999999999994</v>
      </c>
      <c r="I305" s="120">
        <v>51.700800000000001</v>
      </c>
      <c r="J305" s="120">
        <v>103.48399999999999</v>
      </c>
      <c r="K305" s="21" t="str">
        <f t="shared" si="4"/>
        <v>10-Apr-2025  Bl No 16</v>
      </c>
    </row>
    <row r="306" spans="1:11" ht="17.100000000000001" customHeight="1" x14ac:dyDescent="0.25">
      <c r="A306" s="60">
        <v>45757</v>
      </c>
      <c r="B306" s="18">
        <v>17</v>
      </c>
      <c r="C306" s="19">
        <v>50</v>
      </c>
      <c r="D306" s="120">
        <v>1020.222256</v>
      </c>
      <c r="E306" s="120">
        <v>90.881748000000002</v>
      </c>
      <c r="F306" s="120">
        <v>196.32480000000001</v>
      </c>
      <c r="G306" s="120">
        <v>88.448580000000007</v>
      </c>
      <c r="H306" s="120">
        <v>81.758399999999995</v>
      </c>
      <c r="I306" s="120">
        <v>51.1248</v>
      </c>
      <c r="J306" s="120">
        <v>104.30880000000001</v>
      </c>
      <c r="K306" s="21" t="str">
        <f t="shared" si="4"/>
        <v>10-Apr-2025  Bl No 17</v>
      </c>
    </row>
    <row r="307" spans="1:11" ht="17.100000000000001" customHeight="1" x14ac:dyDescent="0.25">
      <c r="A307" s="60">
        <v>45757</v>
      </c>
      <c r="B307" s="18">
        <v>18</v>
      </c>
      <c r="C307" s="19">
        <v>50.03</v>
      </c>
      <c r="D307" s="120">
        <v>1021.175508</v>
      </c>
      <c r="E307" s="120">
        <v>93.748943999999995</v>
      </c>
      <c r="F307" s="120">
        <v>186.9966</v>
      </c>
      <c r="G307" s="120">
        <v>93.250619999999998</v>
      </c>
      <c r="H307" s="120">
        <v>81.575999999999993</v>
      </c>
      <c r="I307" s="120">
        <v>51.379199999999997</v>
      </c>
      <c r="J307" s="120">
        <v>102.9384</v>
      </c>
      <c r="K307" s="21" t="str">
        <f t="shared" si="4"/>
        <v>10-Apr-2025  Bl No 18</v>
      </c>
    </row>
    <row r="308" spans="1:11" ht="17.100000000000001" customHeight="1" x14ac:dyDescent="0.25">
      <c r="A308" s="60">
        <v>45757</v>
      </c>
      <c r="B308" s="18">
        <v>19</v>
      </c>
      <c r="C308" s="19">
        <v>50.03</v>
      </c>
      <c r="D308" s="120">
        <v>1022.953092</v>
      </c>
      <c r="E308" s="120">
        <v>87.869963999999996</v>
      </c>
      <c r="F308" s="120">
        <v>184.8168</v>
      </c>
      <c r="G308" s="120">
        <v>102.512</v>
      </c>
      <c r="H308" s="120">
        <v>87.456000000000003</v>
      </c>
      <c r="I308" s="120">
        <v>53.092799999999997</v>
      </c>
      <c r="J308" s="120">
        <v>106.9736</v>
      </c>
      <c r="K308" s="21" t="str">
        <f t="shared" si="4"/>
        <v>10-Apr-2025  Bl No 19</v>
      </c>
    </row>
    <row r="309" spans="1:11" ht="17.100000000000001" customHeight="1" x14ac:dyDescent="0.25">
      <c r="A309" s="60">
        <v>45757</v>
      </c>
      <c r="B309" s="18">
        <v>20</v>
      </c>
      <c r="C309" s="19">
        <v>50.01</v>
      </c>
      <c r="D309" s="120">
        <v>1016.200236</v>
      </c>
      <c r="E309" s="120">
        <v>108.472436</v>
      </c>
      <c r="F309" s="120">
        <v>178.3836</v>
      </c>
      <c r="G309" s="120">
        <v>116.073308</v>
      </c>
      <c r="H309" s="120">
        <v>93.787199999999999</v>
      </c>
      <c r="I309" s="120">
        <v>54.335999999999999</v>
      </c>
      <c r="J309" s="120">
        <v>104.9064</v>
      </c>
      <c r="K309" s="21" t="str">
        <f t="shared" si="4"/>
        <v>10-Apr-2025  Bl No 20</v>
      </c>
    </row>
    <row r="310" spans="1:11" ht="17.100000000000001" customHeight="1" x14ac:dyDescent="0.25">
      <c r="A310" s="60">
        <v>45757</v>
      </c>
      <c r="B310" s="18">
        <v>21</v>
      </c>
      <c r="C310" s="19">
        <v>49.98</v>
      </c>
      <c r="D310" s="120">
        <v>1004.459328</v>
      </c>
      <c r="E310" s="120">
        <v>133.880728</v>
      </c>
      <c r="F310" s="120">
        <v>167.60040000000001</v>
      </c>
      <c r="G310" s="120">
        <v>134.54807199999999</v>
      </c>
      <c r="H310" s="120">
        <v>109.7136</v>
      </c>
      <c r="I310" s="120">
        <v>58.603200000000001</v>
      </c>
      <c r="J310" s="120">
        <v>106.8848</v>
      </c>
      <c r="K310" s="21" t="str">
        <f t="shared" si="4"/>
        <v>10-Apr-2025  Bl No 21</v>
      </c>
    </row>
    <row r="311" spans="1:11" ht="17.100000000000001" customHeight="1" x14ac:dyDescent="0.25">
      <c r="A311" s="60">
        <v>45757</v>
      </c>
      <c r="B311" s="18">
        <v>22</v>
      </c>
      <c r="C311" s="19">
        <v>50.03</v>
      </c>
      <c r="D311" s="120">
        <v>994.38224400000001</v>
      </c>
      <c r="E311" s="120">
        <v>154.235928</v>
      </c>
      <c r="F311" s="120">
        <v>164.49959999999999</v>
      </c>
      <c r="G311" s="120">
        <v>150.74181999999999</v>
      </c>
      <c r="H311" s="120">
        <v>117.1872</v>
      </c>
      <c r="I311" s="120">
        <v>63.542400000000001</v>
      </c>
      <c r="J311" s="120">
        <v>109.4016</v>
      </c>
      <c r="K311" s="21" t="str">
        <f t="shared" si="4"/>
        <v>10-Apr-2025  Bl No 22</v>
      </c>
    </row>
    <row r="312" spans="1:11" ht="17.100000000000001" customHeight="1" x14ac:dyDescent="0.25">
      <c r="A312" s="60">
        <v>45757</v>
      </c>
      <c r="B312" s="18">
        <v>23</v>
      </c>
      <c r="C312" s="19">
        <v>50.04</v>
      </c>
      <c r="D312" s="120">
        <v>1009.2965</v>
      </c>
      <c r="E312" s="120">
        <v>148.63679999999999</v>
      </c>
      <c r="F312" s="120">
        <v>163.89240000000001</v>
      </c>
      <c r="G312" s="120">
        <v>164.68334400000001</v>
      </c>
      <c r="H312" s="120">
        <v>130.3152</v>
      </c>
      <c r="I312" s="120">
        <v>68.246399999999994</v>
      </c>
      <c r="J312" s="120">
        <v>111.9096</v>
      </c>
      <c r="K312" s="21" t="str">
        <f t="shared" si="4"/>
        <v>10-Apr-2025  Bl No 23</v>
      </c>
    </row>
    <row r="313" spans="1:11" ht="17.100000000000001" customHeight="1" x14ac:dyDescent="0.25">
      <c r="A313" s="60">
        <v>45757</v>
      </c>
      <c r="B313" s="18">
        <v>24</v>
      </c>
      <c r="C313" s="19">
        <v>50.05</v>
      </c>
      <c r="D313" s="120">
        <v>1039.5124840000001</v>
      </c>
      <c r="E313" s="120">
        <v>152.27374399999999</v>
      </c>
      <c r="F313" s="120">
        <v>167.54159999999999</v>
      </c>
      <c r="G313" s="120">
        <v>171.31142</v>
      </c>
      <c r="H313" s="120">
        <v>129.12960000000001</v>
      </c>
      <c r="I313" s="120">
        <v>71.073599999999999</v>
      </c>
      <c r="J313" s="120">
        <v>113.9944</v>
      </c>
      <c r="K313" s="21" t="str">
        <f t="shared" si="4"/>
        <v>10-Apr-2025  Bl No 24</v>
      </c>
    </row>
    <row r="314" spans="1:11" ht="17.100000000000001" customHeight="1" x14ac:dyDescent="0.25">
      <c r="A314" s="60">
        <v>45757</v>
      </c>
      <c r="B314" s="18">
        <v>25</v>
      </c>
      <c r="C314" s="19">
        <v>50</v>
      </c>
      <c r="D314" s="120">
        <v>1063.267364</v>
      </c>
      <c r="E314" s="120">
        <v>150.79825600000001</v>
      </c>
      <c r="F314" s="120">
        <v>172.09139999999999</v>
      </c>
      <c r="G314" s="120">
        <v>173.27854400000001</v>
      </c>
      <c r="H314" s="120">
        <v>132.46559999999999</v>
      </c>
      <c r="I314" s="120">
        <v>77.231999999999999</v>
      </c>
      <c r="J314" s="120">
        <v>114.49760000000001</v>
      </c>
      <c r="K314" s="21" t="str">
        <f t="shared" si="4"/>
        <v>10-Apr-2025  Bl No 25</v>
      </c>
    </row>
    <row r="315" spans="1:11" ht="17.100000000000001" customHeight="1" x14ac:dyDescent="0.25">
      <c r="A315" s="60">
        <v>45757</v>
      </c>
      <c r="B315" s="18">
        <v>26</v>
      </c>
      <c r="C315" s="19">
        <v>49.99</v>
      </c>
      <c r="D315" s="120">
        <v>1071.3402160000001</v>
      </c>
      <c r="E315" s="120">
        <v>166.6464</v>
      </c>
      <c r="F315" s="120">
        <v>171.5094</v>
      </c>
      <c r="G315" s="120">
        <v>173.36494400000001</v>
      </c>
      <c r="H315" s="120">
        <v>134.04480000000001</v>
      </c>
      <c r="I315" s="120">
        <v>76.267200000000003</v>
      </c>
      <c r="J315" s="120">
        <v>120.824</v>
      </c>
      <c r="K315" s="21" t="str">
        <f t="shared" si="4"/>
        <v>10-Apr-2025  Bl No 26</v>
      </c>
    </row>
    <row r="316" spans="1:11" ht="17.100000000000001" customHeight="1" x14ac:dyDescent="0.25">
      <c r="A316" s="60">
        <v>45757</v>
      </c>
      <c r="B316" s="18">
        <v>27</v>
      </c>
      <c r="C316" s="19">
        <v>50</v>
      </c>
      <c r="D316" s="120">
        <v>1089.5051000000001</v>
      </c>
      <c r="E316" s="120">
        <v>168.913748</v>
      </c>
      <c r="F316" s="120">
        <v>183.33779999999999</v>
      </c>
      <c r="G316" s="120">
        <v>179.20756399999999</v>
      </c>
      <c r="H316" s="120">
        <v>132.36000000000001</v>
      </c>
      <c r="I316" s="120">
        <v>77.342399999999998</v>
      </c>
      <c r="J316" s="120">
        <v>123.9192</v>
      </c>
      <c r="K316" s="21" t="str">
        <f t="shared" si="4"/>
        <v>10-Apr-2025  Bl No 27</v>
      </c>
    </row>
    <row r="317" spans="1:11" ht="17.100000000000001" customHeight="1" x14ac:dyDescent="0.25">
      <c r="A317" s="60">
        <v>45757</v>
      </c>
      <c r="B317" s="18">
        <v>28</v>
      </c>
      <c r="C317" s="19">
        <v>50.03</v>
      </c>
      <c r="D317" s="120">
        <v>1091.7494079999999</v>
      </c>
      <c r="E317" s="120">
        <v>170.54370800000001</v>
      </c>
      <c r="F317" s="120">
        <v>188.50919999999999</v>
      </c>
      <c r="G317" s="120">
        <v>180.12829199999999</v>
      </c>
      <c r="H317" s="120">
        <v>129.84960000000001</v>
      </c>
      <c r="I317" s="120">
        <v>73.526399999999995</v>
      </c>
      <c r="J317" s="120">
        <v>131.05600000000001</v>
      </c>
      <c r="K317" s="21" t="str">
        <f t="shared" si="4"/>
        <v>10-Apr-2025  Bl No 28</v>
      </c>
    </row>
    <row r="318" spans="1:11" ht="17.100000000000001" customHeight="1" x14ac:dyDescent="0.25">
      <c r="A318" s="60">
        <v>45757</v>
      </c>
      <c r="B318" s="18">
        <v>29</v>
      </c>
      <c r="C318" s="19">
        <v>49.98</v>
      </c>
      <c r="D318" s="120">
        <v>1069.1671160000001</v>
      </c>
      <c r="E318" s="120">
        <v>198.72145599999999</v>
      </c>
      <c r="F318" s="120">
        <v>194.92679999999999</v>
      </c>
      <c r="G318" s="120">
        <v>176.73745600000001</v>
      </c>
      <c r="H318" s="120">
        <v>143.06880000000001</v>
      </c>
      <c r="I318" s="120">
        <v>70.022400000000005</v>
      </c>
      <c r="J318" s="120">
        <v>129.22</v>
      </c>
      <c r="K318" s="21" t="str">
        <f t="shared" si="4"/>
        <v>10-Apr-2025  Bl No 29</v>
      </c>
    </row>
    <row r="319" spans="1:11" ht="17.100000000000001" customHeight="1" x14ac:dyDescent="0.25">
      <c r="A319" s="60">
        <v>45757</v>
      </c>
      <c r="B319" s="18">
        <v>30</v>
      </c>
      <c r="C319" s="19">
        <v>49.99</v>
      </c>
      <c r="D319" s="120">
        <v>1061.5248120000001</v>
      </c>
      <c r="E319" s="120">
        <v>245.93338399999999</v>
      </c>
      <c r="F319" s="120">
        <v>199.941</v>
      </c>
      <c r="G319" s="120">
        <v>174.823272</v>
      </c>
      <c r="H319" s="120">
        <v>126.1392</v>
      </c>
      <c r="I319" s="120">
        <v>69.259200000000007</v>
      </c>
      <c r="J319" s="120">
        <v>125.43040000000001</v>
      </c>
      <c r="K319" s="21" t="str">
        <f t="shared" si="4"/>
        <v>10-Apr-2025  Bl No 30</v>
      </c>
    </row>
    <row r="320" spans="1:11" ht="17.100000000000001" customHeight="1" x14ac:dyDescent="0.25">
      <c r="A320" s="60">
        <v>45757</v>
      </c>
      <c r="B320" s="18">
        <v>31</v>
      </c>
      <c r="C320" s="19">
        <v>49.97</v>
      </c>
      <c r="D320" s="120">
        <v>1071.948408</v>
      </c>
      <c r="E320" s="120">
        <v>239.59156400000001</v>
      </c>
      <c r="F320" s="120">
        <v>203.07480000000001</v>
      </c>
      <c r="G320" s="120">
        <v>169.115928</v>
      </c>
      <c r="H320" s="120">
        <v>125.87520000000001</v>
      </c>
      <c r="I320" s="120">
        <v>70.300799999999995</v>
      </c>
      <c r="J320" s="120">
        <v>130.78720000000001</v>
      </c>
      <c r="K320" s="21" t="str">
        <f t="shared" si="4"/>
        <v>10-Apr-2025  Bl No 31</v>
      </c>
    </row>
    <row r="321" spans="1:11" ht="17.100000000000001" customHeight="1" x14ac:dyDescent="0.25">
      <c r="A321" s="60">
        <v>45757</v>
      </c>
      <c r="B321" s="18">
        <v>32</v>
      </c>
      <c r="C321" s="19">
        <v>50</v>
      </c>
      <c r="D321" s="120">
        <v>1068.380948</v>
      </c>
      <c r="E321" s="120">
        <v>234.255708</v>
      </c>
      <c r="F321" s="120">
        <v>204.8544</v>
      </c>
      <c r="G321" s="120">
        <v>162.86138</v>
      </c>
      <c r="H321" s="120">
        <v>123.2784</v>
      </c>
      <c r="I321" s="120">
        <v>70.209599999999995</v>
      </c>
      <c r="J321" s="120">
        <v>130.72319999999999</v>
      </c>
      <c r="K321" s="21" t="str">
        <f t="shared" si="4"/>
        <v>10-Apr-2025  Bl No 32</v>
      </c>
    </row>
    <row r="322" spans="1:11" ht="17.100000000000001" customHeight="1" x14ac:dyDescent="0.25">
      <c r="A322" s="60">
        <v>45757</v>
      </c>
      <c r="B322" s="18">
        <v>33</v>
      </c>
      <c r="C322" s="19">
        <v>49.98</v>
      </c>
      <c r="D322" s="120">
        <v>1069.028828</v>
      </c>
      <c r="E322" s="120">
        <v>219.28814399999999</v>
      </c>
      <c r="F322" s="120">
        <v>215.5488</v>
      </c>
      <c r="G322" s="120">
        <v>155.26370800000001</v>
      </c>
      <c r="H322" s="120">
        <v>118.5936</v>
      </c>
      <c r="I322" s="120">
        <v>82.224000000000004</v>
      </c>
      <c r="J322" s="120">
        <v>127.93519999999999</v>
      </c>
      <c r="K322" s="21" t="str">
        <f t="shared" si="4"/>
        <v>10-Apr-2025  Bl No 33</v>
      </c>
    </row>
    <row r="323" spans="1:11" ht="17.100000000000001" customHeight="1" x14ac:dyDescent="0.25">
      <c r="A323" s="60">
        <v>45757</v>
      </c>
      <c r="B323" s="18">
        <v>34</v>
      </c>
      <c r="C323" s="19">
        <v>49.98</v>
      </c>
      <c r="D323" s="120">
        <v>1085.8283120000001</v>
      </c>
      <c r="E323" s="120">
        <v>216.20014800000001</v>
      </c>
      <c r="F323" s="120">
        <v>212.8974</v>
      </c>
      <c r="G323" s="120">
        <v>149.57556400000001</v>
      </c>
      <c r="H323" s="120">
        <v>116.4384</v>
      </c>
      <c r="I323" s="120">
        <v>80.179199999999994</v>
      </c>
      <c r="J323" s="120">
        <v>123.78959999999999</v>
      </c>
      <c r="K323" s="21" t="str">
        <f t="shared" ref="K323:K386" si="5">TEXT(A323,"DD-MMM-YYYY") &amp;"  " &amp;"Bl No " &amp;B323</f>
        <v>10-Apr-2025  Bl No 34</v>
      </c>
    </row>
    <row r="324" spans="1:11" ht="17.100000000000001" customHeight="1" x14ac:dyDescent="0.25">
      <c r="A324" s="60">
        <v>45757</v>
      </c>
      <c r="B324" s="18">
        <v>35</v>
      </c>
      <c r="C324" s="19">
        <v>50.02</v>
      </c>
      <c r="D324" s="120">
        <v>1087.6264639999999</v>
      </c>
      <c r="E324" s="120">
        <v>204.13120000000001</v>
      </c>
      <c r="F324" s="120">
        <v>216.95580000000001</v>
      </c>
      <c r="G324" s="120">
        <v>143.32102</v>
      </c>
      <c r="H324" s="120">
        <v>112.224</v>
      </c>
      <c r="I324" s="120">
        <v>77.822400000000002</v>
      </c>
      <c r="J324" s="120">
        <v>121.188</v>
      </c>
      <c r="K324" s="21" t="str">
        <f t="shared" si="5"/>
        <v>10-Apr-2025  Bl No 35</v>
      </c>
    </row>
    <row r="325" spans="1:11" ht="17.100000000000001" customHeight="1" x14ac:dyDescent="0.25">
      <c r="A325" s="60">
        <v>45757</v>
      </c>
      <c r="B325" s="18">
        <v>36</v>
      </c>
      <c r="C325" s="19">
        <v>50.05</v>
      </c>
      <c r="D325" s="120">
        <v>1080.5301280000001</v>
      </c>
      <c r="E325" s="120">
        <v>194.15912800000001</v>
      </c>
      <c r="F325" s="120">
        <v>219.09780000000001</v>
      </c>
      <c r="G325" s="120">
        <v>137.617456</v>
      </c>
      <c r="H325" s="120">
        <v>107.69280000000001</v>
      </c>
      <c r="I325" s="120">
        <v>77.808000000000007</v>
      </c>
      <c r="J325" s="120">
        <v>125.7216</v>
      </c>
      <c r="K325" s="21" t="str">
        <f t="shared" si="5"/>
        <v>10-Apr-2025  Bl No 36</v>
      </c>
    </row>
    <row r="326" spans="1:11" ht="17.100000000000001" customHeight="1" x14ac:dyDescent="0.25">
      <c r="A326" s="60">
        <v>45757</v>
      </c>
      <c r="B326" s="18">
        <v>37</v>
      </c>
      <c r="C326" s="19">
        <v>50.04</v>
      </c>
      <c r="D326" s="120">
        <v>1106.030692</v>
      </c>
      <c r="E326" s="120">
        <v>196.30108799999999</v>
      </c>
      <c r="F326" s="120">
        <v>218.7732</v>
      </c>
      <c r="G326" s="120">
        <v>137.38036399999999</v>
      </c>
      <c r="H326" s="120">
        <v>109.3104</v>
      </c>
      <c r="I326" s="120">
        <v>74.025599999999997</v>
      </c>
      <c r="J326" s="120">
        <v>124.7384</v>
      </c>
      <c r="K326" s="21" t="str">
        <f t="shared" si="5"/>
        <v>10-Apr-2025  Bl No 37</v>
      </c>
    </row>
    <row r="327" spans="1:11" ht="17.100000000000001" customHeight="1" x14ac:dyDescent="0.25">
      <c r="A327" s="60">
        <v>45757</v>
      </c>
      <c r="B327" s="18">
        <v>38</v>
      </c>
      <c r="C327" s="19">
        <v>50.06</v>
      </c>
      <c r="D327" s="120">
        <v>1148.429228</v>
      </c>
      <c r="E327" s="120">
        <v>197.21250800000001</v>
      </c>
      <c r="F327" s="120">
        <v>205.059</v>
      </c>
      <c r="G327" s="120">
        <v>135.825164</v>
      </c>
      <c r="H327" s="120">
        <v>106.4448</v>
      </c>
      <c r="I327" s="120">
        <v>69.441599999999994</v>
      </c>
      <c r="J327" s="120">
        <v>121.9456</v>
      </c>
      <c r="K327" s="21" t="str">
        <f t="shared" si="5"/>
        <v>10-Apr-2025  Bl No 38</v>
      </c>
    </row>
    <row r="328" spans="1:11" ht="17.100000000000001" customHeight="1" x14ac:dyDescent="0.25">
      <c r="A328" s="60">
        <v>45757</v>
      </c>
      <c r="B328" s="18">
        <v>39</v>
      </c>
      <c r="C328" s="19">
        <v>49.99</v>
      </c>
      <c r="D328" s="120">
        <v>1174.4110800000001</v>
      </c>
      <c r="E328" s="120">
        <v>213.40276399999999</v>
      </c>
      <c r="F328" s="120">
        <v>201.0282</v>
      </c>
      <c r="G328" s="120">
        <v>135.32305600000001</v>
      </c>
      <c r="H328" s="120">
        <v>103.3248</v>
      </c>
      <c r="I328" s="120">
        <v>66.388800000000003</v>
      </c>
      <c r="J328" s="120">
        <v>123.688</v>
      </c>
      <c r="K328" s="21" t="str">
        <f t="shared" si="5"/>
        <v>10-Apr-2025  Bl No 39</v>
      </c>
    </row>
    <row r="329" spans="1:11" ht="17.100000000000001" customHeight="1" x14ac:dyDescent="0.25">
      <c r="A329" s="60">
        <v>45757</v>
      </c>
      <c r="B329" s="18">
        <v>40</v>
      </c>
      <c r="C329" s="19">
        <v>49.99</v>
      </c>
      <c r="D329" s="120">
        <v>1200.1629</v>
      </c>
      <c r="E329" s="120">
        <v>218.66327200000001</v>
      </c>
      <c r="F329" s="120">
        <v>213.62700000000001</v>
      </c>
      <c r="G329" s="120">
        <v>133.06502</v>
      </c>
      <c r="H329" s="120">
        <v>97.382400000000004</v>
      </c>
      <c r="I329" s="120">
        <v>66.955200000000005</v>
      </c>
      <c r="J329" s="120">
        <v>120.98399999999999</v>
      </c>
      <c r="K329" s="21" t="str">
        <f t="shared" si="5"/>
        <v>10-Apr-2025  Bl No 40</v>
      </c>
    </row>
    <row r="330" spans="1:11" ht="17.100000000000001" customHeight="1" x14ac:dyDescent="0.25">
      <c r="A330" s="60">
        <v>45757</v>
      </c>
      <c r="B330" s="18">
        <v>41</v>
      </c>
      <c r="C330" s="19">
        <v>49.97</v>
      </c>
      <c r="D330" s="120">
        <v>1195.2722799999999</v>
      </c>
      <c r="E330" s="120">
        <v>216.26036400000001</v>
      </c>
      <c r="F330" s="120">
        <v>218.94300000000001</v>
      </c>
      <c r="G330" s="120">
        <v>129.83738</v>
      </c>
      <c r="H330" s="120">
        <v>106.90560000000001</v>
      </c>
      <c r="I330" s="120">
        <v>68.942400000000006</v>
      </c>
      <c r="J330" s="120">
        <v>126.37439999999999</v>
      </c>
      <c r="K330" s="21" t="str">
        <f t="shared" si="5"/>
        <v>10-Apr-2025  Bl No 41</v>
      </c>
    </row>
    <row r="331" spans="1:11" ht="17.100000000000001" customHeight="1" x14ac:dyDescent="0.25">
      <c r="A331" s="60">
        <v>45757</v>
      </c>
      <c r="B331" s="18">
        <v>42</v>
      </c>
      <c r="C331" s="19">
        <v>49.95</v>
      </c>
      <c r="D331" s="120">
        <v>1205.3476519999999</v>
      </c>
      <c r="E331" s="120">
        <v>212.46778</v>
      </c>
      <c r="F331" s="120">
        <v>222.44159999999999</v>
      </c>
      <c r="G331" s="120">
        <v>131.73352800000001</v>
      </c>
      <c r="H331" s="120">
        <v>104.592</v>
      </c>
      <c r="I331" s="120">
        <v>70.367999999999995</v>
      </c>
      <c r="J331" s="120">
        <v>124.7816</v>
      </c>
      <c r="K331" s="21" t="str">
        <f t="shared" si="5"/>
        <v>10-Apr-2025  Bl No 42</v>
      </c>
    </row>
    <row r="332" spans="1:11" ht="17.100000000000001" customHeight="1" x14ac:dyDescent="0.25">
      <c r="A332" s="60">
        <v>45757</v>
      </c>
      <c r="B332" s="18">
        <v>43</v>
      </c>
      <c r="C332" s="19">
        <v>49.95</v>
      </c>
      <c r="D332" s="120">
        <v>1198.8426360000001</v>
      </c>
      <c r="E332" s="120">
        <v>205.060652</v>
      </c>
      <c r="F332" s="120">
        <v>217.37100000000001</v>
      </c>
      <c r="G332" s="120">
        <v>129.29890800000001</v>
      </c>
      <c r="H332" s="120">
        <v>96.115200000000002</v>
      </c>
      <c r="I332" s="120">
        <v>69.412800000000004</v>
      </c>
      <c r="J332" s="120">
        <v>110.5968</v>
      </c>
      <c r="K332" s="21" t="str">
        <f t="shared" si="5"/>
        <v>10-Apr-2025  Bl No 43</v>
      </c>
    </row>
    <row r="333" spans="1:11" ht="17.100000000000001" customHeight="1" x14ac:dyDescent="0.25">
      <c r="A333" s="60">
        <v>45757</v>
      </c>
      <c r="B333" s="18">
        <v>44</v>
      </c>
      <c r="C333" s="19">
        <v>50.01</v>
      </c>
      <c r="D333" s="120">
        <v>1196.97532</v>
      </c>
      <c r="E333" s="120">
        <v>214.76334399999999</v>
      </c>
      <c r="F333" s="120">
        <v>214.7826</v>
      </c>
      <c r="G333" s="120">
        <v>126.244072</v>
      </c>
      <c r="H333" s="120">
        <v>91.723200000000006</v>
      </c>
      <c r="I333" s="120">
        <v>71.212800000000001</v>
      </c>
      <c r="J333" s="120">
        <v>106.7752</v>
      </c>
      <c r="K333" s="21" t="str">
        <f t="shared" si="5"/>
        <v>10-Apr-2025  Bl No 44</v>
      </c>
    </row>
    <row r="334" spans="1:11" ht="17.100000000000001" customHeight="1" x14ac:dyDescent="0.25">
      <c r="A334" s="60">
        <v>45757</v>
      </c>
      <c r="B334" s="18">
        <v>45</v>
      </c>
      <c r="C334" s="19">
        <v>50.03</v>
      </c>
      <c r="D334" s="120">
        <v>1197.818608</v>
      </c>
      <c r="E334" s="120">
        <v>215.899056</v>
      </c>
      <c r="F334" s="120">
        <v>215.8398</v>
      </c>
      <c r="G334" s="120">
        <v>121.98923600000001</v>
      </c>
      <c r="H334" s="120">
        <v>96.528000000000006</v>
      </c>
      <c r="I334" s="120">
        <v>75.993600000000001</v>
      </c>
      <c r="J334" s="120">
        <v>121.012</v>
      </c>
      <c r="K334" s="21" t="str">
        <f t="shared" si="5"/>
        <v>10-Apr-2025  Bl No 45</v>
      </c>
    </row>
    <row r="335" spans="1:11" ht="17.100000000000001" customHeight="1" x14ac:dyDescent="0.25">
      <c r="A335" s="60">
        <v>45757</v>
      </c>
      <c r="B335" s="18">
        <v>46</v>
      </c>
      <c r="C335" s="19">
        <v>50.03</v>
      </c>
      <c r="D335" s="120">
        <v>1168.4839079999999</v>
      </c>
      <c r="E335" s="120">
        <v>211.37658400000001</v>
      </c>
      <c r="F335" s="120">
        <v>218.1816</v>
      </c>
      <c r="G335" s="120">
        <v>109.95142</v>
      </c>
      <c r="H335" s="120">
        <v>93.187200000000004</v>
      </c>
      <c r="I335" s="120">
        <v>80.131200000000007</v>
      </c>
      <c r="J335" s="120">
        <v>125.8048</v>
      </c>
      <c r="K335" s="21" t="str">
        <f t="shared" si="5"/>
        <v>10-Apr-2025  Bl No 46</v>
      </c>
    </row>
    <row r="336" spans="1:11" ht="17.100000000000001" customHeight="1" x14ac:dyDescent="0.25">
      <c r="A336" s="60">
        <v>45757</v>
      </c>
      <c r="B336" s="18">
        <v>47</v>
      </c>
      <c r="C336" s="19">
        <v>50.04</v>
      </c>
      <c r="D336" s="120">
        <v>1126.8243440000001</v>
      </c>
      <c r="E336" s="120">
        <v>213.33789200000001</v>
      </c>
      <c r="F336" s="120">
        <v>229.3176</v>
      </c>
      <c r="G336" s="120">
        <v>108.6592</v>
      </c>
      <c r="H336" s="120">
        <v>97.315200000000004</v>
      </c>
      <c r="I336" s="120">
        <v>79.569599999999994</v>
      </c>
      <c r="J336" s="120">
        <v>123.92959999999999</v>
      </c>
      <c r="K336" s="21" t="str">
        <f t="shared" si="5"/>
        <v>10-Apr-2025  Bl No 47</v>
      </c>
    </row>
    <row r="337" spans="1:11" ht="17.100000000000001" customHeight="1" x14ac:dyDescent="0.25">
      <c r="A337" s="60">
        <v>45757</v>
      </c>
      <c r="B337" s="18">
        <v>48</v>
      </c>
      <c r="C337" s="19">
        <v>50.14</v>
      </c>
      <c r="D337" s="120">
        <v>1104.2261920000001</v>
      </c>
      <c r="E337" s="120">
        <v>208.18618000000001</v>
      </c>
      <c r="F337" s="120">
        <v>216.34739999999999</v>
      </c>
      <c r="G337" s="120">
        <v>107.5936</v>
      </c>
      <c r="H337" s="120">
        <v>105.1152</v>
      </c>
      <c r="I337" s="120">
        <v>79.123199999999997</v>
      </c>
      <c r="J337" s="120">
        <v>123.1288</v>
      </c>
      <c r="K337" s="21" t="str">
        <f t="shared" si="5"/>
        <v>10-Apr-2025  Bl No 48</v>
      </c>
    </row>
    <row r="338" spans="1:11" ht="17.100000000000001" customHeight="1" x14ac:dyDescent="0.25">
      <c r="A338" s="60">
        <v>45757</v>
      </c>
      <c r="B338" s="18">
        <v>49</v>
      </c>
      <c r="C338" s="19">
        <v>50.15</v>
      </c>
      <c r="D338" s="120">
        <v>1072.942536</v>
      </c>
      <c r="E338" s="120">
        <v>199.234036</v>
      </c>
      <c r="F338" s="120">
        <v>211.4358</v>
      </c>
      <c r="G338" s="120">
        <v>109.31782</v>
      </c>
      <c r="H338" s="120">
        <v>100.5744</v>
      </c>
      <c r="I338" s="120">
        <v>78.532799999999995</v>
      </c>
      <c r="J338" s="120">
        <v>125.50239999999999</v>
      </c>
      <c r="K338" s="21" t="str">
        <f t="shared" si="5"/>
        <v>10-Apr-2025  Bl No 49</v>
      </c>
    </row>
    <row r="339" spans="1:11" ht="17.100000000000001" customHeight="1" x14ac:dyDescent="0.25">
      <c r="A339" s="60">
        <v>45757</v>
      </c>
      <c r="B339" s="18">
        <v>50</v>
      </c>
      <c r="C339" s="19">
        <v>50.04</v>
      </c>
      <c r="D339" s="120">
        <v>1033.953456</v>
      </c>
      <c r="E339" s="120">
        <v>192.615272</v>
      </c>
      <c r="F339" s="120">
        <v>219.9522</v>
      </c>
      <c r="G339" s="120">
        <v>109.900508</v>
      </c>
      <c r="H339" s="120">
        <v>98.764799999999994</v>
      </c>
      <c r="I339" s="120">
        <v>81.172799999999995</v>
      </c>
      <c r="J339" s="120">
        <v>122.9272</v>
      </c>
      <c r="K339" s="21" t="str">
        <f t="shared" si="5"/>
        <v>10-Apr-2025  Bl No 50</v>
      </c>
    </row>
    <row r="340" spans="1:11" ht="17.100000000000001" customHeight="1" x14ac:dyDescent="0.25">
      <c r="A340" s="60">
        <v>45757</v>
      </c>
      <c r="B340" s="18">
        <v>51</v>
      </c>
      <c r="C340" s="19">
        <v>50.04</v>
      </c>
      <c r="D340" s="120">
        <v>896.42479200000002</v>
      </c>
      <c r="E340" s="120">
        <v>166.33279999999999</v>
      </c>
      <c r="F340" s="120">
        <v>223.69319999999999</v>
      </c>
      <c r="G340" s="120">
        <v>107.009744</v>
      </c>
      <c r="H340" s="120">
        <v>100.5312</v>
      </c>
      <c r="I340" s="120">
        <v>79.3536</v>
      </c>
      <c r="J340" s="120">
        <v>100.536</v>
      </c>
      <c r="K340" s="21" t="str">
        <f t="shared" si="5"/>
        <v>10-Apr-2025  Bl No 51</v>
      </c>
    </row>
    <row r="341" spans="1:11" ht="17.100000000000001" customHeight="1" x14ac:dyDescent="0.25">
      <c r="A341" s="60">
        <v>45757</v>
      </c>
      <c r="B341" s="18">
        <v>52</v>
      </c>
      <c r="C341" s="19">
        <v>50.07</v>
      </c>
      <c r="D341" s="120">
        <v>769.12213599999995</v>
      </c>
      <c r="E341" s="120">
        <v>143.22763599999999</v>
      </c>
      <c r="F341" s="120">
        <v>230.84880000000001</v>
      </c>
      <c r="G341" s="120">
        <v>103.768728</v>
      </c>
      <c r="H341" s="120">
        <v>106.94880000000001</v>
      </c>
      <c r="I341" s="120">
        <v>81.287999999999997</v>
      </c>
      <c r="J341" s="120">
        <v>73.599999999999994</v>
      </c>
      <c r="K341" s="21" t="str">
        <f t="shared" si="5"/>
        <v>10-Apr-2025  Bl No 52</v>
      </c>
    </row>
    <row r="342" spans="1:11" ht="17.100000000000001" customHeight="1" x14ac:dyDescent="0.25">
      <c r="A342" s="60">
        <v>45757</v>
      </c>
      <c r="B342" s="18">
        <v>53</v>
      </c>
      <c r="C342" s="19">
        <v>50.3</v>
      </c>
      <c r="D342" s="120">
        <v>796.44109200000003</v>
      </c>
      <c r="E342" s="120">
        <v>137.48334399999999</v>
      </c>
      <c r="F342" s="120">
        <v>231.4914</v>
      </c>
      <c r="G342" s="120">
        <v>106.900364</v>
      </c>
      <c r="H342" s="120">
        <v>105.6336</v>
      </c>
      <c r="I342" s="120">
        <v>74.251199999999997</v>
      </c>
      <c r="J342" s="120">
        <v>77.156000000000006</v>
      </c>
      <c r="K342" s="21" t="str">
        <f t="shared" si="5"/>
        <v>10-Apr-2025  Bl No 53</v>
      </c>
    </row>
    <row r="343" spans="1:11" ht="17.100000000000001" customHeight="1" x14ac:dyDescent="0.25">
      <c r="A343" s="60">
        <v>45757</v>
      </c>
      <c r="B343" s="18">
        <v>54</v>
      </c>
      <c r="C343" s="19">
        <v>50.2</v>
      </c>
      <c r="D343" s="120">
        <v>890.78717200000006</v>
      </c>
      <c r="E343" s="120">
        <v>148.78574800000001</v>
      </c>
      <c r="F343" s="120">
        <v>223.57499999999999</v>
      </c>
      <c r="G343" s="120">
        <v>114.83898000000001</v>
      </c>
      <c r="H343" s="120">
        <v>104.0688</v>
      </c>
      <c r="I343" s="120">
        <v>78.134399999999999</v>
      </c>
      <c r="J343" s="120">
        <v>85.7864</v>
      </c>
      <c r="K343" s="21" t="str">
        <f t="shared" si="5"/>
        <v>10-Apr-2025  Bl No 54</v>
      </c>
    </row>
    <row r="344" spans="1:11" ht="17.100000000000001" customHeight="1" x14ac:dyDescent="0.25">
      <c r="A344" s="60">
        <v>45757</v>
      </c>
      <c r="B344" s="18">
        <v>55</v>
      </c>
      <c r="C344" s="19">
        <v>49.99</v>
      </c>
      <c r="D344" s="120">
        <v>920.70054400000004</v>
      </c>
      <c r="E344" s="120">
        <v>145.56363999999999</v>
      </c>
      <c r="F344" s="120">
        <v>213.4008</v>
      </c>
      <c r="G344" s="120">
        <v>115.54559999999999</v>
      </c>
      <c r="H344" s="120">
        <v>103.16160000000001</v>
      </c>
      <c r="I344" s="120">
        <v>80.539199999999994</v>
      </c>
      <c r="J344" s="120">
        <v>84.123999999999995</v>
      </c>
      <c r="K344" s="21" t="str">
        <f t="shared" si="5"/>
        <v>10-Apr-2025  Bl No 55</v>
      </c>
    </row>
    <row r="345" spans="1:11" ht="17.100000000000001" customHeight="1" x14ac:dyDescent="0.25">
      <c r="A345" s="60">
        <v>45757</v>
      </c>
      <c r="B345" s="18">
        <v>56</v>
      </c>
      <c r="C345" s="19">
        <v>50</v>
      </c>
      <c r="D345" s="120">
        <v>904.90442399999995</v>
      </c>
      <c r="E345" s="120">
        <v>149.99709200000001</v>
      </c>
      <c r="F345" s="120">
        <v>220.34399999999999</v>
      </c>
      <c r="G345" s="120">
        <v>116.249308</v>
      </c>
      <c r="H345" s="120">
        <v>114.6768</v>
      </c>
      <c r="I345" s="120">
        <v>78.940799999999996</v>
      </c>
      <c r="J345" s="120">
        <v>74.123999999999995</v>
      </c>
      <c r="K345" s="21" t="str">
        <f t="shared" si="5"/>
        <v>10-Apr-2025  Bl No 56</v>
      </c>
    </row>
    <row r="346" spans="1:11" ht="17.100000000000001" customHeight="1" x14ac:dyDescent="0.25">
      <c r="A346" s="60">
        <v>45757</v>
      </c>
      <c r="B346" s="18">
        <v>57</v>
      </c>
      <c r="C346" s="19">
        <v>49.99</v>
      </c>
      <c r="D346" s="120">
        <v>937.72328400000004</v>
      </c>
      <c r="E346" s="120">
        <v>165.30588800000001</v>
      </c>
      <c r="F346" s="120">
        <v>223.42500000000001</v>
      </c>
      <c r="G346" s="120">
        <v>117.97643600000001</v>
      </c>
      <c r="H346" s="120">
        <v>120.84480000000001</v>
      </c>
      <c r="I346" s="120">
        <v>82.896000000000001</v>
      </c>
      <c r="J346" s="120">
        <v>81.267200000000003</v>
      </c>
      <c r="K346" s="21" t="str">
        <f t="shared" si="5"/>
        <v>10-Apr-2025  Bl No 57</v>
      </c>
    </row>
    <row r="347" spans="1:11" ht="17.100000000000001" customHeight="1" x14ac:dyDescent="0.25">
      <c r="A347" s="60">
        <v>45757</v>
      </c>
      <c r="B347" s="18">
        <v>58</v>
      </c>
      <c r="C347" s="19">
        <v>49.95</v>
      </c>
      <c r="D347" s="120">
        <v>993.49974399999996</v>
      </c>
      <c r="E347" s="120">
        <v>165.579928</v>
      </c>
      <c r="F347" s="120">
        <v>221.2704</v>
      </c>
      <c r="G347" s="120">
        <v>119.352144</v>
      </c>
      <c r="H347" s="120">
        <v>116.376</v>
      </c>
      <c r="I347" s="120">
        <v>79.555199999999999</v>
      </c>
      <c r="J347" s="120">
        <v>83.256799999999998</v>
      </c>
      <c r="K347" s="21" t="str">
        <f t="shared" si="5"/>
        <v>10-Apr-2025  Bl No 58</v>
      </c>
    </row>
    <row r="348" spans="1:11" ht="17.100000000000001" customHeight="1" x14ac:dyDescent="0.25">
      <c r="A348" s="60">
        <v>45757</v>
      </c>
      <c r="B348" s="18">
        <v>59</v>
      </c>
      <c r="C348" s="19">
        <v>49.96</v>
      </c>
      <c r="D348" s="120">
        <v>960.28302799999994</v>
      </c>
      <c r="E348" s="120">
        <v>173.27738400000001</v>
      </c>
      <c r="F348" s="120">
        <v>219.92519999999999</v>
      </c>
      <c r="G348" s="120">
        <v>120.247856</v>
      </c>
      <c r="H348" s="120">
        <v>115.16160000000001</v>
      </c>
      <c r="I348" s="120">
        <v>85.944000000000003</v>
      </c>
      <c r="J348" s="120">
        <v>90.384799999999998</v>
      </c>
      <c r="K348" s="21" t="str">
        <f t="shared" si="5"/>
        <v>10-Apr-2025  Bl No 59</v>
      </c>
    </row>
    <row r="349" spans="1:11" ht="17.100000000000001" customHeight="1" x14ac:dyDescent="0.25">
      <c r="A349" s="60">
        <v>45757</v>
      </c>
      <c r="B349" s="18">
        <v>60</v>
      </c>
      <c r="C349" s="19">
        <v>49.96</v>
      </c>
      <c r="D349" s="120">
        <v>953.09019999999998</v>
      </c>
      <c r="E349" s="120">
        <v>181.685236</v>
      </c>
      <c r="F349" s="120">
        <v>223.27680000000001</v>
      </c>
      <c r="G349" s="120">
        <v>122.40029199999999</v>
      </c>
      <c r="H349" s="120">
        <v>125.3424</v>
      </c>
      <c r="I349" s="120">
        <v>89.376000000000005</v>
      </c>
      <c r="J349" s="120">
        <v>97.239199999999997</v>
      </c>
      <c r="K349" s="21" t="str">
        <f t="shared" si="5"/>
        <v>10-Apr-2025  Bl No 60</v>
      </c>
    </row>
    <row r="350" spans="1:11" ht="17.100000000000001" customHeight="1" x14ac:dyDescent="0.25">
      <c r="A350" s="60">
        <v>45757</v>
      </c>
      <c r="B350" s="18">
        <v>61</v>
      </c>
      <c r="C350" s="19">
        <v>50</v>
      </c>
      <c r="D350" s="120">
        <v>933.52847199999997</v>
      </c>
      <c r="E350" s="120">
        <v>190.412508</v>
      </c>
      <c r="F350" s="120">
        <v>224.30879999999999</v>
      </c>
      <c r="G350" s="120">
        <v>123.965092</v>
      </c>
      <c r="H350" s="120">
        <v>136.4496</v>
      </c>
      <c r="I350" s="120">
        <v>92.078400000000002</v>
      </c>
      <c r="J350" s="120">
        <v>96.857600000000005</v>
      </c>
      <c r="K350" s="21" t="str">
        <f t="shared" si="5"/>
        <v>10-Apr-2025  Bl No 61</v>
      </c>
    </row>
    <row r="351" spans="1:11" ht="17.100000000000001" customHeight="1" x14ac:dyDescent="0.25">
      <c r="A351" s="60">
        <v>45757</v>
      </c>
      <c r="B351" s="18">
        <v>62</v>
      </c>
      <c r="C351" s="19">
        <v>50.04</v>
      </c>
      <c r="D351" s="120">
        <v>925.01279199999999</v>
      </c>
      <c r="E351" s="120">
        <v>197.931928</v>
      </c>
      <c r="F351" s="120">
        <v>226.69200000000001</v>
      </c>
      <c r="G351" s="120">
        <v>121.7792</v>
      </c>
      <c r="H351" s="120">
        <v>137.08799999999999</v>
      </c>
      <c r="I351" s="120">
        <v>98.025599999999997</v>
      </c>
      <c r="J351" s="120">
        <v>96.882400000000004</v>
      </c>
      <c r="K351" s="21" t="str">
        <f t="shared" si="5"/>
        <v>10-Apr-2025  Bl No 62</v>
      </c>
    </row>
    <row r="352" spans="1:11" ht="17.100000000000001" customHeight="1" x14ac:dyDescent="0.25">
      <c r="A352" s="60">
        <v>45757</v>
      </c>
      <c r="B352" s="18">
        <v>63</v>
      </c>
      <c r="C352" s="19">
        <v>50.05</v>
      </c>
      <c r="D352" s="120">
        <v>914.00869999999998</v>
      </c>
      <c r="E352" s="120">
        <v>206.73076399999999</v>
      </c>
      <c r="F352" s="120">
        <v>216.43680000000001</v>
      </c>
      <c r="G352" s="120">
        <v>120.58298000000001</v>
      </c>
      <c r="H352" s="120">
        <v>140.0016</v>
      </c>
      <c r="I352" s="120">
        <v>103.7136</v>
      </c>
      <c r="J352" s="120">
        <v>99.156800000000004</v>
      </c>
      <c r="K352" s="21" t="str">
        <f t="shared" si="5"/>
        <v>10-Apr-2025  Bl No 63</v>
      </c>
    </row>
    <row r="353" spans="1:11" ht="17.100000000000001" customHeight="1" x14ac:dyDescent="0.25">
      <c r="A353" s="60">
        <v>45757</v>
      </c>
      <c r="B353" s="18">
        <v>64</v>
      </c>
      <c r="C353" s="19">
        <v>50.08</v>
      </c>
      <c r="D353" s="120">
        <v>928.94003599999996</v>
      </c>
      <c r="E353" s="120">
        <v>212.241164</v>
      </c>
      <c r="F353" s="120">
        <v>213.77879999999999</v>
      </c>
      <c r="G353" s="120">
        <v>124.24057999999999</v>
      </c>
      <c r="H353" s="120">
        <v>106.896</v>
      </c>
      <c r="I353" s="120">
        <v>76.867199999999997</v>
      </c>
      <c r="J353" s="120">
        <v>94.659199999999998</v>
      </c>
      <c r="K353" s="21" t="str">
        <f t="shared" si="5"/>
        <v>10-Apr-2025  Bl No 64</v>
      </c>
    </row>
    <row r="354" spans="1:11" ht="17.100000000000001" customHeight="1" x14ac:dyDescent="0.25">
      <c r="A354" s="60">
        <v>45757</v>
      </c>
      <c r="B354" s="18">
        <v>65</v>
      </c>
      <c r="C354" s="19">
        <v>50.1</v>
      </c>
      <c r="D354" s="120">
        <v>944.57521599999995</v>
      </c>
      <c r="E354" s="120">
        <v>203.52989199999999</v>
      </c>
      <c r="F354" s="120">
        <v>221.39519999999999</v>
      </c>
      <c r="G354" s="120">
        <v>123.246836</v>
      </c>
      <c r="H354" s="120">
        <v>59.428800000000003</v>
      </c>
      <c r="I354" s="120">
        <v>65.808000000000007</v>
      </c>
      <c r="J354" s="120">
        <v>88.563999999999993</v>
      </c>
      <c r="K354" s="21" t="str">
        <f t="shared" si="5"/>
        <v>10-Apr-2025  Bl No 65</v>
      </c>
    </row>
    <row r="355" spans="1:11" ht="17.100000000000001" customHeight="1" x14ac:dyDescent="0.25">
      <c r="A355" s="60">
        <v>45757</v>
      </c>
      <c r="B355" s="18">
        <v>66</v>
      </c>
      <c r="C355" s="19">
        <v>50.05</v>
      </c>
      <c r="D355" s="120">
        <v>942.81003599999997</v>
      </c>
      <c r="E355" s="120">
        <v>207.43010799999999</v>
      </c>
      <c r="F355" s="120">
        <v>220.5762</v>
      </c>
      <c r="G355" s="120">
        <v>117.93018000000001</v>
      </c>
      <c r="H355" s="120">
        <v>43.564799999999998</v>
      </c>
      <c r="I355" s="120">
        <v>74.102400000000003</v>
      </c>
      <c r="J355" s="120">
        <v>86.801599999999993</v>
      </c>
      <c r="K355" s="21" t="str">
        <f t="shared" si="5"/>
        <v>10-Apr-2025  Bl No 66</v>
      </c>
    </row>
    <row r="356" spans="1:11" ht="17.100000000000001" customHeight="1" x14ac:dyDescent="0.25">
      <c r="A356" s="60">
        <v>45757</v>
      </c>
      <c r="B356" s="18">
        <v>67</v>
      </c>
      <c r="C356" s="19">
        <v>50.01</v>
      </c>
      <c r="D356" s="120">
        <v>959.77894400000002</v>
      </c>
      <c r="E356" s="120">
        <v>211.431276</v>
      </c>
      <c r="F356" s="120">
        <v>214.05</v>
      </c>
      <c r="G356" s="120">
        <v>116.449744</v>
      </c>
      <c r="H356" s="120">
        <v>46.108800000000002</v>
      </c>
      <c r="I356" s="120">
        <v>80.500799999999998</v>
      </c>
      <c r="J356" s="120">
        <v>84.031199999999998</v>
      </c>
      <c r="K356" s="21" t="str">
        <f t="shared" si="5"/>
        <v>10-Apr-2025  Bl No 67</v>
      </c>
    </row>
    <row r="357" spans="1:11" ht="17.100000000000001" customHeight="1" x14ac:dyDescent="0.25">
      <c r="A357" s="60">
        <v>45757</v>
      </c>
      <c r="B357" s="18">
        <v>68</v>
      </c>
      <c r="C357" s="19">
        <v>50.04</v>
      </c>
      <c r="D357" s="120">
        <v>976.72846400000003</v>
      </c>
      <c r="E357" s="120">
        <v>225.30647200000001</v>
      </c>
      <c r="F357" s="120">
        <v>210.9666</v>
      </c>
      <c r="G357" s="120">
        <v>114.66967200000001</v>
      </c>
      <c r="H357" s="120">
        <v>51.787199999999999</v>
      </c>
      <c r="I357" s="120">
        <v>72.566400000000002</v>
      </c>
      <c r="J357" s="120">
        <v>72.284800000000004</v>
      </c>
      <c r="K357" s="21" t="str">
        <f t="shared" si="5"/>
        <v>10-Apr-2025  Bl No 68</v>
      </c>
    </row>
    <row r="358" spans="1:11" ht="17.100000000000001" customHeight="1" x14ac:dyDescent="0.25">
      <c r="A358" s="60">
        <v>45757</v>
      </c>
      <c r="B358" s="18">
        <v>69</v>
      </c>
      <c r="C358" s="19">
        <v>50.02</v>
      </c>
      <c r="D358" s="120">
        <v>992.54686400000003</v>
      </c>
      <c r="E358" s="120">
        <v>227.19505599999999</v>
      </c>
      <c r="F358" s="120">
        <v>199.97280000000001</v>
      </c>
      <c r="G358" s="120">
        <v>132.75723600000001</v>
      </c>
      <c r="H358" s="120">
        <v>72.057599999999994</v>
      </c>
      <c r="I358" s="120">
        <v>69.647999999999996</v>
      </c>
      <c r="J358" s="120">
        <v>79.315200000000004</v>
      </c>
      <c r="K358" s="21" t="str">
        <f t="shared" si="5"/>
        <v>10-Apr-2025  Bl No 69</v>
      </c>
    </row>
    <row r="359" spans="1:11" ht="17.100000000000001" customHeight="1" x14ac:dyDescent="0.25">
      <c r="A359" s="60">
        <v>45757</v>
      </c>
      <c r="B359" s="18">
        <v>70</v>
      </c>
      <c r="C359" s="19">
        <v>49.96</v>
      </c>
      <c r="D359" s="120">
        <v>1040.6481000000001</v>
      </c>
      <c r="E359" s="120">
        <v>223.565088</v>
      </c>
      <c r="F359" s="120">
        <v>197.46899999999999</v>
      </c>
      <c r="G359" s="120">
        <v>144.39738</v>
      </c>
      <c r="H359" s="120">
        <v>84.235200000000006</v>
      </c>
      <c r="I359" s="120">
        <v>72.854399999999998</v>
      </c>
      <c r="J359" s="120">
        <v>92.352000000000004</v>
      </c>
      <c r="K359" s="21" t="str">
        <f t="shared" si="5"/>
        <v>10-Apr-2025  Bl No 70</v>
      </c>
    </row>
    <row r="360" spans="1:11" ht="17.100000000000001" customHeight="1" x14ac:dyDescent="0.25">
      <c r="A360" s="60">
        <v>45757</v>
      </c>
      <c r="B360" s="18">
        <v>71</v>
      </c>
      <c r="C360" s="19">
        <v>49.9</v>
      </c>
      <c r="D360" s="120">
        <v>1107.612044</v>
      </c>
      <c r="E360" s="120">
        <v>236.13759999999999</v>
      </c>
      <c r="F360" s="120">
        <v>197.69759999999999</v>
      </c>
      <c r="G360" s="120">
        <v>162.89192800000001</v>
      </c>
      <c r="H360" s="120">
        <v>97.372799999999998</v>
      </c>
      <c r="I360" s="120">
        <v>73.44</v>
      </c>
      <c r="J360" s="120">
        <v>108.72799999999999</v>
      </c>
      <c r="K360" s="21" t="str">
        <f t="shared" si="5"/>
        <v>10-Apr-2025  Bl No 71</v>
      </c>
    </row>
    <row r="361" spans="1:11" ht="17.100000000000001" customHeight="1" x14ac:dyDescent="0.25">
      <c r="A361" s="60">
        <v>45757</v>
      </c>
      <c r="B361" s="18">
        <v>72</v>
      </c>
      <c r="C361" s="19">
        <v>49.99</v>
      </c>
      <c r="D361" s="120">
        <v>1155.972084</v>
      </c>
      <c r="E361" s="120">
        <v>251.946472</v>
      </c>
      <c r="F361" s="120">
        <v>219.5976</v>
      </c>
      <c r="G361" s="120">
        <v>174.274036</v>
      </c>
      <c r="H361" s="120">
        <v>114.2736</v>
      </c>
      <c r="I361" s="120">
        <v>76.872</v>
      </c>
      <c r="J361" s="120">
        <v>109.8288</v>
      </c>
      <c r="K361" s="21" t="str">
        <f t="shared" si="5"/>
        <v>10-Apr-2025  Bl No 72</v>
      </c>
    </row>
    <row r="362" spans="1:11" ht="17.100000000000001" customHeight="1" x14ac:dyDescent="0.25">
      <c r="A362" s="60">
        <v>45757</v>
      </c>
      <c r="B362" s="18">
        <v>73</v>
      </c>
      <c r="C362" s="19">
        <v>50.07</v>
      </c>
      <c r="D362" s="120">
        <v>1205.767272</v>
      </c>
      <c r="E362" s="120">
        <v>204.73396399999999</v>
      </c>
      <c r="F362" s="120">
        <v>213.76920000000001</v>
      </c>
      <c r="G362" s="120">
        <v>192.91257999999999</v>
      </c>
      <c r="H362" s="120">
        <v>122.6544</v>
      </c>
      <c r="I362" s="120">
        <v>78.854399999999998</v>
      </c>
      <c r="J362" s="120">
        <v>114.7256</v>
      </c>
      <c r="K362" s="21" t="str">
        <f t="shared" si="5"/>
        <v>10-Apr-2025  Bl No 73</v>
      </c>
    </row>
    <row r="363" spans="1:11" ht="17.100000000000001" customHeight="1" x14ac:dyDescent="0.25">
      <c r="A363" s="60">
        <v>45757</v>
      </c>
      <c r="B363" s="18">
        <v>74</v>
      </c>
      <c r="C363" s="19">
        <v>50.02</v>
      </c>
      <c r="D363" s="120">
        <v>1270.5448240000001</v>
      </c>
      <c r="E363" s="120">
        <v>156.495712</v>
      </c>
      <c r="F363" s="120">
        <v>226.23480000000001</v>
      </c>
      <c r="G363" s="120">
        <v>197.951708</v>
      </c>
      <c r="H363" s="120">
        <v>119.4432</v>
      </c>
      <c r="I363" s="120">
        <v>91.742400000000004</v>
      </c>
      <c r="J363" s="120">
        <v>115.9328</v>
      </c>
      <c r="K363" s="21" t="str">
        <f t="shared" si="5"/>
        <v>10-Apr-2025  Bl No 74</v>
      </c>
    </row>
    <row r="364" spans="1:11" ht="17.100000000000001" customHeight="1" x14ac:dyDescent="0.25">
      <c r="A364" s="60">
        <v>45757</v>
      </c>
      <c r="B364" s="18">
        <v>75</v>
      </c>
      <c r="C364" s="19">
        <v>50.06</v>
      </c>
      <c r="D364" s="120">
        <v>1263.393472</v>
      </c>
      <c r="E364" s="120">
        <v>152.538476</v>
      </c>
      <c r="F364" s="120">
        <v>234.8058</v>
      </c>
      <c r="G364" s="120">
        <v>190.705456</v>
      </c>
      <c r="H364" s="120">
        <v>128.65440000000001</v>
      </c>
      <c r="I364" s="120">
        <v>90.921599999999998</v>
      </c>
      <c r="J364" s="120">
        <v>124.548</v>
      </c>
      <c r="K364" s="21" t="str">
        <f t="shared" si="5"/>
        <v>10-Apr-2025  Bl No 75</v>
      </c>
    </row>
    <row r="365" spans="1:11" ht="17.100000000000001" customHeight="1" x14ac:dyDescent="0.25">
      <c r="A365" s="60">
        <v>45757</v>
      </c>
      <c r="B365" s="18">
        <v>76</v>
      </c>
      <c r="C365" s="19">
        <v>50</v>
      </c>
      <c r="D365" s="120">
        <v>1279.823208</v>
      </c>
      <c r="E365" s="120">
        <v>149.23316399999999</v>
      </c>
      <c r="F365" s="120">
        <v>245.28059999999999</v>
      </c>
      <c r="G365" s="120">
        <v>177.82952800000001</v>
      </c>
      <c r="H365" s="120">
        <v>126.1776</v>
      </c>
      <c r="I365" s="120">
        <v>92.251199999999997</v>
      </c>
      <c r="J365" s="120">
        <v>131.67519999999999</v>
      </c>
      <c r="K365" s="21" t="str">
        <f t="shared" si="5"/>
        <v>10-Apr-2025  Bl No 76</v>
      </c>
    </row>
    <row r="366" spans="1:11" ht="17.100000000000001" customHeight="1" x14ac:dyDescent="0.25">
      <c r="A366" s="60">
        <v>45757</v>
      </c>
      <c r="B366" s="18">
        <v>77</v>
      </c>
      <c r="C366" s="19">
        <v>49.97</v>
      </c>
      <c r="D366" s="120">
        <v>1284.8520799999999</v>
      </c>
      <c r="E366" s="120">
        <v>150.72494800000001</v>
      </c>
      <c r="F366" s="120">
        <v>241.49340000000001</v>
      </c>
      <c r="G366" s="120">
        <v>173.95869200000001</v>
      </c>
      <c r="H366" s="120">
        <v>121.95359999999999</v>
      </c>
      <c r="I366" s="120">
        <v>91.334400000000002</v>
      </c>
      <c r="J366" s="120">
        <v>131.61840000000001</v>
      </c>
      <c r="K366" s="21" t="str">
        <f t="shared" si="5"/>
        <v>10-Apr-2025  Bl No 77</v>
      </c>
    </row>
    <row r="367" spans="1:11" ht="17.100000000000001" customHeight="1" x14ac:dyDescent="0.25">
      <c r="A367" s="60">
        <v>45757</v>
      </c>
      <c r="B367" s="18">
        <v>78</v>
      </c>
      <c r="C367" s="19">
        <v>49.95</v>
      </c>
      <c r="D367" s="120">
        <v>1261.6624919999999</v>
      </c>
      <c r="E367" s="120">
        <v>145.789672</v>
      </c>
      <c r="F367" s="120">
        <v>227.18100000000001</v>
      </c>
      <c r="G367" s="120">
        <v>164.22399999999999</v>
      </c>
      <c r="H367" s="120">
        <v>123.4128</v>
      </c>
      <c r="I367" s="120">
        <v>89.332800000000006</v>
      </c>
      <c r="J367" s="120">
        <v>126.7792</v>
      </c>
      <c r="K367" s="21" t="str">
        <f t="shared" si="5"/>
        <v>10-Apr-2025  Bl No 78</v>
      </c>
    </row>
    <row r="368" spans="1:11" ht="17.100000000000001" customHeight="1" x14ac:dyDescent="0.25">
      <c r="A368" s="60">
        <v>45757</v>
      </c>
      <c r="B368" s="18">
        <v>79</v>
      </c>
      <c r="C368" s="19">
        <v>49.9</v>
      </c>
      <c r="D368" s="120">
        <v>1284.211384</v>
      </c>
      <c r="E368" s="120">
        <v>183.70036400000001</v>
      </c>
      <c r="F368" s="120">
        <v>228.3168</v>
      </c>
      <c r="G368" s="120">
        <v>155.78734399999999</v>
      </c>
      <c r="H368" s="120">
        <v>126.12479999999999</v>
      </c>
      <c r="I368" s="120">
        <v>81.148799999999994</v>
      </c>
      <c r="J368" s="120">
        <v>124.97199999999999</v>
      </c>
      <c r="K368" s="21" t="str">
        <f t="shared" si="5"/>
        <v>10-Apr-2025  Bl No 79</v>
      </c>
    </row>
    <row r="369" spans="1:11" ht="17.100000000000001" customHeight="1" x14ac:dyDescent="0.25">
      <c r="A369" s="60">
        <v>45757</v>
      </c>
      <c r="B369" s="18">
        <v>80</v>
      </c>
      <c r="C369" s="19">
        <v>49.99</v>
      </c>
      <c r="D369" s="120">
        <v>1281.0084199999999</v>
      </c>
      <c r="E369" s="120">
        <v>199.44494399999999</v>
      </c>
      <c r="F369" s="120">
        <v>233.91120000000001</v>
      </c>
      <c r="G369" s="120">
        <v>145.03214399999999</v>
      </c>
      <c r="H369" s="120">
        <v>124.3056</v>
      </c>
      <c r="I369" s="120">
        <v>84.076800000000006</v>
      </c>
      <c r="J369" s="120">
        <v>122.2216</v>
      </c>
      <c r="K369" s="21" t="str">
        <f t="shared" si="5"/>
        <v>10-Apr-2025  Bl No 80</v>
      </c>
    </row>
    <row r="370" spans="1:11" ht="17.100000000000001" customHeight="1" x14ac:dyDescent="0.25">
      <c r="A370" s="60">
        <v>45757</v>
      </c>
      <c r="B370" s="18">
        <v>81</v>
      </c>
      <c r="C370" s="19">
        <v>50.02</v>
      </c>
      <c r="D370" s="120">
        <v>1242.0879440000001</v>
      </c>
      <c r="E370" s="120">
        <v>200.585308</v>
      </c>
      <c r="F370" s="120">
        <v>237.9546</v>
      </c>
      <c r="G370" s="120">
        <v>141.33032800000001</v>
      </c>
      <c r="H370" s="120">
        <v>121.44</v>
      </c>
      <c r="I370" s="120">
        <v>98.980800000000002</v>
      </c>
      <c r="J370" s="120">
        <v>128.44560000000001</v>
      </c>
      <c r="K370" s="21" t="str">
        <f t="shared" si="5"/>
        <v>10-Apr-2025  Bl No 81</v>
      </c>
    </row>
    <row r="371" spans="1:11" ht="17.100000000000001" customHeight="1" x14ac:dyDescent="0.25">
      <c r="A371" s="60">
        <v>45757</v>
      </c>
      <c r="B371" s="18">
        <v>82</v>
      </c>
      <c r="C371" s="19">
        <v>50.02</v>
      </c>
      <c r="D371" s="120">
        <v>1203.291412</v>
      </c>
      <c r="E371" s="120">
        <v>197.79112799999999</v>
      </c>
      <c r="F371" s="120">
        <v>234.97139999999999</v>
      </c>
      <c r="G371" s="120">
        <v>139.06676400000001</v>
      </c>
      <c r="H371" s="120">
        <v>115.20959999999999</v>
      </c>
      <c r="I371" s="120">
        <v>98.4816</v>
      </c>
      <c r="J371" s="120">
        <v>130.17760000000001</v>
      </c>
      <c r="K371" s="21" t="str">
        <f t="shared" si="5"/>
        <v>10-Apr-2025  Bl No 82</v>
      </c>
    </row>
    <row r="372" spans="1:11" ht="17.100000000000001" customHeight="1" x14ac:dyDescent="0.25">
      <c r="A372" s="60">
        <v>45757</v>
      </c>
      <c r="B372" s="18">
        <v>83</v>
      </c>
      <c r="C372" s="19">
        <v>50.01</v>
      </c>
      <c r="D372" s="120">
        <v>1190.2691440000001</v>
      </c>
      <c r="E372" s="120">
        <v>191.095564</v>
      </c>
      <c r="F372" s="120">
        <v>237.66239999999999</v>
      </c>
      <c r="G372" s="120">
        <v>139.618908</v>
      </c>
      <c r="H372" s="120">
        <v>109.8192</v>
      </c>
      <c r="I372" s="120">
        <v>104.22239999999999</v>
      </c>
      <c r="J372" s="120">
        <v>129.27600000000001</v>
      </c>
      <c r="K372" s="21" t="str">
        <f t="shared" si="5"/>
        <v>10-Apr-2025  Bl No 83</v>
      </c>
    </row>
    <row r="373" spans="1:11" ht="17.100000000000001" customHeight="1" x14ac:dyDescent="0.25">
      <c r="A373" s="60">
        <v>45757</v>
      </c>
      <c r="B373" s="18">
        <v>84</v>
      </c>
      <c r="C373" s="19">
        <v>50.02</v>
      </c>
      <c r="D373" s="120">
        <v>1169.825544</v>
      </c>
      <c r="E373" s="120">
        <v>163.95723599999999</v>
      </c>
      <c r="F373" s="120">
        <v>241.827</v>
      </c>
      <c r="G373" s="120">
        <v>136.43549200000001</v>
      </c>
      <c r="H373" s="120">
        <v>112.8528</v>
      </c>
      <c r="I373" s="120">
        <v>102</v>
      </c>
      <c r="J373" s="120">
        <v>130.49359999999999</v>
      </c>
      <c r="K373" s="21" t="str">
        <f t="shared" si="5"/>
        <v>10-Apr-2025  Bl No 84</v>
      </c>
    </row>
    <row r="374" spans="1:11" ht="17.100000000000001" customHeight="1" x14ac:dyDescent="0.25">
      <c r="A374" s="60">
        <v>45757</v>
      </c>
      <c r="B374" s="18">
        <v>85</v>
      </c>
      <c r="C374" s="19">
        <v>50.02</v>
      </c>
      <c r="D374" s="120">
        <v>1198.075464</v>
      </c>
      <c r="E374" s="120">
        <v>132.7328</v>
      </c>
      <c r="F374" s="120">
        <v>242.90039999999999</v>
      </c>
      <c r="G374" s="120">
        <v>130.27549200000001</v>
      </c>
      <c r="H374" s="120">
        <v>107.3904</v>
      </c>
      <c r="I374" s="120">
        <v>97.699200000000005</v>
      </c>
      <c r="J374" s="120">
        <v>124.8416</v>
      </c>
      <c r="K374" s="21" t="str">
        <f t="shared" si="5"/>
        <v>10-Apr-2025  Bl No 85</v>
      </c>
    </row>
    <row r="375" spans="1:11" ht="17.100000000000001" customHeight="1" x14ac:dyDescent="0.25">
      <c r="A375" s="60">
        <v>45757</v>
      </c>
      <c r="B375" s="18">
        <v>86</v>
      </c>
      <c r="C375" s="19">
        <v>50.01</v>
      </c>
      <c r="D375" s="120">
        <v>1213.480476</v>
      </c>
      <c r="E375" s="120">
        <v>122.9312</v>
      </c>
      <c r="F375" s="120">
        <v>242.93639999999999</v>
      </c>
      <c r="G375" s="120">
        <v>125.336144</v>
      </c>
      <c r="H375" s="120">
        <v>101.664</v>
      </c>
      <c r="I375" s="120">
        <v>97.228800000000007</v>
      </c>
      <c r="J375" s="120">
        <v>122.1888</v>
      </c>
      <c r="K375" s="21" t="str">
        <f t="shared" si="5"/>
        <v>10-Apr-2025  Bl No 86</v>
      </c>
    </row>
    <row r="376" spans="1:11" ht="17.100000000000001" customHeight="1" x14ac:dyDescent="0.25">
      <c r="A376" s="60">
        <v>45757</v>
      </c>
      <c r="B376" s="18">
        <v>87</v>
      </c>
      <c r="C376" s="19">
        <v>50</v>
      </c>
      <c r="D376" s="120">
        <v>1213.2728199999999</v>
      </c>
      <c r="E376" s="120">
        <v>114.28043599999999</v>
      </c>
      <c r="F376" s="120">
        <v>246.9522</v>
      </c>
      <c r="G376" s="120">
        <v>119.163636</v>
      </c>
      <c r="H376" s="120">
        <v>95.726399999999998</v>
      </c>
      <c r="I376" s="120">
        <v>92.803200000000004</v>
      </c>
      <c r="J376" s="120">
        <v>124.2936</v>
      </c>
      <c r="K376" s="21" t="str">
        <f t="shared" si="5"/>
        <v>10-Apr-2025  Bl No 87</v>
      </c>
    </row>
    <row r="377" spans="1:11" ht="17.100000000000001" customHeight="1" x14ac:dyDescent="0.25">
      <c r="A377" s="60">
        <v>45757</v>
      </c>
      <c r="B377" s="18">
        <v>88</v>
      </c>
      <c r="C377" s="19">
        <v>50</v>
      </c>
      <c r="D377" s="120">
        <v>1189.7296919999999</v>
      </c>
      <c r="E377" s="120">
        <v>105.406256</v>
      </c>
      <c r="F377" s="120">
        <v>242.94239999999999</v>
      </c>
      <c r="G377" s="120">
        <v>113.81062</v>
      </c>
      <c r="H377" s="120">
        <v>93.004800000000003</v>
      </c>
      <c r="I377" s="120">
        <v>89.620800000000003</v>
      </c>
      <c r="J377" s="120">
        <v>116.93519999999999</v>
      </c>
      <c r="K377" s="21" t="str">
        <f t="shared" si="5"/>
        <v>10-Apr-2025  Bl No 88</v>
      </c>
    </row>
    <row r="378" spans="1:11" ht="17.100000000000001" customHeight="1" x14ac:dyDescent="0.25">
      <c r="A378" s="60">
        <v>45757</v>
      </c>
      <c r="B378" s="18">
        <v>89</v>
      </c>
      <c r="C378" s="19">
        <v>49.96</v>
      </c>
      <c r="D378" s="120">
        <v>1166.8483799999999</v>
      </c>
      <c r="E378" s="120">
        <v>96.580656000000005</v>
      </c>
      <c r="F378" s="120">
        <v>243.63839999999999</v>
      </c>
      <c r="G378" s="120">
        <v>108.19927199999999</v>
      </c>
      <c r="H378" s="120">
        <v>90.633600000000001</v>
      </c>
      <c r="I378" s="120">
        <v>86.3232</v>
      </c>
      <c r="J378" s="120">
        <v>115.2152</v>
      </c>
      <c r="K378" s="21" t="str">
        <f t="shared" si="5"/>
        <v>10-Apr-2025  Bl No 89</v>
      </c>
    </row>
    <row r="379" spans="1:11" ht="17.100000000000001" customHeight="1" x14ac:dyDescent="0.25">
      <c r="A379" s="60">
        <v>45757</v>
      </c>
      <c r="B379" s="18">
        <v>90</v>
      </c>
      <c r="C379" s="19">
        <v>49.98</v>
      </c>
      <c r="D379" s="120">
        <v>1180.367328</v>
      </c>
      <c r="E379" s="120">
        <v>119.742836</v>
      </c>
      <c r="F379" s="120">
        <v>241.0188</v>
      </c>
      <c r="G379" s="120">
        <v>104.338036</v>
      </c>
      <c r="H379" s="120">
        <v>85.272000000000006</v>
      </c>
      <c r="I379" s="120">
        <v>82.041600000000003</v>
      </c>
      <c r="J379" s="120">
        <v>112.9248</v>
      </c>
      <c r="K379" s="21" t="str">
        <f t="shared" si="5"/>
        <v>10-Apr-2025  Bl No 90</v>
      </c>
    </row>
    <row r="380" spans="1:11" ht="17.100000000000001" customHeight="1" x14ac:dyDescent="0.25">
      <c r="A380" s="60">
        <v>45757</v>
      </c>
      <c r="B380" s="18">
        <v>91</v>
      </c>
      <c r="C380" s="19">
        <v>49.95</v>
      </c>
      <c r="D380" s="120">
        <v>1170.75938</v>
      </c>
      <c r="E380" s="120">
        <v>109.892364</v>
      </c>
      <c r="F380" s="120">
        <v>239.1</v>
      </c>
      <c r="G380" s="120">
        <v>99.430400000000006</v>
      </c>
      <c r="H380" s="120">
        <v>82.775999999999996</v>
      </c>
      <c r="I380" s="120">
        <v>78.076800000000006</v>
      </c>
      <c r="J380" s="120">
        <v>107.83920000000001</v>
      </c>
      <c r="K380" s="21" t="str">
        <f t="shared" si="5"/>
        <v>10-Apr-2025  Bl No 91</v>
      </c>
    </row>
    <row r="381" spans="1:11" ht="17.100000000000001" customHeight="1" x14ac:dyDescent="0.25">
      <c r="A381" s="60">
        <v>45757</v>
      </c>
      <c r="B381" s="18">
        <v>92</v>
      </c>
      <c r="C381" s="19">
        <v>50.02</v>
      </c>
      <c r="D381" s="120">
        <v>1144.9980720000001</v>
      </c>
      <c r="E381" s="120">
        <v>109.186328</v>
      </c>
      <c r="F381" s="120">
        <v>238.51259999999999</v>
      </c>
      <c r="G381" s="120">
        <v>96.135564000000002</v>
      </c>
      <c r="H381" s="120">
        <v>80.299199999999999</v>
      </c>
      <c r="I381" s="120">
        <v>75.081599999999995</v>
      </c>
      <c r="J381" s="120">
        <v>102.4992</v>
      </c>
      <c r="K381" s="21" t="str">
        <f t="shared" si="5"/>
        <v>10-Apr-2025  Bl No 92</v>
      </c>
    </row>
    <row r="382" spans="1:11" ht="17.100000000000001" customHeight="1" x14ac:dyDescent="0.25">
      <c r="A382" s="60">
        <v>45757</v>
      </c>
      <c r="B382" s="18">
        <v>93</v>
      </c>
      <c r="C382" s="19">
        <v>49.99</v>
      </c>
      <c r="D382" s="120">
        <v>1122.83232</v>
      </c>
      <c r="E382" s="120">
        <v>111.522036</v>
      </c>
      <c r="F382" s="120">
        <v>239.75579999999999</v>
      </c>
      <c r="G382" s="120">
        <v>92.632435999999998</v>
      </c>
      <c r="H382" s="120">
        <v>79.3536</v>
      </c>
      <c r="I382" s="120">
        <v>68.52</v>
      </c>
      <c r="J382" s="120">
        <v>98.496799999999993</v>
      </c>
      <c r="K382" s="21" t="str">
        <f t="shared" si="5"/>
        <v>10-Apr-2025  Bl No 93</v>
      </c>
    </row>
    <row r="383" spans="1:11" ht="17.100000000000001" customHeight="1" x14ac:dyDescent="0.25">
      <c r="A383" s="60">
        <v>45757</v>
      </c>
      <c r="B383" s="18">
        <v>94</v>
      </c>
      <c r="C383" s="19">
        <v>49.98</v>
      </c>
      <c r="D383" s="120">
        <v>1134.6529</v>
      </c>
      <c r="E383" s="120">
        <v>111.092652</v>
      </c>
      <c r="F383" s="120">
        <v>240.44280000000001</v>
      </c>
      <c r="G383" s="120">
        <v>90.255420000000001</v>
      </c>
      <c r="H383" s="120">
        <v>80.529600000000002</v>
      </c>
      <c r="I383" s="120">
        <v>65.529600000000002</v>
      </c>
      <c r="J383" s="120">
        <v>97.968000000000004</v>
      </c>
      <c r="K383" s="21" t="str">
        <f t="shared" si="5"/>
        <v>10-Apr-2025  Bl No 94</v>
      </c>
    </row>
    <row r="384" spans="1:11" ht="17.100000000000001" customHeight="1" x14ac:dyDescent="0.25">
      <c r="A384" s="60">
        <v>45757</v>
      </c>
      <c r="B384" s="18">
        <v>95</v>
      </c>
      <c r="C384" s="19">
        <v>49.98</v>
      </c>
      <c r="D384" s="120">
        <v>1106.7564</v>
      </c>
      <c r="E384" s="120">
        <v>99.430108000000004</v>
      </c>
      <c r="F384" s="120">
        <v>236.8716</v>
      </c>
      <c r="G384" s="120">
        <v>88.134692000000001</v>
      </c>
      <c r="H384" s="120">
        <v>75.259200000000007</v>
      </c>
      <c r="I384" s="120">
        <v>62.366399999999999</v>
      </c>
      <c r="J384" s="120">
        <v>96.895200000000003</v>
      </c>
      <c r="K384" s="21" t="str">
        <f t="shared" si="5"/>
        <v>10-Apr-2025  Bl No 95</v>
      </c>
    </row>
    <row r="385" spans="1:20" s="33" customFormat="1" ht="17.100000000000001" customHeight="1" x14ac:dyDescent="0.3">
      <c r="A385" s="60">
        <v>45757</v>
      </c>
      <c r="B385" s="32">
        <v>96</v>
      </c>
      <c r="C385" s="28">
        <v>50</v>
      </c>
      <c r="D385" s="120">
        <v>1069.711812</v>
      </c>
      <c r="E385" s="120">
        <v>90.622252000000003</v>
      </c>
      <c r="F385" s="120">
        <v>233.298</v>
      </c>
      <c r="G385" s="120">
        <v>84.036364000000006</v>
      </c>
      <c r="H385" s="120">
        <v>73.847999999999999</v>
      </c>
      <c r="I385" s="120">
        <v>60.307200000000002</v>
      </c>
      <c r="J385" s="120">
        <v>96.074399999999997</v>
      </c>
      <c r="K385" s="30" t="str">
        <f t="shared" si="5"/>
        <v>10-Apr-2025  Bl No 96</v>
      </c>
      <c r="L385" s="31"/>
      <c r="M385" s="31"/>
      <c r="N385" s="32"/>
      <c r="O385" s="31"/>
      <c r="P385" s="31"/>
      <c r="Q385" s="31"/>
      <c r="R385" s="31"/>
      <c r="S385" s="31"/>
      <c r="T385" s="31"/>
    </row>
    <row r="386" spans="1:20" ht="17.100000000000001" customHeight="1" x14ac:dyDescent="0.25">
      <c r="A386" s="60">
        <v>45758</v>
      </c>
      <c r="B386" s="18">
        <v>1</v>
      </c>
      <c r="C386" s="19">
        <v>49.99</v>
      </c>
      <c r="D386" s="120">
        <v>1053.098172</v>
      </c>
      <c r="E386" s="120">
        <v>101.27592799999999</v>
      </c>
      <c r="F386" s="120">
        <v>231.1386</v>
      </c>
      <c r="G386" s="120">
        <v>82.600144</v>
      </c>
      <c r="H386" s="120">
        <v>69.888000000000005</v>
      </c>
      <c r="I386" s="120">
        <v>57.974400000000003</v>
      </c>
      <c r="J386" s="120">
        <v>93.787199999999999</v>
      </c>
      <c r="K386" s="21" t="str">
        <f t="shared" si="5"/>
        <v>11-Apr-2025  Bl No 1</v>
      </c>
    </row>
    <row r="387" spans="1:20" ht="17.100000000000001" customHeight="1" x14ac:dyDescent="0.25">
      <c r="A387" s="60">
        <v>45758</v>
      </c>
      <c r="B387" s="18">
        <v>2</v>
      </c>
      <c r="C387" s="19">
        <v>50.01</v>
      </c>
      <c r="D387" s="120">
        <v>1028.9588000000001</v>
      </c>
      <c r="E387" s="120">
        <v>104.829672</v>
      </c>
      <c r="F387" s="120">
        <v>225.84479999999999</v>
      </c>
      <c r="G387" s="120">
        <v>83.425743999999995</v>
      </c>
      <c r="H387" s="120">
        <v>64.204800000000006</v>
      </c>
      <c r="I387" s="120">
        <v>56.0304</v>
      </c>
      <c r="J387" s="120">
        <v>88.028000000000006</v>
      </c>
      <c r="K387" s="21" t="str">
        <f t="shared" ref="K387:K450" si="6">TEXT(A387,"DD-MMM-YYYY") &amp;"  " &amp;"Bl No " &amp;B387</f>
        <v>11-Apr-2025  Bl No 2</v>
      </c>
    </row>
    <row r="388" spans="1:20" ht="17.100000000000001" customHeight="1" x14ac:dyDescent="0.25">
      <c r="A388" s="60">
        <v>45758</v>
      </c>
      <c r="B388" s="18">
        <v>3</v>
      </c>
      <c r="C388" s="19">
        <v>49.98</v>
      </c>
      <c r="D388" s="120">
        <v>996.60527999999999</v>
      </c>
      <c r="E388" s="120">
        <v>112.9248</v>
      </c>
      <c r="F388" s="120">
        <v>222.15899999999999</v>
      </c>
      <c r="G388" s="120">
        <v>82.181528</v>
      </c>
      <c r="H388" s="120">
        <v>65.179199999999994</v>
      </c>
      <c r="I388" s="120">
        <v>54.369599999999998</v>
      </c>
      <c r="J388" s="120">
        <v>85.929599999999994</v>
      </c>
      <c r="K388" s="21" t="str">
        <f t="shared" si="6"/>
        <v>11-Apr-2025  Bl No 3</v>
      </c>
    </row>
    <row r="389" spans="1:20" ht="17.100000000000001" customHeight="1" x14ac:dyDescent="0.25">
      <c r="A389" s="60">
        <v>45758</v>
      </c>
      <c r="B389" s="18">
        <v>4</v>
      </c>
      <c r="C389" s="19">
        <v>49.95</v>
      </c>
      <c r="D389" s="120">
        <v>972.55544399999997</v>
      </c>
      <c r="E389" s="120">
        <v>94.041308000000001</v>
      </c>
      <c r="F389" s="120">
        <v>216.96600000000001</v>
      </c>
      <c r="G389" s="120">
        <v>80.140507999999997</v>
      </c>
      <c r="H389" s="120">
        <v>63.576000000000001</v>
      </c>
      <c r="I389" s="120">
        <v>53.860799999999998</v>
      </c>
      <c r="J389" s="120">
        <v>82.0608</v>
      </c>
      <c r="K389" s="21" t="str">
        <f t="shared" si="6"/>
        <v>11-Apr-2025  Bl No 4</v>
      </c>
    </row>
    <row r="390" spans="1:20" ht="17.100000000000001" customHeight="1" x14ac:dyDescent="0.25">
      <c r="A390" s="60">
        <v>45758</v>
      </c>
      <c r="B390" s="18">
        <v>5</v>
      </c>
      <c r="C390" s="19">
        <v>49.92</v>
      </c>
      <c r="D390" s="120">
        <v>945.933764</v>
      </c>
      <c r="E390" s="120">
        <v>125.371348</v>
      </c>
      <c r="F390" s="120">
        <v>207.33539999999999</v>
      </c>
      <c r="G390" s="120">
        <v>80.099199999999996</v>
      </c>
      <c r="H390" s="120">
        <v>61.665599999999998</v>
      </c>
      <c r="I390" s="120">
        <v>52.982399999999998</v>
      </c>
      <c r="J390" s="120">
        <v>78</v>
      </c>
      <c r="K390" s="21" t="str">
        <f t="shared" si="6"/>
        <v>11-Apr-2025  Bl No 5</v>
      </c>
    </row>
    <row r="391" spans="1:20" ht="17.100000000000001" customHeight="1" x14ac:dyDescent="0.25">
      <c r="A391" s="60">
        <v>45758</v>
      </c>
      <c r="B391" s="18">
        <v>6</v>
      </c>
      <c r="C391" s="19">
        <v>49.95</v>
      </c>
      <c r="D391" s="120">
        <v>931.82136400000002</v>
      </c>
      <c r="E391" s="120">
        <v>135.199128</v>
      </c>
      <c r="F391" s="120">
        <v>207.98820000000001</v>
      </c>
      <c r="G391" s="120">
        <v>80.226907999999995</v>
      </c>
      <c r="H391" s="120">
        <v>60.887999999999998</v>
      </c>
      <c r="I391" s="120">
        <v>52.574399999999997</v>
      </c>
      <c r="J391" s="120">
        <v>76.032799999999995</v>
      </c>
      <c r="K391" s="21" t="str">
        <f t="shared" si="6"/>
        <v>11-Apr-2025  Bl No 6</v>
      </c>
    </row>
    <row r="392" spans="1:20" ht="17.100000000000001" customHeight="1" x14ac:dyDescent="0.25">
      <c r="A392" s="60">
        <v>45758</v>
      </c>
      <c r="B392" s="18">
        <v>7</v>
      </c>
      <c r="C392" s="19">
        <v>49.96</v>
      </c>
      <c r="D392" s="120">
        <v>921.83806400000003</v>
      </c>
      <c r="E392" s="120">
        <v>134.3424</v>
      </c>
      <c r="F392" s="120">
        <v>203.1816</v>
      </c>
      <c r="G392" s="120">
        <v>79.069091999999998</v>
      </c>
      <c r="H392" s="120">
        <v>61.512</v>
      </c>
      <c r="I392" s="120">
        <v>51.595199999999998</v>
      </c>
      <c r="J392" s="120">
        <v>74.736000000000004</v>
      </c>
      <c r="K392" s="21" t="str">
        <f t="shared" si="6"/>
        <v>11-Apr-2025  Bl No 7</v>
      </c>
    </row>
    <row r="393" spans="1:20" ht="17.100000000000001" customHeight="1" x14ac:dyDescent="0.25">
      <c r="A393" s="60">
        <v>45758</v>
      </c>
      <c r="B393" s="18">
        <v>8</v>
      </c>
      <c r="C393" s="19">
        <v>49.99</v>
      </c>
      <c r="D393" s="120">
        <v>913.64547200000004</v>
      </c>
      <c r="E393" s="120">
        <v>129.545312</v>
      </c>
      <c r="F393" s="120">
        <v>200.96100000000001</v>
      </c>
      <c r="G393" s="120">
        <v>79.12</v>
      </c>
      <c r="H393" s="120">
        <v>65.860799999999998</v>
      </c>
      <c r="I393" s="120">
        <v>49.948799999999999</v>
      </c>
      <c r="J393" s="120">
        <v>75.050399999999996</v>
      </c>
      <c r="K393" s="21" t="str">
        <f t="shared" si="6"/>
        <v>11-Apr-2025  Bl No 8</v>
      </c>
    </row>
    <row r="394" spans="1:20" ht="17.100000000000001" customHeight="1" x14ac:dyDescent="0.25">
      <c r="A394" s="60">
        <v>45758</v>
      </c>
      <c r="B394" s="18">
        <v>9</v>
      </c>
      <c r="C394" s="19">
        <v>49.96</v>
      </c>
      <c r="D394" s="120">
        <v>881.05322799999999</v>
      </c>
      <c r="E394" s="120">
        <v>146.69730799999999</v>
      </c>
      <c r="F394" s="120">
        <v>193.5522</v>
      </c>
      <c r="G394" s="120">
        <v>79.424291999999994</v>
      </c>
      <c r="H394" s="120">
        <v>63.086399999999998</v>
      </c>
      <c r="I394" s="120">
        <v>49.852800000000002</v>
      </c>
      <c r="J394" s="120">
        <v>74.543999999999997</v>
      </c>
      <c r="K394" s="21" t="str">
        <f t="shared" si="6"/>
        <v>11-Apr-2025  Bl No 9</v>
      </c>
    </row>
    <row r="395" spans="1:20" ht="17.100000000000001" customHeight="1" x14ac:dyDescent="0.25">
      <c r="A395" s="60">
        <v>45758</v>
      </c>
      <c r="B395" s="18">
        <v>10</v>
      </c>
      <c r="C395" s="19">
        <v>49.95</v>
      </c>
      <c r="D395" s="120">
        <v>861.62648000000002</v>
      </c>
      <c r="E395" s="120">
        <v>149.47839999999999</v>
      </c>
      <c r="F395" s="120">
        <v>188.00880000000001</v>
      </c>
      <c r="G395" s="120">
        <v>77.770179999999996</v>
      </c>
      <c r="H395" s="120">
        <v>65.635199999999998</v>
      </c>
      <c r="I395" s="120">
        <v>49.180799999999998</v>
      </c>
      <c r="J395" s="120">
        <v>75.192800000000005</v>
      </c>
      <c r="K395" s="21" t="str">
        <f t="shared" si="6"/>
        <v>11-Apr-2025  Bl No 10</v>
      </c>
    </row>
    <row r="396" spans="1:20" ht="17.100000000000001" customHeight="1" x14ac:dyDescent="0.25">
      <c r="A396" s="60">
        <v>45758</v>
      </c>
      <c r="B396" s="18">
        <v>11</v>
      </c>
      <c r="C396" s="19">
        <v>49.96</v>
      </c>
      <c r="D396" s="120">
        <v>842.25202000000002</v>
      </c>
      <c r="E396" s="120">
        <v>150.928</v>
      </c>
      <c r="F396" s="120">
        <v>190.87379999999999</v>
      </c>
      <c r="G396" s="120">
        <v>78.067779999999999</v>
      </c>
      <c r="H396" s="120">
        <v>63.993600000000001</v>
      </c>
      <c r="I396" s="120">
        <v>48.499200000000002</v>
      </c>
      <c r="J396" s="120">
        <v>76.456800000000001</v>
      </c>
      <c r="K396" s="21" t="str">
        <f t="shared" si="6"/>
        <v>11-Apr-2025  Bl No 11</v>
      </c>
    </row>
    <row r="397" spans="1:20" ht="17.100000000000001" customHeight="1" x14ac:dyDescent="0.25">
      <c r="A397" s="60">
        <v>45758</v>
      </c>
      <c r="B397" s="18">
        <v>12</v>
      </c>
      <c r="C397" s="19">
        <v>49.96</v>
      </c>
      <c r="D397" s="120">
        <v>820.71181999999999</v>
      </c>
      <c r="E397" s="120">
        <v>150.551852</v>
      </c>
      <c r="F397" s="120">
        <v>185.12039999999999</v>
      </c>
      <c r="G397" s="120">
        <v>79.303272000000007</v>
      </c>
      <c r="H397" s="120">
        <v>62.529600000000002</v>
      </c>
      <c r="I397" s="120">
        <v>48.782400000000003</v>
      </c>
      <c r="J397" s="120">
        <v>77.203199999999995</v>
      </c>
      <c r="K397" s="21" t="str">
        <f t="shared" si="6"/>
        <v>11-Apr-2025  Bl No 12</v>
      </c>
    </row>
    <row r="398" spans="1:20" ht="17.100000000000001" customHeight="1" x14ac:dyDescent="0.25">
      <c r="A398" s="60">
        <v>45758</v>
      </c>
      <c r="B398" s="18">
        <v>13</v>
      </c>
      <c r="C398" s="19">
        <v>49.95</v>
      </c>
      <c r="D398" s="120">
        <v>795.75586399999997</v>
      </c>
      <c r="E398" s="120">
        <v>143.61978400000001</v>
      </c>
      <c r="F398" s="120">
        <v>182.982</v>
      </c>
      <c r="G398" s="120">
        <v>79.60378</v>
      </c>
      <c r="H398" s="120">
        <v>59.064</v>
      </c>
      <c r="I398" s="120">
        <v>47.76</v>
      </c>
      <c r="J398" s="120">
        <v>79.180800000000005</v>
      </c>
      <c r="K398" s="21" t="str">
        <f t="shared" si="6"/>
        <v>11-Apr-2025  Bl No 13</v>
      </c>
    </row>
    <row r="399" spans="1:20" ht="17.100000000000001" customHeight="1" x14ac:dyDescent="0.25">
      <c r="A399" s="60">
        <v>45758</v>
      </c>
      <c r="B399" s="18">
        <v>14</v>
      </c>
      <c r="C399" s="19">
        <v>49.93</v>
      </c>
      <c r="D399" s="120">
        <v>785.51790000000005</v>
      </c>
      <c r="E399" s="120">
        <v>145.70240000000001</v>
      </c>
      <c r="F399" s="120">
        <v>184.55520000000001</v>
      </c>
      <c r="G399" s="120">
        <v>78.016872000000006</v>
      </c>
      <c r="H399" s="120">
        <v>61.588799999999999</v>
      </c>
      <c r="I399" s="120">
        <v>45.825600000000001</v>
      </c>
      <c r="J399" s="120">
        <v>79.322400000000002</v>
      </c>
      <c r="K399" s="21" t="str">
        <f t="shared" si="6"/>
        <v>11-Apr-2025  Bl No 14</v>
      </c>
    </row>
    <row r="400" spans="1:20" ht="17.100000000000001" customHeight="1" x14ac:dyDescent="0.25">
      <c r="A400" s="60">
        <v>45758</v>
      </c>
      <c r="B400" s="18">
        <v>15</v>
      </c>
      <c r="C400" s="19">
        <v>49.96</v>
      </c>
      <c r="D400" s="120">
        <v>761.70364800000004</v>
      </c>
      <c r="E400" s="120">
        <v>154.84421599999999</v>
      </c>
      <c r="F400" s="120">
        <v>181.5324</v>
      </c>
      <c r="G400" s="120">
        <v>77.844071999999997</v>
      </c>
      <c r="H400" s="120">
        <v>61.847999999999999</v>
      </c>
      <c r="I400" s="120">
        <v>43.315199999999997</v>
      </c>
      <c r="J400" s="120">
        <v>79.918400000000005</v>
      </c>
      <c r="K400" s="21" t="str">
        <f t="shared" si="6"/>
        <v>11-Apr-2025  Bl No 15</v>
      </c>
    </row>
    <row r="401" spans="1:11" ht="17.100000000000001" customHeight="1" x14ac:dyDescent="0.25">
      <c r="A401" s="60">
        <v>45758</v>
      </c>
      <c r="B401" s="18">
        <v>16</v>
      </c>
      <c r="C401" s="19">
        <v>50.01</v>
      </c>
      <c r="D401" s="120">
        <v>755.26879199999996</v>
      </c>
      <c r="E401" s="120">
        <v>155.33760000000001</v>
      </c>
      <c r="F401" s="120">
        <v>176.73</v>
      </c>
      <c r="G401" s="120">
        <v>80.179779999999994</v>
      </c>
      <c r="H401" s="120">
        <v>61.502400000000002</v>
      </c>
      <c r="I401" s="120">
        <v>42.907200000000003</v>
      </c>
      <c r="J401" s="120">
        <v>71.488799999999998</v>
      </c>
      <c r="K401" s="21" t="str">
        <f t="shared" si="6"/>
        <v>11-Apr-2025  Bl No 16</v>
      </c>
    </row>
    <row r="402" spans="1:11" ht="17.100000000000001" customHeight="1" x14ac:dyDescent="0.25">
      <c r="A402" s="60">
        <v>45758</v>
      </c>
      <c r="B402" s="18">
        <v>17</v>
      </c>
      <c r="C402" s="19">
        <v>50.02</v>
      </c>
      <c r="D402" s="120">
        <v>743.10337200000004</v>
      </c>
      <c r="E402" s="120">
        <v>153.716072</v>
      </c>
      <c r="F402" s="120">
        <v>177.59460000000001</v>
      </c>
      <c r="G402" s="120">
        <v>85.720144000000005</v>
      </c>
      <c r="H402" s="120">
        <v>71.313599999999994</v>
      </c>
      <c r="I402" s="120">
        <v>44.054400000000001</v>
      </c>
      <c r="J402" s="120">
        <v>73.821600000000004</v>
      </c>
      <c r="K402" s="21" t="str">
        <f t="shared" si="6"/>
        <v>11-Apr-2025  Bl No 17</v>
      </c>
    </row>
    <row r="403" spans="1:11" ht="17.100000000000001" customHeight="1" x14ac:dyDescent="0.25">
      <c r="A403" s="60">
        <v>45758</v>
      </c>
      <c r="B403" s="18">
        <v>18</v>
      </c>
      <c r="C403" s="19">
        <v>50.01</v>
      </c>
      <c r="D403" s="120">
        <v>744.52568399999996</v>
      </c>
      <c r="E403" s="120">
        <v>154.78865200000001</v>
      </c>
      <c r="F403" s="120">
        <v>172.74420000000001</v>
      </c>
      <c r="G403" s="120">
        <v>89.312579999999997</v>
      </c>
      <c r="H403" s="120">
        <v>75.710400000000007</v>
      </c>
      <c r="I403" s="120">
        <v>43.857599999999998</v>
      </c>
      <c r="J403" s="120">
        <v>73.639200000000002</v>
      </c>
      <c r="K403" s="21" t="str">
        <f t="shared" si="6"/>
        <v>11-Apr-2025  Bl No 18</v>
      </c>
    </row>
    <row r="404" spans="1:11" ht="17.100000000000001" customHeight="1" x14ac:dyDescent="0.25">
      <c r="A404" s="60">
        <v>45758</v>
      </c>
      <c r="B404" s="18">
        <v>19</v>
      </c>
      <c r="C404" s="19">
        <v>49.98</v>
      </c>
      <c r="D404" s="120">
        <v>725.78774399999998</v>
      </c>
      <c r="E404" s="120">
        <v>157.88130799999999</v>
      </c>
      <c r="F404" s="120">
        <v>166.46459999999999</v>
      </c>
      <c r="G404" s="120">
        <v>97.358543999999995</v>
      </c>
      <c r="H404" s="120">
        <v>76.502399999999994</v>
      </c>
      <c r="I404" s="120">
        <v>42.614400000000003</v>
      </c>
      <c r="J404" s="120">
        <v>76.440799999999996</v>
      </c>
      <c r="K404" s="21" t="str">
        <f t="shared" si="6"/>
        <v>11-Apr-2025  Bl No 19</v>
      </c>
    </row>
    <row r="405" spans="1:11" ht="17.100000000000001" customHeight="1" x14ac:dyDescent="0.25">
      <c r="A405" s="60">
        <v>45758</v>
      </c>
      <c r="B405" s="18">
        <v>20</v>
      </c>
      <c r="C405" s="19">
        <v>49.99</v>
      </c>
      <c r="D405" s="120">
        <v>711.22911999999997</v>
      </c>
      <c r="E405" s="120">
        <v>168.62051199999999</v>
      </c>
      <c r="F405" s="120">
        <v>157.99619999999999</v>
      </c>
      <c r="G405" s="120">
        <v>108.641744</v>
      </c>
      <c r="H405" s="120">
        <v>80.88</v>
      </c>
      <c r="I405" s="120">
        <v>43.776000000000003</v>
      </c>
      <c r="J405" s="120">
        <v>74.510400000000004</v>
      </c>
      <c r="K405" s="21" t="str">
        <f t="shared" si="6"/>
        <v>11-Apr-2025  Bl No 20</v>
      </c>
    </row>
    <row r="406" spans="1:11" ht="17.100000000000001" customHeight="1" x14ac:dyDescent="0.25">
      <c r="A406" s="60">
        <v>45758</v>
      </c>
      <c r="B406" s="18">
        <v>21</v>
      </c>
      <c r="C406" s="19">
        <v>50</v>
      </c>
      <c r="D406" s="120">
        <v>700.684392</v>
      </c>
      <c r="E406" s="120">
        <v>146.222836</v>
      </c>
      <c r="F406" s="120">
        <v>151.72380000000001</v>
      </c>
      <c r="G406" s="120">
        <v>123.43767200000001</v>
      </c>
      <c r="H406" s="120">
        <v>91.166399999999996</v>
      </c>
      <c r="I406" s="120">
        <v>45.566400000000002</v>
      </c>
      <c r="J406" s="120">
        <v>67.828800000000001</v>
      </c>
      <c r="K406" s="21" t="str">
        <f t="shared" si="6"/>
        <v>11-Apr-2025  Bl No 21</v>
      </c>
    </row>
    <row r="407" spans="1:11" ht="17.100000000000001" customHeight="1" x14ac:dyDescent="0.25">
      <c r="A407" s="60">
        <v>45758</v>
      </c>
      <c r="B407" s="18">
        <v>22</v>
      </c>
      <c r="C407" s="19">
        <v>50</v>
      </c>
      <c r="D407" s="120">
        <v>693.69208800000001</v>
      </c>
      <c r="E407" s="120">
        <v>147.561892</v>
      </c>
      <c r="F407" s="120">
        <v>146.54759999999999</v>
      </c>
      <c r="G407" s="120">
        <v>139.18690799999999</v>
      </c>
      <c r="H407" s="120">
        <v>104.1888</v>
      </c>
      <c r="I407" s="120">
        <v>49.463999999999999</v>
      </c>
      <c r="J407" s="120">
        <v>73.4392</v>
      </c>
      <c r="K407" s="21" t="str">
        <f t="shared" si="6"/>
        <v>11-Apr-2025  Bl No 22</v>
      </c>
    </row>
    <row r="408" spans="1:11" ht="17.100000000000001" customHeight="1" x14ac:dyDescent="0.25">
      <c r="A408" s="60">
        <v>45758</v>
      </c>
      <c r="B408" s="18">
        <v>23</v>
      </c>
      <c r="C408" s="19">
        <v>50</v>
      </c>
      <c r="D408" s="120">
        <v>701.17202399999996</v>
      </c>
      <c r="E408" s="120">
        <v>157.27418</v>
      </c>
      <c r="F408" s="120">
        <v>148.41659999999999</v>
      </c>
      <c r="G408" s="120">
        <v>146.355492</v>
      </c>
      <c r="H408" s="120">
        <v>109.8288</v>
      </c>
      <c r="I408" s="120">
        <v>55.2864</v>
      </c>
      <c r="J408" s="120">
        <v>77.483999999999995</v>
      </c>
      <c r="K408" s="21" t="str">
        <f t="shared" si="6"/>
        <v>11-Apr-2025  Bl No 23</v>
      </c>
    </row>
    <row r="409" spans="1:11" ht="17.100000000000001" customHeight="1" x14ac:dyDescent="0.25">
      <c r="A409" s="60">
        <v>45758</v>
      </c>
      <c r="B409" s="18">
        <v>24</v>
      </c>
      <c r="C409" s="19">
        <v>50</v>
      </c>
      <c r="D409" s="120">
        <v>686.44395199999997</v>
      </c>
      <c r="E409" s="120">
        <v>144.806692</v>
      </c>
      <c r="F409" s="120">
        <v>150.34620000000001</v>
      </c>
      <c r="G409" s="120">
        <v>154.445672</v>
      </c>
      <c r="H409" s="120">
        <v>114.5376</v>
      </c>
      <c r="I409" s="120">
        <v>59.88</v>
      </c>
      <c r="J409" s="120">
        <v>78.647199999999998</v>
      </c>
      <c r="K409" s="21" t="str">
        <f t="shared" si="6"/>
        <v>11-Apr-2025  Bl No 24</v>
      </c>
    </row>
    <row r="410" spans="1:11" ht="17.100000000000001" customHeight="1" x14ac:dyDescent="0.25">
      <c r="A410" s="60">
        <v>45758</v>
      </c>
      <c r="B410" s="18">
        <v>25</v>
      </c>
      <c r="C410" s="19">
        <v>49.96</v>
      </c>
      <c r="D410" s="120">
        <v>699.92102399999999</v>
      </c>
      <c r="E410" s="120">
        <v>148.44305199999999</v>
      </c>
      <c r="F410" s="120">
        <v>157.0266</v>
      </c>
      <c r="G410" s="120">
        <v>154.874764</v>
      </c>
      <c r="H410" s="120">
        <v>116.7504</v>
      </c>
      <c r="I410" s="120">
        <v>65.452799999999996</v>
      </c>
      <c r="J410" s="120">
        <v>81.6648</v>
      </c>
      <c r="K410" s="21" t="str">
        <f t="shared" si="6"/>
        <v>11-Apr-2025  Bl No 25</v>
      </c>
    </row>
    <row r="411" spans="1:11" ht="17.100000000000001" customHeight="1" x14ac:dyDescent="0.25">
      <c r="A411" s="60">
        <v>45758</v>
      </c>
      <c r="B411" s="18">
        <v>26</v>
      </c>
      <c r="C411" s="19">
        <v>49.96</v>
      </c>
      <c r="D411" s="120">
        <v>740.74213599999996</v>
      </c>
      <c r="E411" s="120">
        <v>159.78909200000001</v>
      </c>
      <c r="F411" s="120">
        <v>157.8168</v>
      </c>
      <c r="G411" s="120">
        <v>149.15781999999999</v>
      </c>
      <c r="H411" s="120">
        <v>115.54559999999999</v>
      </c>
      <c r="I411" s="120">
        <v>71.529600000000002</v>
      </c>
      <c r="J411" s="120">
        <v>84.066400000000002</v>
      </c>
      <c r="K411" s="21" t="str">
        <f t="shared" si="6"/>
        <v>11-Apr-2025  Bl No 26</v>
      </c>
    </row>
    <row r="412" spans="1:11" ht="17.100000000000001" customHeight="1" x14ac:dyDescent="0.25">
      <c r="A412" s="60">
        <v>45758</v>
      </c>
      <c r="B412" s="18">
        <v>27</v>
      </c>
      <c r="C412" s="19">
        <v>50.05</v>
      </c>
      <c r="D412" s="120">
        <v>765.816508</v>
      </c>
      <c r="E412" s="120">
        <v>166.342984</v>
      </c>
      <c r="F412" s="120">
        <v>164.02500000000001</v>
      </c>
      <c r="G412" s="120">
        <v>151.10952800000001</v>
      </c>
      <c r="H412" s="120">
        <v>116.5008</v>
      </c>
      <c r="I412" s="120">
        <v>73.603200000000001</v>
      </c>
      <c r="J412" s="120">
        <v>96.593599999999995</v>
      </c>
      <c r="K412" s="21" t="str">
        <f t="shared" si="6"/>
        <v>11-Apr-2025  Bl No 27</v>
      </c>
    </row>
    <row r="413" spans="1:11" ht="17.100000000000001" customHeight="1" x14ac:dyDescent="0.25">
      <c r="A413" s="60">
        <v>45758</v>
      </c>
      <c r="B413" s="18">
        <v>28</v>
      </c>
      <c r="C413" s="19">
        <v>50.11</v>
      </c>
      <c r="D413" s="120">
        <v>782.06427199999996</v>
      </c>
      <c r="E413" s="120">
        <v>163.812072</v>
      </c>
      <c r="F413" s="120">
        <v>165.89760000000001</v>
      </c>
      <c r="G413" s="120">
        <v>151.71345600000001</v>
      </c>
      <c r="H413" s="120">
        <v>129.25919999999999</v>
      </c>
      <c r="I413" s="120">
        <v>73.391999999999996</v>
      </c>
      <c r="J413" s="120">
        <v>98.355999999999995</v>
      </c>
      <c r="K413" s="21" t="str">
        <f t="shared" si="6"/>
        <v>11-Apr-2025  Bl No 28</v>
      </c>
    </row>
    <row r="414" spans="1:11" ht="17.100000000000001" customHeight="1" x14ac:dyDescent="0.25">
      <c r="A414" s="60">
        <v>45758</v>
      </c>
      <c r="B414" s="18">
        <v>29</v>
      </c>
      <c r="C414" s="19">
        <v>50.02</v>
      </c>
      <c r="D414" s="120">
        <v>816.40892799999995</v>
      </c>
      <c r="E414" s="120">
        <v>224.27490800000001</v>
      </c>
      <c r="F414" s="120">
        <v>172.04580000000001</v>
      </c>
      <c r="G414" s="120">
        <v>154.86807200000001</v>
      </c>
      <c r="H414" s="120">
        <v>130.95840000000001</v>
      </c>
      <c r="I414" s="120">
        <v>63.571199999999997</v>
      </c>
      <c r="J414" s="120">
        <v>95.626400000000004</v>
      </c>
      <c r="K414" s="21" t="str">
        <f t="shared" si="6"/>
        <v>11-Apr-2025  Bl No 29</v>
      </c>
    </row>
    <row r="415" spans="1:11" ht="17.100000000000001" customHeight="1" x14ac:dyDescent="0.25">
      <c r="A415" s="60">
        <v>45758</v>
      </c>
      <c r="B415" s="18">
        <v>30</v>
      </c>
      <c r="C415" s="19">
        <v>50.01</v>
      </c>
      <c r="D415" s="120">
        <v>854.58034399999997</v>
      </c>
      <c r="E415" s="120">
        <v>243.05221599999999</v>
      </c>
      <c r="F415" s="120">
        <v>177.1866</v>
      </c>
      <c r="G415" s="120">
        <v>153.294544</v>
      </c>
      <c r="H415" s="120">
        <v>120.91200000000001</v>
      </c>
      <c r="I415" s="120">
        <v>67.2624</v>
      </c>
      <c r="J415" s="120">
        <v>96.305599999999998</v>
      </c>
      <c r="K415" s="21" t="str">
        <f t="shared" si="6"/>
        <v>11-Apr-2025  Bl No 30</v>
      </c>
    </row>
    <row r="416" spans="1:11" ht="17.100000000000001" customHeight="1" x14ac:dyDescent="0.25">
      <c r="A416" s="60">
        <v>45758</v>
      </c>
      <c r="B416" s="18">
        <v>31</v>
      </c>
      <c r="C416" s="19">
        <v>50.03</v>
      </c>
      <c r="D416" s="120">
        <v>857.20738800000004</v>
      </c>
      <c r="E416" s="120">
        <v>234.73163600000001</v>
      </c>
      <c r="F416" s="120">
        <v>181.2336</v>
      </c>
      <c r="G416" s="120">
        <v>143.985164</v>
      </c>
      <c r="H416" s="120">
        <v>114.3648</v>
      </c>
      <c r="I416" s="120">
        <v>71.1648</v>
      </c>
      <c r="J416" s="120">
        <v>105.34</v>
      </c>
      <c r="K416" s="21" t="str">
        <f t="shared" si="6"/>
        <v>11-Apr-2025  Bl No 31</v>
      </c>
    </row>
    <row r="417" spans="1:11" ht="17.100000000000001" customHeight="1" x14ac:dyDescent="0.25">
      <c r="A417" s="60">
        <v>45758</v>
      </c>
      <c r="B417" s="18">
        <v>32</v>
      </c>
      <c r="C417" s="19">
        <v>50.03</v>
      </c>
      <c r="D417" s="120">
        <v>863.69251599999996</v>
      </c>
      <c r="E417" s="120">
        <v>216.85003599999999</v>
      </c>
      <c r="F417" s="120">
        <v>178.97399999999999</v>
      </c>
      <c r="G417" s="120">
        <v>142.206256</v>
      </c>
      <c r="H417" s="120">
        <v>115.50239999999999</v>
      </c>
      <c r="I417" s="120">
        <v>71.990399999999994</v>
      </c>
      <c r="J417" s="120">
        <v>106.9712</v>
      </c>
      <c r="K417" s="21" t="str">
        <f t="shared" si="6"/>
        <v>11-Apr-2025  Bl No 32</v>
      </c>
    </row>
    <row r="418" spans="1:11" ht="17.100000000000001" customHeight="1" x14ac:dyDescent="0.25">
      <c r="A418" s="60">
        <v>45758</v>
      </c>
      <c r="B418" s="18">
        <v>33</v>
      </c>
      <c r="C418" s="19">
        <v>50.01</v>
      </c>
      <c r="D418" s="120">
        <v>870.69436399999995</v>
      </c>
      <c r="E418" s="120">
        <v>205.27068800000001</v>
      </c>
      <c r="F418" s="120">
        <v>184.0308</v>
      </c>
      <c r="G418" s="120">
        <v>145.48858000000001</v>
      </c>
      <c r="H418" s="120">
        <v>105.88800000000001</v>
      </c>
      <c r="I418" s="120">
        <v>80.678399999999996</v>
      </c>
      <c r="J418" s="120">
        <v>104.6024</v>
      </c>
      <c r="K418" s="21" t="str">
        <f t="shared" si="6"/>
        <v>11-Apr-2025  Bl No 33</v>
      </c>
    </row>
    <row r="419" spans="1:11" ht="17.100000000000001" customHeight="1" x14ac:dyDescent="0.25">
      <c r="A419" s="60">
        <v>45758</v>
      </c>
      <c r="B419" s="18">
        <v>34</v>
      </c>
      <c r="C419" s="19">
        <v>50.05</v>
      </c>
      <c r="D419" s="120">
        <v>862.66169200000002</v>
      </c>
      <c r="E419" s="120">
        <v>197.74487199999999</v>
      </c>
      <c r="F419" s="120">
        <v>187.96680000000001</v>
      </c>
      <c r="G419" s="120">
        <v>148.63738000000001</v>
      </c>
      <c r="H419" s="120">
        <v>97.108800000000002</v>
      </c>
      <c r="I419" s="120">
        <v>77.304000000000002</v>
      </c>
      <c r="J419" s="120">
        <v>110.5808</v>
      </c>
      <c r="K419" s="21" t="str">
        <f t="shared" si="6"/>
        <v>11-Apr-2025  Bl No 34</v>
      </c>
    </row>
    <row r="420" spans="1:11" ht="17.100000000000001" customHeight="1" x14ac:dyDescent="0.25">
      <c r="A420" s="60">
        <v>45758</v>
      </c>
      <c r="B420" s="18">
        <v>35</v>
      </c>
      <c r="C420" s="19">
        <v>50.02</v>
      </c>
      <c r="D420" s="120">
        <v>885.482572</v>
      </c>
      <c r="E420" s="120">
        <v>194.344144</v>
      </c>
      <c r="F420" s="120">
        <v>187.71899999999999</v>
      </c>
      <c r="G420" s="120">
        <v>144.25105600000001</v>
      </c>
      <c r="H420" s="120">
        <v>96.417599999999993</v>
      </c>
      <c r="I420" s="120">
        <v>73.065600000000003</v>
      </c>
      <c r="J420" s="120">
        <v>104.0744</v>
      </c>
      <c r="K420" s="21" t="str">
        <f t="shared" si="6"/>
        <v>11-Apr-2025  Bl No 35</v>
      </c>
    </row>
    <row r="421" spans="1:11" ht="17.100000000000001" customHeight="1" x14ac:dyDescent="0.25">
      <c r="A421" s="60">
        <v>45758</v>
      </c>
      <c r="B421" s="18">
        <v>36</v>
      </c>
      <c r="C421" s="19">
        <v>50.15</v>
      </c>
      <c r="D421" s="120">
        <v>933.89456399999995</v>
      </c>
      <c r="E421" s="120">
        <v>200.89221599999999</v>
      </c>
      <c r="F421" s="120">
        <v>177.98580000000001</v>
      </c>
      <c r="G421" s="120">
        <v>146.167272</v>
      </c>
      <c r="H421" s="120">
        <v>93.417599999999993</v>
      </c>
      <c r="I421" s="120">
        <v>69.489599999999996</v>
      </c>
      <c r="J421" s="120">
        <v>105.55759999999999</v>
      </c>
      <c r="K421" s="21" t="str">
        <f t="shared" si="6"/>
        <v>11-Apr-2025  Bl No 36</v>
      </c>
    </row>
    <row r="422" spans="1:11" ht="17.100000000000001" customHeight="1" x14ac:dyDescent="0.25">
      <c r="A422" s="60">
        <v>45758</v>
      </c>
      <c r="B422" s="18">
        <v>37</v>
      </c>
      <c r="C422" s="19">
        <v>50.17</v>
      </c>
      <c r="D422" s="120">
        <v>969.64511600000003</v>
      </c>
      <c r="E422" s="120">
        <v>193.00712799999999</v>
      </c>
      <c r="F422" s="120">
        <v>177.12180000000001</v>
      </c>
      <c r="G422" s="120">
        <v>143.57818</v>
      </c>
      <c r="H422" s="120">
        <v>90.014399999999995</v>
      </c>
      <c r="I422" s="120">
        <v>68.409599999999998</v>
      </c>
      <c r="J422" s="120">
        <v>106.75279999999999</v>
      </c>
      <c r="K422" s="21" t="str">
        <f t="shared" si="6"/>
        <v>11-Apr-2025  Bl No 37</v>
      </c>
    </row>
    <row r="423" spans="1:11" ht="17.100000000000001" customHeight="1" x14ac:dyDescent="0.25">
      <c r="A423" s="60">
        <v>45758</v>
      </c>
      <c r="B423" s="18">
        <v>38</v>
      </c>
      <c r="C423" s="19">
        <v>50</v>
      </c>
      <c r="D423" s="120">
        <v>979.05961600000001</v>
      </c>
      <c r="E423" s="120">
        <v>193.67709199999999</v>
      </c>
      <c r="F423" s="120">
        <v>183.53700000000001</v>
      </c>
      <c r="G423" s="120">
        <v>139.71985599999999</v>
      </c>
      <c r="H423" s="120">
        <v>91.972800000000007</v>
      </c>
      <c r="I423" s="120">
        <v>67.934399999999997</v>
      </c>
      <c r="J423" s="120">
        <v>106.30880000000001</v>
      </c>
      <c r="K423" s="21" t="str">
        <f t="shared" si="6"/>
        <v>11-Apr-2025  Bl No 38</v>
      </c>
    </row>
    <row r="424" spans="1:11" ht="17.100000000000001" customHeight="1" x14ac:dyDescent="0.25">
      <c r="A424" s="60">
        <v>45758</v>
      </c>
      <c r="B424" s="18">
        <v>39</v>
      </c>
      <c r="C424" s="19">
        <v>49.93</v>
      </c>
      <c r="D424" s="120">
        <v>1006.646472</v>
      </c>
      <c r="E424" s="120">
        <v>218.443344</v>
      </c>
      <c r="F424" s="120">
        <v>176.5992</v>
      </c>
      <c r="G424" s="120">
        <v>134.23622</v>
      </c>
      <c r="H424" s="120">
        <v>90.091200000000001</v>
      </c>
      <c r="I424" s="120">
        <v>69.235200000000006</v>
      </c>
      <c r="J424" s="120">
        <v>109.7056</v>
      </c>
      <c r="K424" s="21" t="str">
        <f t="shared" si="6"/>
        <v>11-Apr-2025  Bl No 39</v>
      </c>
    </row>
    <row r="425" spans="1:11" ht="17.100000000000001" customHeight="1" x14ac:dyDescent="0.25">
      <c r="A425" s="60">
        <v>45758</v>
      </c>
      <c r="B425" s="18">
        <v>40</v>
      </c>
      <c r="C425" s="19">
        <v>49.97</v>
      </c>
      <c r="D425" s="120">
        <v>1038.575284</v>
      </c>
      <c r="E425" s="120">
        <v>229.93221600000001</v>
      </c>
      <c r="F425" s="120">
        <v>184.392</v>
      </c>
      <c r="G425" s="120">
        <v>130.84247199999999</v>
      </c>
      <c r="H425" s="120">
        <v>91.027199999999993</v>
      </c>
      <c r="I425" s="120">
        <v>67.022400000000005</v>
      </c>
      <c r="J425" s="120">
        <v>108.36799999999999</v>
      </c>
      <c r="K425" s="21" t="str">
        <f t="shared" si="6"/>
        <v>11-Apr-2025  Bl No 40</v>
      </c>
    </row>
    <row r="426" spans="1:11" ht="17.100000000000001" customHeight="1" x14ac:dyDescent="0.25">
      <c r="A426" s="60">
        <v>45758</v>
      </c>
      <c r="B426" s="18">
        <v>41</v>
      </c>
      <c r="C426" s="19">
        <v>49.97</v>
      </c>
      <c r="D426" s="120">
        <v>1066.1580080000001</v>
      </c>
      <c r="E426" s="120">
        <v>232.994912</v>
      </c>
      <c r="F426" s="120">
        <v>187.94159999999999</v>
      </c>
      <c r="G426" s="120">
        <v>129.08742000000001</v>
      </c>
      <c r="H426" s="120">
        <v>91.699200000000005</v>
      </c>
      <c r="I426" s="120">
        <v>60.6</v>
      </c>
      <c r="J426" s="120">
        <v>107.6944</v>
      </c>
      <c r="K426" s="21" t="str">
        <f t="shared" si="6"/>
        <v>11-Apr-2025  Bl No 41</v>
      </c>
    </row>
    <row r="427" spans="1:11" ht="17.100000000000001" customHeight="1" x14ac:dyDescent="0.25">
      <c r="A427" s="60">
        <v>45758</v>
      </c>
      <c r="B427" s="18">
        <v>42</v>
      </c>
      <c r="C427" s="19">
        <v>50</v>
      </c>
      <c r="D427" s="120">
        <v>1059.792308</v>
      </c>
      <c r="E427" s="120">
        <v>238.36160000000001</v>
      </c>
      <c r="F427" s="120">
        <v>192.30179999999999</v>
      </c>
      <c r="G427" s="120">
        <v>128.87330800000001</v>
      </c>
      <c r="H427" s="120">
        <v>90.263999999999996</v>
      </c>
      <c r="I427" s="120">
        <v>61.252800000000001</v>
      </c>
      <c r="J427" s="120">
        <v>109.1152</v>
      </c>
      <c r="K427" s="21" t="str">
        <f t="shared" si="6"/>
        <v>11-Apr-2025  Bl No 42</v>
      </c>
    </row>
    <row r="428" spans="1:11" ht="17.100000000000001" customHeight="1" x14ac:dyDescent="0.25">
      <c r="A428" s="60">
        <v>45758</v>
      </c>
      <c r="B428" s="18">
        <v>43</v>
      </c>
      <c r="C428" s="19">
        <v>49.99</v>
      </c>
      <c r="D428" s="120">
        <v>1100.2245720000001</v>
      </c>
      <c r="E428" s="120">
        <v>233.68057999999999</v>
      </c>
      <c r="F428" s="120">
        <v>188.84460000000001</v>
      </c>
      <c r="G428" s="120">
        <v>121.876656</v>
      </c>
      <c r="H428" s="120">
        <v>88.828800000000001</v>
      </c>
      <c r="I428" s="120">
        <v>60.883200000000002</v>
      </c>
      <c r="J428" s="120">
        <v>111.8216</v>
      </c>
      <c r="K428" s="21" t="str">
        <f t="shared" si="6"/>
        <v>11-Apr-2025  Bl No 43</v>
      </c>
    </row>
    <row r="429" spans="1:11" ht="17.100000000000001" customHeight="1" x14ac:dyDescent="0.25">
      <c r="A429" s="60">
        <v>45758</v>
      </c>
      <c r="B429" s="18">
        <v>44</v>
      </c>
      <c r="C429" s="19">
        <v>50.01</v>
      </c>
      <c r="D429" s="120">
        <v>1108.1639359999999</v>
      </c>
      <c r="E429" s="120">
        <v>238.122184</v>
      </c>
      <c r="F429" s="120">
        <v>196.79159999999999</v>
      </c>
      <c r="G429" s="120">
        <v>123.163056</v>
      </c>
      <c r="H429" s="120">
        <v>87.830399999999997</v>
      </c>
      <c r="I429" s="120">
        <v>60.134399999999999</v>
      </c>
      <c r="J429" s="120">
        <v>112.596</v>
      </c>
      <c r="K429" s="21" t="str">
        <f t="shared" si="6"/>
        <v>11-Apr-2025  Bl No 44</v>
      </c>
    </row>
    <row r="430" spans="1:11" ht="17.100000000000001" customHeight="1" x14ac:dyDescent="0.25">
      <c r="A430" s="60">
        <v>45758</v>
      </c>
      <c r="B430" s="18">
        <v>45</v>
      </c>
      <c r="C430" s="19">
        <v>50.05</v>
      </c>
      <c r="D430" s="120">
        <v>1108.0524</v>
      </c>
      <c r="E430" s="120">
        <v>228.15156400000001</v>
      </c>
      <c r="F430" s="120">
        <v>194.23439999999999</v>
      </c>
      <c r="G430" s="120">
        <v>124.599272</v>
      </c>
      <c r="H430" s="120">
        <v>88.099199999999996</v>
      </c>
      <c r="I430" s="120">
        <v>60.979199999999999</v>
      </c>
      <c r="J430" s="120">
        <v>110.8704</v>
      </c>
      <c r="K430" s="21" t="str">
        <f t="shared" si="6"/>
        <v>11-Apr-2025  Bl No 45</v>
      </c>
    </row>
    <row r="431" spans="1:11" ht="17.100000000000001" customHeight="1" x14ac:dyDescent="0.25">
      <c r="A431" s="60">
        <v>45758</v>
      </c>
      <c r="B431" s="18">
        <v>46</v>
      </c>
      <c r="C431" s="19">
        <v>50.01</v>
      </c>
      <c r="D431" s="120">
        <v>1133.3038919999999</v>
      </c>
      <c r="E431" s="120">
        <v>227.009456</v>
      </c>
      <c r="F431" s="120">
        <v>195.03540000000001</v>
      </c>
      <c r="G431" s="120">
        <v>123.313744</v>
      </c>
      <c r="H431" s="120">
        <v>91.108800000000002</v>
      </c>
      <c r="I431" s="120">
        <v>59.207999999999998</v>
      </c>
      <c r="J431" s="120">
        <v>110.8528</v>
      </c>
      <c r="K431" s="21" t="str">
        <f t="shared" si="6"/>
        <v>11-Apr-2025  Bl No 46</v>
      </c>
    </row>
    <row r="432" spans="1:11" ht="17.100000000000001" customHeight="1" x14ac:dyDescent="0.25">
      <c r="A432" s="60">
        <v>45758</v>
      </c>
      <c r="B432" s="18">
        <v>47</v>
      </c>
      <c r="C432" s="19">
        <v>49.96</v>
      </c>
      <c r="D432" s="120">
        <v>1143.7841559999999</v>
      </c>
      <c r="E432" s="120">
        <v>232.69702000000001</v>
      </c>
      <c r="F432" s="120">
        <v>202.50479999999999</v>
      </c>
      <c r="G432" s="120">
        <v>110.54923599999999</v>
      </c>
      <c r="H432" s="120">
        <v>93.825599999999994</v>
      </c>
      <c r="I432" s="120">
        <v>63.873600000000003</v>
      </c>
      <c r="J432" s="120">
        <v>111.38639999999999</v>
      </c>
      <c r="K432" s="21" t="str">
        <f t="shared" si="6"/>
        <v>11-Apr-2025  Bl No 47</v>
      </c>
    </row>
    <row r="433" spans="1:11" ht="17.100000000000001" customHeight="1" x14ac:dyDescent="0.25">
      <c r="A433" s="60">
        <v>45758</v>
      </c>
      <c r="B433" s="18">
        <v>48</v>
      </c>
      <c r="C433" s="19">
        <v>50.02</v>
      </c>
      <c r="D433" s="120">
        <v>1156.3526440000001</v>
      </c>
      <c r="E433" s="120">
        <v>233.280292</v>
      </c>
      <c r="F433" s="120">
        <v>208.30019999999999</v>
      </c>
      <c r="G433" s="120">
        <v>101.2064</v>
      </c>
      <c r="H433" s="120">
        <v>90.787199999999999</v>
      </c>
      <c r="I433" s="120">
        <v>61.924799999999998</v>
      </c>
      <c r="J433" s="120">
        <v>113.46639999999999</v>
      </c>
      <c r="K433" s="21" t="str">
        <f t="shared" si="6"/>
        <v>11-Apr-2025  Bl No 48</v>
      </c>
    </row>
    <row r="434" spans="1:11" ht="17.100000000000001" customHeight="1" x14ac:dyDescent="0.25">
      <c r="A434" s="60">
        <v>45758</v>
      </c>
      <c r="B434" s="18">
        <v>49</v>
      </c>
      <c r="C434" s="19">
        <v>50.08</v>
      </c>
      <c r="D434" s="120">
        <v>1177.145436</v>
      </c>
      <c r="E434" s="120">
        <v>232.447712</v>
      </c>
      <c r="F434" s="120">
        <v>211.56180000000001</v>
      </c>
      <c r="G434" s="120">
        <v>100.863708</v>
      </c>
      <c r="H434" s="120">
        <v>86.716800000000006</v>
      </c>
      <c r="I434" s="120">
        <v>70.334400000000002</v>
      </c>
      <c r="J434" s="120">
        <v>107.51600000000001</v>
      </c>
      <c r="K434" s="21" t="str">
        <f t="shared" si="6"/>
        <v>11-Apr-2025  Bl No 49</v>
      </c>
    </row>
    <row r="435" spans="1:11" ht="17.100000000000001" customHeight="1" x14ac:dyDescent="0.25">
      <c r="A435" s="60">
        <v>45758</v>
      </c>
      <c r="B435" s="18">
        <v>50</v>
      </c>
      <c r="C435" s="19">
        <v>50.03</v>
      </c>
      <c r="D435" s="120">
        <v>1174.220292</v>
      </c>
      <c r="E435" s="120">
        <v>228.951852</v>
      </c>
      <c r="F435" s="120">
        <v>216.9864</v>
      </c>
      <c r="G435" s="120">
        <v>99.629092</v>
      </c>
      <c r="H435" s="120">
        <v>92.4</v>
      </c>
      <c r="I435" s="120">
        <v>66.926400000000001</v>
      </c>
      <c r="J435" s="120">
        <v>108.7176</v>
      </c>
      <c r="K435" s="21" t="str">
        <f t="shared" si="6"/>
        <v>11-Apr-2025  Bl No 50</v>
      </c>
    </row>
    <row r="436" spans="1:11" ht="17.100000000000001" customHeight="1" x14ac:dyDescent="0.25">
      <c r="A436" s="60">
        <v>45758</v>
      </c>
      <c r="B436" s="18">
        <v>51</v>
      </c>
      <c r="C436" s="19">
        <v>50.04</v>
      </c>
      <c r="D436" s="120">
        <v>1182.8528200000001</v>
      </c>
      <c r="E436" s="120">
        <v>228.56232399999999</v>
      </c>
      <c r="F436" s="120">
        <v>217.88399999999999</v>
      </c>
      <c r="G436" s="120">
        <v>99.965091999999999</v>
      </c>
      <c r="H436" s="120">
        <v>93.215999999999994</v>
      </c>
      <c r="I436" s="120">
        <v>64.156800000000004</v>
      </c>
      <c r="J436" s="120">
        <v>110.53919999999999</v>
      </c>
      <c r="K436" s="21" t="str">
        <f t="shared" si="6"/>
        <v>11-Apr-2025  Bl No 51</v>
      </c>
    </row>
    <row r="437" spans="1:11" ht="17.100000000000001" customHeight="1" x14ac:dyDescent="0.25">
      <c r="A437" s="60">
        <v>45758</v>
      </c>
      <c r="B437" s="18">
        <v>52</v>
      </c>
      <c r="C437" s="19">
        <v>50.09</v>
      </c>
      <c r="D437" s="120">
        <v>1188.5366280000001</v>
      </c>
      <c r="E437" s="120">
        <v>233.45367200000001</v>
      </c>
      <c r="F437" s="120">
        <v>217.524</v>
      </c>
      <c r="G437" s="120">
        <v>99.775999999999996</v>
      </c>
      <c r="H437" s="120">
        <v>92.716800000000006</v>
      </c>
      <c r="I437" s="120">
        <v>64.996799999999993</v>
      </c>
      <c r="J437" s="120">
        <v>110.2192</v>
      </c>
      <c r="K437" s="21" t="str">
        <f t="shared" si="6"/>
        <v>11-Apr-2025  Bl No 52</v>
      </c>
    </row>
    <row r="438" spans="1:11" ht="17.100000000000001" customHeight="1" x14ac:dyDescent="0.25">
      <c r="A438" s="60">
        <v>45758</v>
      </c>
      <c r="B438" s="18">
        <v>53</v>
      </c>
      <c r="C438" s="19">
        <v>50.29</v>
      </c>
      <c r="D438" s="120">
        <v>1171.491264</v>
      </c>
      <c r="E438" s="120">
        <v>232.37469200000001</v>
      </c>
      <c r="F438" s="120">
        <v>220.1268</v>
      </c>
      <c r="G438" s="120">
        <v>99.951707999999996</v>
      </c>
      <c r="H438" s="120">
        <v>93.811199999999999</v>
      </c>
      <c r="I438" s="120">
        <v>66.172799999999995</v>
      </c>
      <c r="J438" s="120">
        <v>110.5072</v>
      </c>
      <c r="K438" s="21" t="str">
        <f t="shared" si="6"/>
        <v>11-Apr-2025  Bl No 53</v>
      </c>
    </row>
    <row r="439" spans="1:11" ht="17.100000000000001" customHeight="1" x14ac:dyDescent="0.25">
      <c r="A439" s="60">
        <v>45758</v>
      </c>
      <c r="B439" s="18">
        <v>54</v>
      </c>
      <c r="C439" s="19">
        <v>50.27</v>
      </c>
      <c r="D439" s="120">
        <v>1174.196036</v>
      </c>
      <c r="E439" s="120">
        <v>238.39854399999999</v>
      </c>
      <c r="F439" s="120">
        <v>215.03219999999999</v>
      </c>
      <c r="G439" s="120">
        <v>93.731780000000001</v>
      </c>
      <c r="H439" s="120">
        <v>90.667199999999994</v>
      </c>
      <c r="I439" s="120">
        <v>67.924800000000005</v>
      </c>
      <c r="J439" s="120">
        <v>117.32559999999999</v>
      </c>
      <c r="K439" s="21" t="str">
        <f t="shared" si="6"/>
        <v>11-Apr-2025  Bl No 54</v>
      </c>
    </row>
    <row r="440" spans="1:11" ht="17.100000000000001" customHeight="1" x14ac:dyDescent="0.25">
      <c r="A440" s="60">
        <v>45758</v>
      </c>
      <c r="B440" s="18">
        <v>55</v>
      </c>
      <c r="C440" s="19">
        <v>50.13</v>
      </c>
      <c r="D440" s="120">
        <v>1165.1966</v>
      </c>
      <c r="E440" s="120">
        <v>237.55897999999999</v>
      </c>
      <c r="F440" s="120">
        <v>207.45480000000001</v>
      </c>
      <c r="G440" s="120">
        <v>93.709671999999998</v>
      </c>
      <c r="H440" s="120">
        <v>94.310400000000001</v>
      </c>
      <c r="I440" s="120">
        <v>64.656000000000006</v>
      </c>
      <c r="J440" s="120">
        <v>107.492</v>
      </c>
      <c r="K440" s="21" t="str">
        <f t="shared" si="6"/>
        <v>11-Apr-2025  Bl No 55</v>
      </c>
    </row>
    <row r="441" spans="1:11" ht="17.100000000000001" customHeight="1" x14ac:dyDescent="0.25">
      <c r="A441" s="60">
        <v>45758</v>
      </c>
      <c r="B441" s="18">
        <v>56</v>
      </c>
      <c r="C441" s="19">
        <v>50.05</v>
      </c>
      <c r="D441" s="120">
        <v>1171.15238</v>
      </c>
      <c r="E441" s="120">
        <v>217.515636</v>
      </c>
      <c r="F441" s="120">
        <v>190.953</v>
      </c>
      <c r="G441" s="120">
        <v>102.61382</v>
      </c>
      <c r="H441" s="120">
        <v>110.5728</v>
      </c>
      <c r="I441" s="120">
        <v>62.0976</v>
      </c>
      <c r="J441" s="120">
        <v>107.7296</v>
      </c>
      <c r="K441" s="21" t="str">
        <f t="shared" si="6"/>
        <v>11-Apr-2025  Bl No 56</v>
      </c>
    </row>
    <row r="442" spans="1:11" ht="17.100000000000001" customHeight="1" x14ac:dyDescent="0.25">
      <c r="A442" s="60">
        <v>45758</v>
      </c>
      <c r="B442" s="18">
        <v>57</v>
      </c>
      <c r="C442" s="19">
        <v>49.99</v>
      </c>
      <c r="D442" s="120">
        <v>1163.1006279999999</v>
      </c>
      <c r="E442" s="120">
        <v>215.00654800000001</v>
      </c>
      <c r="F442" s="120">
        <v>194.85419999999999</v>
      </c>
      <c r="G442" s="120">
        <v>107.11534399999999</v>
      </c>
      <c r="H442" s="120">
        <v>106.9824</v>
      </c>
      <c r="I442" s="120">
        <v>73.190399999999997</v>
      </c>
      <c r="J442" s="120">
        <v>113.0448</v>
      </c>
      <c r="K442" s="21" t="str">
        <f t="shared" si="6"/>
        <v>11-Apr-2025  Bl No 57</v>
      </c>
    </row>
    <row r="443" spans="1:11" ht="17.100000000000001" customHeight="1" x14ac:dyDescent="0.25">
      <c r="A443" s="60">
        <v>45758</v>
      </c>
      <c r="B443" s="18">
        <v>58</v>
      </c>
      <c r="C443" s="19">
        <v>49.97</v>
      </c>
      <c r="D443" s="120">
        <v>1163.2131360000001</v>
      </c>
      <c r="E443" s="120">
        <v>217.960148</v>
      </c>
      <c r="F443" s="120">
        <v>187.35659999999999</v>
      </c>
      <c r="G443" s="120">
        <v>105.231708</v>
      </c>
      <c r="H443" s="120">
        <v>104.8272</v>
      </c>
      <c r="I443" s="120">
        <v>74.927999999999997</v>
      </c>
      <c r="J443" s="120">
        <v>110.336</v>
      </c>
      <c r="K443" s="21" t="str">
        <f t="shared" si="6"/>
        <v>11-Apr-2025  Bl No 58</v>
      </c>
    </row>
    <row r="444" spans="1:11" ht="17.100000000000001" customHeight="1" x14ac:dyDescent="0.25">
      <c r="A444" s="60">
        <v>45758</v>
      </c>
      <c r="B444" s="18">
        <v>59</v>
      </c>
      <c r="C444" s="19">
        <v>49.98</v>
      </c>
      <c r="D444" s="120">
        <v>1167.393836</v>
      </c>
      <c r="E444" s="120">
        <v>225.79316399999999</v>
      </c>
      <c r="F444" s="120">
        <v>170.21340000000001</v>
      </c>
      <c r="G444" s="120">
        <v>107.065308</v>
      </c>
      <c r="H444" s="120">
        <v>110.4816</v>
      </c>
      <c r="I444" s="120">
        <v>73.876800000000003</v>
      </c>
      <c r="J444" s="120">
        <v>112.83199999999999</v>
      </c>
      <c r="K444" s="21" t="str">
        <f t="shared" si="6"/>
        <v>11-Apr-2025  Bl No 59</v>
      </c>
    </row>
    <row r="445" spans="1:11" ht="17.100000000000001" customHeight="1" x14ac:dyDescent="0.25">
      <c r="A445" s="60">
        <v>45758</v>
      </c>
      <c r="B445" s="18">
        <v>60</v>
      </c>
      <c r="C445" s="19">
        <v>49.98</v>
      </c>
      <c r="D445" s="120">
        <v>1181.3729000000001</v>
      </c>
      <c r="E445" s="120">
        <v>219.84465599999999</v>
      </c>
      <c r="F445" s="120">
        <v>164.0754</v>
      </c>
      <c r="G445" s="120">
        <v>109.432728</v>
      </c>
      <c r="H445" s="120">
        <v>111.672</v>
      </c>
      <c r="I445" s="120">
        <v>76.343999999999994</v>
      </c>
      <c r="J445" s="120">
        <v>112.4688</v>
      </c>
      <c r="K445" s="21" t="str">
        <f t="shared" si="6"/>
        <v>11-Apr-2025  Bl No 60</v>
      </c>
    </row>
    <row r="446" spans="1:11" ht="17.100000000000001" customHeight="1" x14ac:dyDescent="0.25">
      <c r="A446" s="60">
        <v>45758</v>
      </c>
      <c r="B446" s="18">
        <v>61</v>
      </c>
      <c r="C446" s="19">
        <v>50</v>
      </c>
      <c r="D446" s="120">
        <v>1219.056472</v>
      </c>
      <c r="E446" s="120">
        <v>225.11476400000001</v>
      </c>
      <c r="F446" s="120">
        <v>168.39240000000001</v>
      </c>
      <c r="G446" s="120">
        <v>101.389672</v>
      </c>
      <c r="H446" s="120">
        <v>125.6112</v>
      </c>
      <c r="I446" s="120">
        <v>80.0976</v>
      </c>
      <c r="J446" s="120">
        <v>117.40479999999999</v>
      </c>
      <c r="K446" s="21" t="str">
        <f t="shared" si="6"/>
        <v>11-Apr-2025  Bl No 61</v>
      </c>
    </row>
    <row r="447" spans="1:11" ht="17.100000000000001" customHeight="1" x14ac:dyDescent="0.25">
      <c r="A447" s="60">
        <v>45758</v>
      </c>
      <c r="B447" s="18">
        <v>62</v>
      </c>
      <c r="C447" s="19">
        <v>49.96</v>
      </c>
      <c r="D447" s="120">
        <v>1201.581128</v>
      </c>
      <c r="E447" s="120">
        <v>230.92160000000001</v>
      </c>
      <c r="F447" s="120">
        <v>171.2448</v>
      </c>
      <c r="G447" s="120">
        <v>101.49120000000001</v>
      </c>
      <c r="H447" s="120">
        <v>120.9408</v>
      </c>
      <c r="I447" s="120">
        <v>88.632000000000005</v>
      </c>
      <c r="J447" s="120">
        <v>117.0752</v>
      </c>
      <c r="K447" s="21" t="str">
        <f t="shared" si="6"/>
        <v>11-Apr-2025  Bl No 62</v>
      </c>
    </row>
    <row r="448" spans="1:11" ht="17.100000000000001" customHeight="1" x14ac:dyDescent="0.25">
      <c r="A448" s="60">
        <v>45758</v>
      </c>
      <c r="B448" s="18">
        <v>63</v>
      </c>
      <c r="C448" s="19">
        <v>49.96</v>
      </c>
      <c r="D448" s="120">
        <v>1200.295476</v>
      </c>
      <c r="E448" s="120">
        <v>232.57716400000001</v>
      </c>
      <c r="F448" s="120">
        <v>170.643</v>
      </c>
      <c r="G448" s="120">
        <v>105.9456</v>
      </c>
      <c r="H448" s="120">
        <v>122.64960000000001</v>
      </c>
      <c r="I448" s="120">
        <v>93.384</v>
      </c>
      <c r="J448" s="120">
        <v>116.7856</v>
      </c>
      <c r="K448" s="21" t="str">
        <f t="shared" si="6"/>
        <v>11-Apr-2025  Bl No 63</v>
      </c>
    </row>
    <row r="449" spans="1:11" ht="17.100000000000001" customHeight="1" x14ac:dyDescent="0.25">
      <c r="A449" s="60">
        <v>45758</v>
      </c>
      <c r="B449" s="18">
        <v>64</v>
      </c>
      <c r="C449" s="19">
        <v>49.92</v>
      </c>
      <c r="D449" s="120">
        <v>1207.9579160000001</v>
      </c>
      <c r="E449" s="120">
        <v>231.98807199999999</v>
      </c>
      <c r="F449" s="120">
        <v>176.92619999999999</v>
      </c>
      <c r="G449" s="120">
        <v>116.436944</v>
      </c>
      <c r="H449" s="120">
        <v>122.94240000000001</v>
      </c>
      <c r="I449" s="120">
        <v>100.43519999999999</v>
      </c>
      <c r="J449" s="120">
        <v>110.66079999999999</v>
      </c>
      <c r="K449" s="21" t="str">
        <f t="shared" si="6"/>
        <v>11-Apr-2025  Bl No 64</v>
      </c>
    </row>
    <row r="450" spans="1:11" ht="17.100000000000001" customHeight="1" x14ac:dyDescent="0.25">
      <c r="A450" s="60">
        <v>45758</v>
      </c>
      <c r="B450" s="18">
        <v>65</v>
      </c>
      <c r="C450" s="19">
        <v>49.94</v>
      </c>
      <c r="D450" s="120">
        <v>1210.02</v>
      </c>
      <c r="E450" s="120">
        <v>253.622692</v>
      </c>
      <c r="F450" s="120">
        <v>181.029</v>
      </c>
      <c r="G450" s="120">
        <v>127.38996400000001</v>
      </c>
      <c r="H450" s="120">
        <v>123.1872</v>
      </c>
      <c r="I450" s="120">
        <v>90.076800000000006</v>
      </c>
      <c r="J450" s="120">
        <v>114.9464</v>
      </c>
      <c r="K450" s="21" t="str">
        <f t="shared" si="6"/>
        <v>11-Apr-2025  Bl No 65</v>
      </c>
    </row>
    <row r="451" spans="1:11" ht="17.100000000000001" customHeight="1" x14ac:dyDescent="0.25">
      <c r="A451" s="60">
        <v>45758</v>
      </c>
      <c r="B451" s="18">
        <v>66</v>
      </c>
      <c r="C451" s="19">
        <v>49.88</v>
      </c>
      <c r="D451" s="120">
        <v>1213.257828</v>
      </c>
      <c r="E451" s="120">
        <v>258.52450800000003</v>
      </c>
      <c r="F451" s="120">
        <v>183.29040000000001</v>
      </c>
      <c r="G451" s="120">
        <v>136.788656</v>
      </c>
      <c r="H451" s="120">
        <v>135.95519999999999</v>
      </c>
      <c r="I451" s="120">
        <v>88.041600000000003</v>
      </c>
      <c r="J451" s="120">
        <v>117.75920000000001</v>
      </c>
      <c r="K451" s="21" t="str">
        <f t="shared" ref="K451:K514" si="7">TEXT(A451,"DD-MMM-YYYY") &amp;"  " &amp;"Bl No " &amp;B451</f>
        <v>11-Apr-2025  Bl No 66</v>
      </c>
    </row>
    <row r="452" spans="1:11" ht="17.100000000000001" customHeight="1" x14ac:dyDescent="0.25">
      <c r="A452" s="60">
        <v>45758</v>
      </c>
      <c r="B452" s="18">
        <v>67</v>
      </c>
      <c r="C452" s="19">
        <v>49.87</v>
      </c>
      <c r="D452" s="120">
        <v>1228.444148</v>
      </c>
      <c r="E452" s="120">
        <v>263.04029200000002</v>
      </c>
      <c r="F452" s="120">
        <v>183.33240000000001</v>
      </c>
      <c r="G452" s="120">
        <v>145.50487200000001</v>
      </c>
      <c r="H452" s="120">
        <v>133.77119999999999</v>
      </c>
      <c r="I452" s="120">
        <v>90.134399999999999</v>
      </c>
      <c r="J452" s="120">
        <v>121.59520000000001</v>
      </c>
      <c r="K452" s="21" t="str">
        <f t="shared" si="7"/>
        <v>11-Apr-2025  Bl No 67</v>
      </c>
    </row>
    <row r="453" spans="1:11" ht="17.100000000000001" customHeight="1" x14ac:dyDescent="0.25">
      <c r="A453" s="60">
        <v>45758</v>
      </c>
      <c r="B453" s="18">
        <v>68</v>
      </c>
      <c r="C453" s="19">
        <v>49.99</v>
      </c>
      <c r="D453" s="120">
        <v>1242.6504520000001</v>
      </c>
      <c r="E453" s="120">
        <v>269.98312800000002</v>
      </c>
      <c r="F453" s="120">
        <v>181.70099999999999</v>
      </c>
      <c r="G453" s="120">
        <v>153.11709200000001</v>
      </c>
      <c r="H453" s="120">
        <v>143.5104</v>
      </c>
      <c r="I453" s="120">
        <v>84.628799999999998</v>
      </c>
      <c r="J453" s="120">
        <v>126.80240000000001</v>
      </c>
      <c r="K453" s="21" t="str">
        <f t="shared" si="7"/>
        <v>11-Apr-2025  Bl No 68</v>
      </c>
    </row>
    <row r="454" spans="1:11" ht="17.100000000000001" customHeight="1" x14ac:dyDescent="0.25">
      <c r="A454" s="60">
        <v>45758</v>
      </c>
      <c r="B454" s="18">
        <v>69</v>
      </c>
      <c r="C454" s="19">
        <v>50.05</v>
      </c>
      <c r="D454" s="120">
        <v>1248.047984</v>
      </c>
      <c r="E454" s="120">
        <v>282.12276400000002</v>
      </c>
      <c r="F454" s="120">
        <v>183.08160000000001</v>
      </c>
      <c r="G454" s="120">
        <v>153.59417999999999</v>
      </c>
      <c r="H454" s="120">
        <v>144.9984</v>
      </c>
      <c r="I454" s="120">
        <v>77.342399999999998</v>
      </c>
      <c r="J454" s="120">
        <v>128.6568</v>
      </c>
      <c r="K454" s="21" t="str">
        <f t="shared" si="7"/>
        <v>11-Apr-2025  Bl No 69</v>
      </c>
    </row>
    <row r="455" spans="1:11" ht="17.100000000000001" customHeight="1" x14ac:dyDescent="0.25">
      <c r="A455" s="60">
        <v>45758</v>
      </c>
      <c r="B455" s="18">
        <v>70</v>
      </c>
      <c r="C455" s="19">
        <v>50.02</v>
      </c>
      <c r="D455" s="120">
        <v>1261.5531719999999</v>
      </c>
      <c r="E455" s="120">
        <v>287.77076399999999</v>
      </c>
      <c r="F455" s="120">
        <v>183.5712</v>
      </c>
      <c r="G455" s="120">
        <v>158.6688</v>
      </c>
      <c r="H455" s="120">
        <v>152.16480000000001</v>
      </c>
      <c r="I455" s="120">
        <v>80.529600000000002</v>
      </c>
      <c r="J455" s="120">
        <v>133.8896</v>
      </c>
      <c r="K455" s="21" t="str">
        <f t="shared" si="7"/>
        <v>11-Apr-2025  Bl No 70</v>
      </c>
    </row>
    <row r="456" spans="1:11" ht="17.100000000000001" customHeight="1" x14ac:dyDescent="0.25">
      <c r="A456" s="60">
        <v>45758</v>
      </c>
      <c r="B456" s="18">
        <v>71</v>
      </c>
      <c r="C456" s="19">
        <v>50</v>
      </c>
      <c r="D456" s="120">
        <v>1353.0853279999999</v>
      </c>
      <c r="E456" s="120">
        <v>270.968144</v>
      </c>
      <c r="F456" s="120">
        <v>194.93039999999999</v>
      </c>
      <c r="G456" s="120">
        <v>172.70778000000001</v>
      </c>
      <c r="H456" s="120">
        <v>150.4896</v>
      </c>
      <c r="I456" s="120">
        <v>86.414400000000001</v>
      </c>
      <c r="J456" s="120">
        <v>137.89760000000001</v>
      </c>
      <c r="K456" s="21" t="str">
        <f t="shared" si="7"/>
        <v>11-Apr-2025  Bl No 71</v>
      </c>
    </row>
    <row r="457" spans="1:11" ht="17.100000000000001" customHeight="1" x14ac:dyDescent="0.25">
      <c r="A457" s="60">
        <v>45758</v>
      </c>
      <c r="B457" s="18">
        <v>72</v>
      </c>
      <c r="C457" s="19">
        <v>50.03</v>
      </c>
      <c r="D457" s="120">
        <v>1441.551528</v>
      </c>
      <c r="E457" s="120">
        <v>253.410324</v>
      </c>
      <c r="F457" s="120">
        <v>224.304</v>
      </c>
      <c r="G457" s="120">
        <v>194.661528</v>
      </c>
      <c r="H457" s="120">
        <v>149.11680000000001</v>
      </c>
      <c r="I457" s="120">
        <v>90.916799999999995</v>
      </c>
      <c r="J457" s="120">
        <v>141.25200000000001</v>
      </c>
      <c r="K457" s="21" t="str">
        <f t="shared" si="7"/>
        <v>11-Apr-2025  Bl No 72</v>
      </c>
    </row>
    <row r="458" spans="1:11" ht="17.100000000000001" customHeight="1" x14ac:dyDescent="0.25">
      <c r="A458" s="60">
        <v>45758</v>
      </c>
      <c r="B458" s="18">
        <v>73</v>
      </c>
      <c r="C458" s="19">
        <v>50.22</v>
      </c>
      <c r="D458" s="120">
        <v>1483.054316</v>
      </c>
      <c r="E458" s="120">
        <v>176.16465600000001</v>
      </c>
      <c r="F458" s="120">
        <v>251.02440000000001</v>
      </c>
      <c r="G458" s="120">
        <v>211.62676400000001</v>
      </c>
      <c r="H458" s="120">
        <v>152.26079999999999</v>
      </c>
      <c r="I458" s="120">
        <v>94.406400000000005</v>
      </c>
      <c r="J458" s="120">
        <v>141.03440000000001</v>
      </c>
      <c r="K458" s="21" t="str">
        <f t="shared" si="7"/>
        <v>11-Apr-2025  Bl No 73</v>
      </c>
    </row>
    <row r="459" spans="1:11" ht="17.100000000000001" customHeight="1" x14ac:dyDescent="0.25">
      <c r="A459" s="60">
        <v>45758</v>
      </c>
      <c r="B459" s="18">
        <v>74</v>
      </c>
      <c r="C459" s="19">
        <v>50.21</v>
      </c>
      <c r="D459" s="120">
        <v>1503.469212</v>
      </c>
      <c r="E459" s="120">
        <v>167.03738000000001</v>
      </c>
      <c r="F459" s="120">
        <v>264.65280000000001</v>
      </c>
      <c r="G459" s="120">
        <v>213.44407200000001</v>
      </c>
      <c r="H459" s="120">
        <v>150.41759999999999</v>
      </c>
      <c r="I459" s="120">
        <v>106.512</v>
      </c>
      <c r="J459" s="120">
        <v>145.71279999999999</v>
      </c>
      <c r="K459" s="21" t="str">
        <f t="shared" si="7"/>
        <v>11-Apr-2025  Bl No 74</v>
      </c>
    </row>
    <row r="460" spans="1:11" ht="17.100000000000001" customHeight="1" x14ac:dyDescent="0.25">
      <c r="A460" s="60">
        <v>45758</v>
      </c>
      <c r="B460" s="18">
        <v>75</v>
      </c>
      <c r="C460" s="19">
        <v>50.21</v>
      </c>
      <c r="D460" s="120">
        <v>1519.370136</v>
      </c>
      <c r="E460" s="120">
        <v>163.30414400000001</v>
      </c>
      <c r="F460" s="120">
        <v>263.46660000000003</v>
      </c>
      <c r="G460" s="120">
        <v>207.13570799999999</v>
      </c>
      <c r="H460" s="120">
        <v>149.22239999999999</v>
      </c>
      <c r="I460" s="120">
        <v>108.12479999999999</v>
      </c>
      <c r="J460" s="120">
        <v>154.15520000000001</v>
      </c>
      <c r="K460" s="21" t="str">
        <f t="shared" si="7"/>
        <v>11-Apr-2025  Bl No 75</v>
      </c>
    </row>
    <row r="461" spans="1:11" ht="17.100000000000001" customHeight="1" x14ac:dyDescent="0.25">
      <c r="A461" s="60">
        <v>45758</v>
      </c>
      <c r="B461" s="18">
        <v>76</v>
      </c>
      <c r="C461" s="19">
        <v>50.12</v>
      </c>
      <c r="D461" s="120">
        <v>1523.1747800000001</v>
      </c>
      <c r="E461" s="120">
        <v>152.639128</v>
      </c>
      <c r="F461" s="120">
        <v>259.36439999999999</v>
      </c>
      <c r="G461" s="120">
        <v>199.19622000000001</v>
      </c>
      <c r="H461" s="120">
        <v>139.8768</v>
      </c>
      <c r="I461" s="120">
        <v>103.6272</v>
      </c>
      <c r="J461" s="120">
        <v>159.51439999999999</v>
      </c>
      <c r="K461" s="21" t="str">
        <f t="shared" si="7"/>
        <v>11-Apr-2025  Bl No 76</v>
      </c>
    </row>
    <row r="462" spans="1:11" ht="17.100000000000001" customHeight="1" x14ac:dyDescent="0.25">
      <c r="A462" s="60">
        <v>45758</v>
      </c>
      <c r="B462" s="18">
        <v>77</v>
      </c>
      <c r="C462" s="19">
        <v>50.08</v>
      </c>
      <c r="D462" s="120">
        <v>1500.9117920000001</v>
      </c>
      <c r="E462" s="120">
        <v>148.738328</v>
      </c>
      <c r="F462" s="120">
        <v>260.78519999999997</v>
      </c>
      <c r="G462" s="120">
        <v>188.16552799999999</v>
      </c>
      <c r="H462" s="120">
        <v>137.35679999999999</v>
      </c>
      <c r="I462" s="120">
        <v>101.4144</v>
      </c>
      <c r="J462" s="120">
        <v>154.8776</v>
      </c>
      <c r="K462" s="21" t="str">
        <f t="shared" si="7"/>
        <v>11-Apr-2025  Bl No 77</v>
      </c>
    </row>
    <row r="463" spans="1:11" ht="17.100000000000001" customHeight="1" x14ac:dyDescent="0.25">
      <c r="A463" s="60">
        <v>45758</v>
      </c>
      <c r="B463" s="18">
        <v>78</v>
      </c>
      <c r="C463" s="19">
        <v>50.04</v>
      </c>
      <c r="D463" s="120">
        <v>1483.724956</v>
      </c>
      <c r="E463" s="120">
        <v>156.93847199999999</v>
      </c>
      <c r="F463" s="120">
        <v>259.93380000000002</v>
      </c>
      <c r="G463" s="120">
        <v>177.30472800000001</v>
      </c>
      <c r="H463" s="120">
        <v>134.06880000000001</v>
      </c>
      <c r="I463" s="120">
        <v>99.307199999999995</v>
      </c>
      <c r="J463" s="120">
        <v>155.23840000000001</v>
      </c>
      <c r="K463" s="21" t="str">
        <f t="shared" si="7"/>
        <v>11-Apr-2025  Bl No 78</v>
      </c>
    </row>
    <row r="464" spans="1:11" ht="17.100000000000001" customHeight="1" x14ac:dyDescent="0.25">
      <c r="A464" s="60">
        <v>45758</v>
      </c>
      <c r="B464" s="18">
        <v>79</v>
      </c>
      <c r="C464" s="19">
        <v>50.06</v>
      </c>
      <c r="D464" s="120">
        <v>1473.79288</v>
      </c>
      <c r="E464" s="120">
        <v>156.27723599999999</v>
      </c>
      <c r="F464" s="120">
        <v>260.39699999999999</v>
      </c>
      <c r="G464" s="120">
        <v>169.997964</v>
      </c>
      <c r="H464" s="120">
        <v>131.87520000000001</v>
      </c>
      <c r="I464" s="120">
        <v>96.916799999999995</v>
      </c>
      <c r="J464" s="120">
        <v>149.05600000000001</v>
      </c>
      <c r="K464" s="21" t="str">
        <f t="shared" si="7"/>
        <v>11-Apr-2025  Bl No 79</v>
      </c>
    </row>
    <row r="465" spans="1:11" ht="17.100000000000001" customHeight="1" x14ac:dyDescent="0.25">
      <c r="A465" s="60">
        <v>45758</v>
      </c>
      <c r="B465" s="18">
        <v>80</v>
      </c>
      <c r="C465" s="19">
        <v>50.06</v>
      </c>
      <c r="D465" s="120">
        <v>1474.5263520000001</v>
      </c>
      <c r="E465" s="120">
        <v>154.22167200000001</v>
      </c>
      <c r="F465" s="120">
        <v>256.71359999999999</v>
      </c>
      <c r="G465" s="120">
        <v>162.84770800000001</v>
      </c>
      <c r="H465" s="120">
        <v>134.976</v>
      </c>
      <c r="I465" s="120">
        <v>98.558400000000006</v>
      </c>
      <c r="J465" s="120">
        <v>149.12960000000001</v>
      </c>
      <c r="K465" s="21" t="str">
        <f t="shared" si="7"/>
        <v>11-Apr-2025  Bl No 80</v>
      </c>
    </row>
    <row r="466" spans="1:11" ht="17.100000000000001" customHeight="1" x14ac:dyDescent="0.25">
      <c r="A466" s="60">
        <v>45758</v>
      </c>
      <c r="B466" s="18">
        <v>81</v>
      </c>
      <c r="C466" s="19">
        <v>50.06</v>
      </c>
      <c r="D466" s="120">
        <v>1473.5191</v>
      </c>
      <c r="E466" s="120">
        <v>144.60450800000001</v>
      </c>
      <c r="F466" s="120">
        <v>253.96680000000001</v>
      </c>
      <c r="G466" s="120">
        <v>157.56276399999999</v>
      </c>
      <c r="H466" s="120">
        <v>131.31360000000001</v>
      </c>
      <c r="I466" s="120">
        <v>109.99679999999999</v>
      </c>
      <c r="J466" s="120">
        <v>146.34</v>
      </c>
      <c r="K466" s="21" t="str">
        <f t="shared" si="7"/>
        <v>11-Apr-2025  Bl No 81</v>
      </c>
    </row>
    <row r="467" spans="1:11" ht="17.100000000000001" customHeight="1" x14ac:dyDescent="0.25">
      <c r="A467" s="60">
        <v>45758</v>
      </c>
      <c r="B467" s="18">
        <v>82</v>
      </c>
      <c r="C467" s="19">
        <v>50.01</v>
      </c>
      <c r="D467" s="120">
        <v>1464.0554</v>
      </c>
      <c r="E467" s="120">
        <v>145.12639999999999</v>
      </c>
      <c r="F467" s="120">
        <v>254.39940000000001</v>
      </c>
      <c r="G467" s="120">
        <v>151.06530799999999</v>
      </c>
      <c r="H467" s="120">
        <v>126.6816</v>
      </c>
      <c r="I467" s="120">
        <v>108.2064</v>
      </c>
      <c r="J467" s="120">
        <v>142.08879999999999</v>
      </c>
      <c r="K467" s="21" t="str">
        <f t="shared" si="7"/>
        <v>11-Apr-2025  Bl No 82</v>
      </c>
    </row>
    <row r="468" spans="1:11" ht="17.100000000000001" customHeight="1" x14ac:dyDescent="0.25">
      <c r="A468" s="60">
        <v>45758</v>
      </c>
      <c r="B468" s="18">
        <v>83</v>
      </c>
      <c r="C468" s="19">
        <v>49.99</v>
      </c>
      <c r="D468" s="120">
        <v>1430.7928159999999</v>
      </c>
      <c r="E468" s="120">
        <v>133.977892</v>
      </c>
      <c r="F468" s="120">
        <v>255.42779999999999</v>
      </c>
      <c r="G468" s="120">
        <v>145.55956399999999</v>
      </c>
      <c r="H468" s="120">
        <v>118.81440000000001</v>
      </c>
      <c r="I468" s="120">
        <v>106.2864</v>
      </c>
      <c r="J468" s="120">
        <v>146.78399999999999</v>
      </c>
      <c r="K468" s="21" t="str">
        <f t="shared" si="7"/>
        <v>11-Apr-2025  Bl No 83</v>
      </c>
    </row>
    <row r="469" spans="1:11" ht="17.100000000000001" customHeight="1" x14ac:dyDescent="0.25">
      <c r="A469" s="60">
        <v>45758</v>
      </c>
      <c r="B469" s="18">
        <v>84</v>
      </c>
      <c r="C469" s="19">
        <v>50</v>
      </c>
      <c r="D469" s="120">
        <v>1393.3635839999999</v>
      </c>
      <c r="E469" s="120">
        <v>129.296584</v>
      </c>
      <c r="F469" s="120">
        <v>255.39959999999999</v>
      </c>
      <c r="G469" s="120">
        <v>140.27462</v>
      </c>
      <c r="H469" s="120">
        <v>115.14239999999999</v>
      </c>
      <c r="I469" s="120">
        <v>103.44</v>
      </c>
      <c r="J469" s="120">
        <v>140.9504</v>
      </c>
      <c r="K469" s="21" t="str">
        <f t="shared" si="7"/>
        <v>11-Apr-2025  Bl No 84</v>
      </c>
    </row>
    <row r="470" spans="1:11" ht="17.100000000000001" customHeight="1" x14ac:dyDescent="0.25">
      <c r="A470" s="60">
        <v>45758</v>
      </c>
      <c r="B470" s="18">
        <v>85</v>
      </c>
      <c r="C470" s="19">
        <v>49.99</v>
      </c>
      <c r="D470" s="120">
        <v>1382.287176</v>
      </c>
      <c r="E470" s="120">
        <v>119.073744</v>
      </c>
      <c r="F470" s="120">
        <v>254.21639999999999</v>
      </c>
      <c r="G470" s="120">
        <v>134.082908</v>
      </c>
      <c r="H470" s="120">
        <v>113.232</v>
      </c>
      <c r="I470" s="120">
        <v>99.014399999999995</v>
      </c>
      <c r="J470" s="120">
        <v>139.10400000000001</v>
      </c>
      <c r="K470" s="21" t="str">
        <f t="shared" si="7"/>
        <v>11-Apr-2025  Bl No 85</v>
      </c>
    </row>
    <row r="471" spans="1:11" ht="17.100000000000001" customHeight="1" x14ac:dyDescent="0.25">
      <c r="A471" s="60">
        <v>45758</v>
      </c>
      <c r="B471" s="18">
        <v>86</v>
      </c>
      <c r="C471" s="19">
        <v>49.96</v>
      </c>
      <c r="D471" s="120">
        <v>1363.995224</v>
      </c>
      <c r="E471" s="120">
        <v>109.831564</v>
      </c>
      <c r="F471" s="120">
        <v>255.45419999999999</v>
      </c>
      <c r="G471" s="120">
        <v>129.32218</v>
      </c>
      <c r="H471" s="120">
        <v>105.69119999999999</v>
      </c>
      <c r="I471" s="120">
        <v>95.908799999999999</v>
      </c>
      <c r="J471" s="120">
        <v>137.79759999999999</v>
      </c>
      <c r="K471" s="21" t="str">
        <f t="shared" si="7"/>
        <v>11-Apr-2025  Bl No 86</v>
      </c>
    </row>
    <row r="472" spans="1:11" ht="17.100000000000001" customHeight="1" x14ac:dyDescent="0.25">
      <c r="A472" s="60">
        <v>45758</v>
      </c>
      <c r="B472" s="18">
        <v>87</v>
      </c>
      <c r="C472" s="19">
        <v>49.98</v>
      </c>
      <c r="D472" s="120">
        <v>1343.4662719999999</v>
      </c>
      <c r="E472" s="120">
        <v>99.530184000000006</v>
      </c>
      <c r="F472" s="120">
        <v>251.1234</v>
      </c>
      <c r="G472" s="120">
        <v>123.07577999999999</v>
      </c>
      <c r="H472" s="120">
        <v>101.35680000000001</v>
      </c>
      <c r="I472" s="120">
        <v>92.846400000000003</v>
      </c>
      <c r="J472" s="120">
        <v>134.31280000000001</v>
      </c>
      <c r="K472" s="21" t="str">
        <f t="shared" si="7"/>
        <v>11-Apr-2025  Bl No 87</v>
      </c>
    </row>
    <row r="473" spans="1:11" ht="17.100000000000001" customHeight="1" x14ac:dyDescent="0.25">
      <c r="A473" s="60">
        <v>45758</v>
      </c>
      <c r="B473" s="18">
        <v>88</v>
      </c>
      <c r="C473" s="19">
        <v>50</v>
      </c>
      <c r="D473" s="120">
        <v>1322.829612</v>
      </c>
      <c r="E473" s="120">
        <v>105.250908</v>
      </c>
      <c r="F473" s="120">
        <v>246.8244</v>
      </c>
      <c r="G473" s="120">
        <v>117.928144</v>
      </c>
      <c r="H473" s="120">
        <v>97.075199999999995</v>
      </c>
      <c r="I473" s="120">
        <v>89.591999999999999</v>
      </c>
      <c r="J473" s="120">
        <v>128.7576</v>
      </c>
      <c r="K473" s="21" t="str">
        <f t="shared" si="7"/>
        <v>11-Apr-2025  Bl No 88</v>
      </c>
    </row>
    <row r="474" spans="1:11" ht="17.100000000000001" customHeight="1" x14ac:dyDescent="0.25">
      <c r="A474" s="60">
        <v>45758</v>
      </c>
      <c r="B474" s="18">
        <v>89</v>
      </c>
      <c r="C474" s="19">
        <v>49.94</v>
      </c>
      <c r="D474" s="120">
        <v>1305.2179839999999</v>
      </c>
      <c r="E474" s="120">
        <v>115.692508</v>
      </c>
      <c r="F474" s="120">
        <v>242.86920000000001</v>
      </c>
      <c r="G474" s="120">
        <v>111.862692</v>
      </c>
      <c r="H474" s="120">
        <v>91.027199999999993</v>
      </c>
      <c r="I474" s="120">
        <v>85.771199999999993</v>
      </c>
      <c r="J474" s="120">
        <v>125.06319999999999</v>
      </c>
      <c r="K474" s="21" t="str">
        <f t="shared" si="7"/>
        <v>11-Apr-2025  Bl No 89</v>
      </c>
    </row>
    <row r="475" spans="1:11" ht="17.100000000000001" customHeight="1" x14ac:dyDescent="0.25">
      <c r="A475" s="60">
        <v>45758</v>
      </c>
      <c r="B475" s="18">
        <v>90</v>
      </c>
      <c r="C475" s="19">
        <v>49.81</v>
      </c>
      <c r="D475" s="120">
        <v>1285.06032</v>
      </c>
      <c r="E475" s="120">
        <v>111.45018</v>
      </c>
      <c r="F475" s="120">
        <v>240.41220000000001</v>
      </c>
      <c r="G475" s="120">
        <v>106.161164</v>
      </c>
      <c r="H475" s="120">
        <v>89.52</v>
      </c>
      <c r="I475" s="120">
        <v>81.816000000000003</v>
      </c>
      <c r="J475" s="120">
        <v>120.7</v>
      </c>
      <c r="K475" s="21" t="str">
        <f t="shared" si="7"/>
        <v>11-Apr-2025  Bl No 90</v>
      </c>
    </row>
    <row r="476" spans="1:11" ht="17.100000000000001" customHeight="1" x14ac:dyDescent="0.25">
      <c r="A476" s="60">
        <v>45758</v>
      </c>
      <c r="B476" s="18">
        <v>91</v>
      </c>
      <c r="C476" s="19">
        <v>49.9</v>
      </c>
      <c r="D476" s="120">
        <v>1268.7936999999999</v>
      </c>
      <c r="E476" s="120">
        <v>93.465599999999995</v>
      </c>
      <c r="F476" s="120">
        <v>236.99340000000001</v>
      </c>
      <c r="G476" s="120">
        <v>102.667636</v>
      </c>
      <c r="H476" s="120">
        <v>86.779200000000003</v>
      </c>
      <c r="I476" s="120">
        <v>78.201599999999999</v>
      </c>
      <c r="J476" s="120">
        <v>115.11360000000001</v>
      </c>
      <c r="K476" s="21" t="str">
        <f t="shared" si="7"/>
        <v>11-Apr-2025  Bl No 91</v>
      </c>
    </row>
    <row r="477" spans="1:11" ht="17.100000000000001" customHeight="1" x14ac:dyDescent="0.25">
      <c r="A477" s="60">
        <v>45758</v>
      </c>
      <c r="B477" s="18">
        <v>92</v>
      </c>
      <c r="C477" s="19">
        <v>49.99</v>
      </c>
      <c r="D477" s="120">
        <v>1254.682916</v>
      </c>
      <c r="E477" s="120">
        <v>82.557091999999997</v>
      </c>
      <c r="F477" s="120">
        <v>233.07419999999999</v>
      </c>
      <c r="G477" s="120">
        <v>96.045379999999994</v>
      </c>
      <c r="H477" s="120">
        <v>83.212800000000001</v>
      </c>
      <c r="I477" s="120">
        <v>74.491200000000006</v>
      </c>
      <c r="J477" s="120">
        <v>111.9776</v>
      </c>
      <c r="K477" s="21" t="str">
        <f t="shared" si="7"/>
        <v>11-Apr-2025  Bl No 92</v>
      </c>
    </row>
    <row r="478" spans="1:11" ht="17.100000000000001" customHeight="1" x14ac:dyDescent="0.25">
      <c r="A478" s="60">
        <v>45758</v>
      </c>
      <c r="B478" s="18">
        <v>93</v>
      </c>
      <c r="C478" s="19">
        <v>49.97</v>
      </c>
      <c r="D478" s="120">
        <v>1216.1886159999999</v>
      </c>
      <c r="E478" s="120">
        <v>76.795344</v>
      </c>
      <c r="F478" s="120">
        <v>234.70320000000001</v>
      </c>
      <c r="G478" s="120">
        <v>85.86618</v>
      </c>
      <c r="H478" s="120">
        <v>79.3536</v>
      </c>
      <c r="I478" s="120">
        <v>70.958399999999997</v>
      </c>
      <c r="J478" s="120">
        <v>103.5912</v>
      </c>
      <c r="K478" s="21" t="str">
        <f t="shared" si="7"/>
        <v>11-Apr-2025  Bl No 93</v>
      </c>
    </row>
    <row r="479" spans="1:11" ht="17.100000000000001" customHeight="1" x14ac:dyDescent="0.25">
      <c r="A479" s="60">
        <v>45758</v>
      </c>
      <c r="B479" s="18">
        <v>94</v>
      </c>
      <c r="C479" s="19">
        <v>49.97</v>
      </c>
      <c r="D479" s="120">
        <v>1208.526936</v>
      </c>
      <c r="E479" s="120">
        <v>67.815563999999995</v>
      </c>
      <c r="F479" s="120">
        <v>243.5472</v>
      </c>
      <c r="G479" s="120">
        <v>83.748363999999995</v>
      </c>
      <c r="H479" s="120">
        <v>82.209599999999995</v>
      </c>
      <c r="I479" s="120">
        <v>67.780799999999999</v>
      </c>
      <c r="J479" s="120">
        <v>99.483199999999997</v>
      </c>
      <c r="K479" s="21" t="str">
        <f t="shared" si="7"/>
        <v>11-Apr-2025  Bl No 94</v>
      </c>
    </row>
    <row r="480" spans="1:11" ht="17.100000000000001" customHeight="1" x14ac:dyDescent="0.25">
      <c r="A480" s="60">
        <v>45758</v>
      </c>
      <c r="B480" s="18">
        <v>95</v>
      </c>
      <c r="C480" s="19">
        <v>49.97</v>
      </c>
      <c r="D480" s="120">
        <v>1194.0853360000001</v>
      </c>
      <c r="E480" s="120">
        <v>63.803344000000003</v>
      </c>
      <c r="F480" s="120">
        <v>235.74</v>
      </c>
      <c r="G480" s="120">
        <v>81.982836000000006</v>
      </c>
      <c r="H480" s="120">
        <v>79.694400000000002</v>
      </c>
      <c r="I480" s="120">
        <v>65.16</v>
      </c>
      <c r="J480" s="120">
        <v>98.467200000000005</v>
      </c>
      <c r="K480" s="21" t="str">
        <f t="shared" si="7"/>
        <v>11-Apr-2025  Bl No 95</v>
      </c>
    </row>
    <row r="481" spans="1:20" s="33" customFormat="1" ht="17.100000000000001" customHeight="1" x14ac:dyDescent="0.3">
      <c r="A481" s="60">
        <v>45758</v>
      </c>
      <c r="B481" s="32">
        <v>96</v>
      </c>
      <c r="C481" s="28">
        <v>49.99</v>
      </c>
      <c r="D481" s="120">
        <v>1165.7609399999999</v>
      </c>
      <c r="E481" s="120">
        <v>71.108072000000007</v>
      </c>
      <c r="F481" s="120">
        <v>235.3098</v>
      </c>
      <c r="G481" s="120">
        <v>79.353307999999998</v>
      </c>
      <c r="H481" s="120">
        <v>77.620800000000003</v>
      </c>
      <c r="I481" s="120">
        <v>62.870399999999997</v>
      </c>
      <c r="J481" s="120">
        <v>99.22</v>
      </c>
      <c r="K481" s="30" t="str">
        <f t="shared" si="7"/>
        <v>11-Apr-2025  Bl No 96</v>
      </c>
      <c r="L481" s="31"/>
      <c r="M481" s="31"/>
      <c r="N481" s="32"/>
      <c r="O481" s="31"/>
      <c r="P481" s="31"/>
      <c r="Q481" s="31"/>
      <c r="R481" s="31"/>
      <c r="S481" s="31"/>
      <c r="T481" s="31"/>
    </row>
    <row r="482" spans="1:20" ht="17.100000000000001" customHeight="1" x14ac:dyDescent="0.25">
      <c r="A482" s="60">
        <v>45759</v>
      </c>
      <c r="B482" s="18">
        <v>1</v>
      </c>
      <c r="C482" s="19">
        <v>49.9</v>
      </c>
      <c r="D482" s="120">
        <v>1131.0495000000001</v>
      </c>
      <c r="E482" s="120">
        <v>92.777600000000007</v>
      </c>
      <c r="F482" s="120">
        <v>233.25299999999999</v>
      </c>
      <c r="G482" s="120">
        <v>74.659779999999998</v>
      </c>
      <c r="H482" s="120">
        <v>76.5792</v>
      </c>
      <c r="I482" s="120">
        <v>58.876800000000003</v>
      </c>
      <c r="J482" s="120">
        <v>102.54</v>
      </c>
      <c r="K482" s="21" t="str">
        <f t="shared" si="7"/>
        <v>12-Apr-2025  Bl No 1</v>
      </c>
    </row>
    <row r="483" spans="1:20" ht="17.100000000000001" customHeight="1" x14ac:dyDescent="0.25">
      <c r="A483" s="60">
        <v>45759</v>
      </c>
      <c r="B483" s="18">
        <v>2</v>
      </c>
      <c r="C483" s="19">
        <v>49.99</v>
      </c>
      <c r="D483" s="120">
        <v>1116.9660280000001</v>
      </c>
      <c r="E483" s="120">
        <v>105.088292</v>
      </c>
      <c r="F483" s="120">
        <v>225.94139999999999</v>
      </c>
      <c r="G483" s="120">
        <v>75.063856000000001</v>
      </c>
      <c r="H483" s="120">
        <v>64.963200000000001</v>
      </c>
      <c r="I483" s="120">
        <v>57.182400000000001</v>
      </c>
      <c r="J483" s="120">
        <v>99.268000000000001</v>
      </c>
      <c r="K483" s="21" t="str">
        <f t="shared" si="7"/>
        <v>12-Apr-2025  Bl No 2</v>
      </c>
    </row>
    <row r="484" spans="1:20" ht="17.100000000000001" customHeight="1" x14ac:dyDescent="0.25">
      <c r="A484" s="60">
        <v>45759</v>
      </c>
      <c r="B484" s="18">
        <v>3</v>
      </c>
      <c r="C484" s="19">
        <v>50</v>
      </c>
      <c r="D484" s="120">
        <v>1099.192728</v>
      </c>
      <c r="E484" s="120">
        <v>107.85570800000001</v>
      </c>
      <c r="F484" s="120">
        <v>219.97200000000001</v>
      </c>
      <c r="G484" s="120">
        <v>73.265743999999998</v>
      </c>
      <c r="H484" s="120">
        <v>68.140799999999999</v>
      </c>
      <c r="I484" s="120">
        <v>55.665599999999998</v>
      </c>
      <c r="J484" s="120">
        <v>100.432</v>
      </c>
      <c r="K484" s="21" t="str">
        <f t="shared" si="7"/>
        <v>12-Apr-2025  Bl No 3</v>
      </c>
    </row>
    <row r="485" spans="1:20" ht="17.100000000000001" customHeight="1" x14ac:dyDescent="0.25">
      <c r="A485" s="60">
        <v>45759</v>
      </c>
      <c r="B485" s="18">
        <v>4</v>
      </c>
      <c r="C485" s="19">
        <v>49.97</v>
      </c>
      <c r="D485" s="120">
        <v>1073.1268439999999</v>
      </c>
      <c r="E485" s="120">
        <v>114.19985200000001</v>
      </c>
      <c r="F485" s="120">
        <v>221.6232</v>
      </c>
      <c r="G485" s="120">
        <v>72.367127999999994</v>
      </c>
      <c r="H485" s="120">
        <v>65.577600000000004</v>
      </c>
      <c r="I485" s="120">
        <v>54.499200000000002</v>
      </c>
      <c r="J485" s="120">
        <v>98.669600000000003</v>
      </c>
      <c r="K485" s="21" t="str">
        <f t="shared" si="7"/>
        <v>12-Apr-2025  Bl No 4</v>
      </c>
    </row>
    <row r="486" spans="1:20" ht="17.100000000000001" customHeight="1" x14ac:dyDescent="0.25">
      <c r="A486" s="60">
        <v>45759</v>
      </c>
      <c r="B486" s="18">
        <v>5</v>
      </c>
      <c r="C486" s="19">
        <v>49.94</v>
      </c>
      <c r="D486" s="120">
        <v>1054.5472</v>
      </c>
      <c r="E486" s="120">
        <v>137.83564000000001</v>
      </c>
      <c r="F486" s="120">
        <v>213.97980000000001</v>
      </c>
      <c r="G486" s="120">
        <v>70.034328000000002</v>
      </c>
      <c r="H486" s="120">
        <v>64.876800000000003</v>
      </c>
      <c r="I486" s="120">
        <v>53.414400000000001</v>
      </c>
      <c r="J486" s="120">
        <v>98.38</v>
      </c>
      <c r="K486" s="21" t="str">
        <f t="shared" si="7"/>
        <v>12-Apr-2025  Bl No 5</v>
      </c>
    </row>
    <row r="487" spans="1:20" ht="17.100000000000001" customHeight="1" x14ac:dyDescent="0.25">
      <c r="A487" s="60">
        <v>45759</v>
      </c>
      <c r="B487" s="18">
        <v>6</v>
      </c>
      <c r="C487" s="19">
        <v>49.94</v>
      </c>
      <c r="D487" s="120">
        <v>1028.2860559999999</v>
      </c>
      <c r="E487" s="120">
        <v>137.07432399999999</v>
      </c>
      <c r="F487" s="120">
        <v>209.6508</v>
      </c>
      <c r="G487" s="120">
        <v>71.250619999999998</v>
      </c>
      <c r="H487" s="120">
        <v>65.299199999999999</v>
      </c>
      <c r="I487" s="120">
        <v>52.742400000000004</v>
      </c>
      <c r="J487" s="120">
        <v>93.465599999999995</v>
      </c>
      <c r="K487" s="21" t="str">
        <f t="shared" si="7"/>
        <v>12-Apr-2025  Bl No 6</v>
      </c>
    </row>
    <row r="488" spans="1:20" ht="17.100000000000001" customHeight="1" x14ac:dyDescent="0.25">
      <c r="A488" s="60">
        <v>45759</v>
      </c>
      <c r="B488" s="18">
        <v>7</v>
      </c>
      <c r="C488" s="19">
        <v>49.98</v>
      </c>
      <c r="D488" s="120">
        <v>1010.098764</v>
      </c>
      <c r="E488" s="120">
        <v>135.20552799999999</v>
      </c>
      <c r="F488" s="120">
        <v>202.61340000000001</v>
      </c>
      <c r="G488" s="120">
        <v>71.375420000000005</v>
      </c>
      <c r="H488" s="120">
        <v>64.689599999999999</v>
      </c>
      <c r="I488" s="120">
        <v>52.171199999999999</v>
      </c>
      <c r="J488" s="120">
        <v>95.380799999999994</v>
      </c>
      <c r="K488" s="21" t="str">
        <f t="shared" si="7"/>
        <v>12-Apr-2025  Bl No 7</v>
      </c>
    </row>
    <row r="489" spans="1:20" ht="17.100000000000001" customHeight="1" x14ac:dyDescent="0.25">
      <c r="A489" s="60">
        <v>45759</v>
      </c>
      <c r="B489" s="18">
        <v>8</v>
      </c>
      <c r="C489" s="19">
        <v>50.01</v>
      </c>
      <c r="D489" s="120">
        <v>996.24418400000002</v>
      </c>
      <c r="E489" s="120">
        <v>135.64421999999999</v>
      </c>
      <c r="F489" s="120">
        <v>203.75280000000001</v>
      </c>
      <c r="G489" s="120">
        <v>71.173820000000006</v>
      </c>
      <c r="H489" s="120">
        <v>74.558400000000006</v>
      </c>
      <c r="I489" s="120">
        <v>51.695999999999998</v>
      </c>
      <c r="J489" s="120">
        <v>96.476799999999997</v>
      </c>
      <c r="K489" s="21" t="str">
        <f t="shared" si="7"/>
        <v>12-Apr-2025  Bl No 8</v>
      </c>
    </row>
    <row r="490" spans="1:20" ht="17.100000000000001" customHeight="1" x14ac:dyDescent="0.25">
      <c r="A490" s="60">
        <v>45759</v>
      </c>
      <c r="B490" s="18">
        <v>9</v>
      </c>
      <c r="C490" s="19">
        <v>50.04</v>
      </c>
      <c r="D490" s="120">
        <v>973.69022800000005</v>
      </c>
      <c r="E490" s="120">
        <v>134.769744</v>
      </c>
      <c r="F490" s="120">
        <v>196.65899999999999</v>
      </c>
      <c r="G490" s="120">
        <v>70.527708000000004</v>
      </c>
      <c r="H490" s="120">
        <v>69.388800000000003</v>
      </c>
      <c r="I490" s="120">
        <v>50.951999999999998</v>
      </c>
      <c r="J490" s="120">
        <v>95.382400000000004</v>
      </c>
      <c r="K490" s="21" t="str">
        <f t="shared" si="7"/>
        <v>12-Apr-2025  Bl No 9</v>
      </c>
    </row>
    <row r="491" spans="1:20" ht="17.100000000000001" customHeight="1" x14ac:dyDescent="0.25">
      <c r="A491" s="60">
        <v>45759</v>
      </c>
      <c r="B491" s="18">
        <v>10</v>
      </c>
      <c r="C491" s="19">
        <v>50.02</v>
      </c>
      <c r="D491" s="120">
        <v>953.73404400000004</v>
      </c>
      <c r="E491" s="120">
        <v>148.79709199999999</v>
      </c>
      <c r="F491" s="120">
        <v>188.87100000000001</v>
      </c>
      <c r="G491" s="120">
        <v>70.210908000000003</v>
      </c>
      <c r="H491" s="120">
        <v>67.041600000000003</v>
      </c>
      <c r="I491" s="120">
        <v>50.169600000000003</v>
      </c>
      <c r="J491" s="120">
        <v>95.953599999999994</v>
      </c>
      <c r="K491" s="21" t="str">
        <f t="shared" si="7"/>
        <v>12-Apr-2025  Bl No 10</v>
      </c>
    </row>
    <row r="492" spans="1:20" ht="17.100000000000001" customHeight="1" x14ac:dyDescent="0.25">
      <c r="A492" s="60">
        <v>45759</v>
      </c>
      <c r="B492" s="18">
        <v>11</v>
      </c>
      <c r="C492" s="19">
        <v>50.01</v>
      </c>
      <c r="D492" s="120">
        <v>934.03613600000006</v>
      </c>
      <c r="E492" s="120">
        <v>159.20058</v>
      </c>
      <c r="F492" s="120">
        <v>183.14099999999999</v>
      </c>
      <c r="G492" s="120">
        <v>69.862399999999994</v>
      </c>
      <c r="H492" s="120">
        <v>65.956800000000001</v>
      </c>
      <c r="I492" s="120">
        <v>50.044800000000002</v>
      </c>
      <c r="J492" s="120">
        <v>94.52</v>
      </c>
      <c r="K492" s="21" t="str">
        <f t="shared" si="7"/>
        <v>12-Apr-2025  Bl No 11</v>
      </c>
    </row>
    <row r="493" spans="1:20" ht="17.100000000000001" customHeight="1" x14ac:dyDescent="0.25">
      <c r="A493" s="60">
        <v>45759</v>
      </c>
      <c r="B493" s="18">
        <v>12</v>
      </c>
      <c r="C493" s="19">
        <v>49.99</v>
      </c>
      <c r="D493" s="120">
        <v>922.04811199999995</v>
      </c>
      <c r="E493" s="120">
        <v>158.768</v>
      </c>
      <c r="F493" s="120">
        <v>182.3622</v>
      </c>
      <c r="G493" s="120">
        <v>69.267200000000003</v>
      </c>
      <c r="H493" s="120">
        <v>64.934399999999997</v>
      </c>
      <c r="I493" s="120">
        <v>49.814399999999999</v>
      </c>
      <c r="J493" s="120">
        <v>93.583200000000005</v>
      </c>
      <c r="K493" s="21" t="str">
        <f t="shared" si="7"/>
        <v>12-Apr-2025  Bl No 12</v>
      </c>
    </row>
    <row r="494" spans="1:20" ht="17.100000000000001" customHeight="1" x14ac:dyDescent="0.25">
      <c r="A494" s="60">
        <v>45759</v>
      </c>
      <c r="B494" s="18">
        <v>13</v>
      </c>
      <c r="C494" s="19">
        <v>49.98</v>
      </c>
      <c r="D494" s="120">
        <v>908.24181199999998</v>
      </c>
      <c r="E494" s="120">
        <v>158.34502000000001</v>
      </c>
      <c r="F494" s="120">
        <v>183.16560000000001</v>
      </c>
      <c r="G494" s="120">
        <v>68.115200000000002</v>
      </c>
      <c r="H494" s="120">
        <v>69.547200000000004</v>
      </c>
      <c r="I494" s="120">
        <v>49.564799999999998</v>
      </c>
      <c r="J494" s="120">
        <v>96.087199999999996</v>
      </c>
      <c r="K494" s="21" t="str">
        <f t="shared" si="7"/>
        <v>12-Apr-2025  Bl No 13</v>
      </c>
    </row>
    <row r="495" spans="1:20" ht="17.100000000000001" customHeight="1" x14ac:dyDescent="0.25">
      <c r="A495" s="60">
        <v>45759</v>
      </c>
      <c r="B495" s="18">
        <v>14</v>
      </c>
      <c r="C495" s="19">
        <v>49.99</v>
      </c>
      <c r="D495" s="120">
        <v>899.68892000000005</v>
      </c>
      <c r="E495" s="120">
        <v>157.13454400000001</v>
      </c>
      <c r="F495" s="120">
        <v>179.0592</v>
      </c>
      <c r="G495" s="120">
        <v>70.924220000000005</v>
      </c>
      <c r="H495" s="120">
        <v>81.263999999999996</v>
      </c>
      <c r="I495" s="120">
        <v>49.382399999999997</v>
      </c>
      <c r="J495" s="120">
        <v>95.504000000000005</v>
      </c>
      <c r="K495" s="21" t="str">
        <f t="shared" si="7"/>
        <v>12-Apr-2025  Bl No 14</v>
      </c>
    </row>
    <row r="496" spans="1:20" ht="17.100000000000001" customHeight="1" x14ac:dyDescent="0.25">
      <c r="A496" s="60">
        <v>45759</v>
      </c>
      <c r="B496" s="18">
        <v>15</v>
      </c>
      <c r="C496" s="19">
        <v>50.02</v>
      </c>
      <c r="D496" s="120">
        <v>887.49331600000005</v>
      </c>
      <c r="E496" s="120">
        <v>154.99578</v>
      </c>
      <c r="F496" s="120">
        <v>179.27940000000001</v>
      </c>
      <c r="G496" s="120">
        <v>71.867928000000006</v>
      </c>
      <c r="H496" s="120">
        <v>73.958399999999997</v>
      </c>
      <c r="I496" s="120">
        <v>49.459200000000003</v>
      </c>
      <c r="J496" s="120">
        <v>95.820800000000006</v>
      </c>
      <c r="K496" s="21" t="str">
        <f t="shared" si="7"/>
        <v>12-Apr-2025  Bl No 15</v>
      </c>
    </row>
    <row r="497" spans="1:11" ht="17.100000000000001" customHeight="1" x14ac:dyDescent="0.25">
      <c r="A497" s="60">
        <v>45759</v>
      </c>
      <c r="B497" s="18">
        <v>16</v>
      </c>
      <c r="C497" s="19">
        <v>50</v>
      </c>
      <c r="D497" s="120">
        <v>875.70372799999996</v>
      </c>
      <c r="E497" s="120">
        <v>154.65221600000001</v>
      </c>
      <c r="F497" s="120">
        <v>175.3716</v>
      </c>
      <c r="G497" s="120">
        <v>72.818327999999994</v>
      </c>
      <c r="H497" s="120">
        <v>68.716800000000006</v>
      </c>
      <c r="I497" s="120">
        <v>49.377600000000001</v>
      </c>
      <c r="J497" s="120">
        <v>93.76</v>
      </c>
      <c r="K497" s="21" t="str">
        <f t="shared" si="7"/>
        <v>12-Apr-2025  Bl No 16</v>
      </c>
    </row>
    <row r="498" spans="1:11" ht="17.100000000000001" customHeight="1" x14ac:dyDescent="0.25">
      <c r="A498" s="60">
        <v>45759</v>
      </c>
      <c r="B498" s="18">
        <v>17</v>
      </c>
      <c r="C498" s="19">
        <v>49.97</v>
      </c>
      <c r="D498" s="120">
        <v>866.53661599999998</v>
      </c>
      <c r="E498" s="120">
        <v>153.235784</v>
      </c>
      <c r="F498" s="120">
        <v>172.91640000000001</v>
      </c>
      <c r="G498" s="120">
        <v>75.901964000000007</v>
      </c>
      <c r="H498" s="120">
        <v>74.961600000000004</v>
      </c>
      <c r="I498" s="120">
        <v>49.756799999999998</v>
      </c>
      <c r="J498" s="120">
        <v>97.761600000000001</v>
      </c>
      <c r="K498" s="21" t="str">
        <f t="shared" si="7"/>
        <v>12-Apr-2025  Bl No 17</v>
      </c>
    </row>
    <row r="499" spans="1:11" ht="17.100000000000001" customHeight="1" x14ac:dyDescent="0.25">
      <c r="A499" s="60">
        <v>45759</v>
      </c>
      <c r="B499" s="18">
        <v>18</v>
      </c>
      <c r="C499" s="19">
        <v>49.97</v>
      </c>
      <c r="D499" s="120">
        <v>865.84844799999996</v>
      </c>
      <c r="E499" s="120">
        <v>153.475784</v>
      </c>
      <c r="F499" s="120">
        <v>168.22020000000001</v>
      </c>
      <c r="G499" s="120">
        <v>79.721891999999997</v>
      </c>
      <c r="H499" s="120">
        <v>77.491200000000006</v>
      </c>
      <c r="I499" s="120">
        <v>49.9968</v>
      </c>
      <c r="J499" s="120">
        <v>97.135199999999998</v>
      </c>
      <c r="K499" s="21" t="str">
        <f t="shared" si="7"/>
        <v>12-Apr-2025  Bl No 18</v>
      </c>
    </row>
    <row r="500" spans="1:11" ht="17.100000000000001" customHeight="1" x14ac:dyDescent="0.25">
      <c r="A500" s="60">
        <v>45759</v>
      </c>
      <c r="B500" s="18">
        <v>19</v>
      </c>
      <c r="C500" s="19">
        <v>49.99</v>
      </c>
      <c r="D500" s="120">
        <v>866.47518000000002</v>
      </c>
      <c r="E500" s="120">
        <v>152.23098400000001</v>
      </c>
      <c r="F500" s="120">
        <v>159.56880000000001</v>
      </c>
      <c r="G500" s="120">
        <v>86.759855999999999</v>
      </c>
      <c r="H500" s="120">
        <v>85.343999999999994</v>
      </c>
      <c r="I500" s="120">
        <v>51.206400000000002</v>
      </c>
      <c r="J500" s="120">
        <v>96.808000000000007</v>
      </c>
      <c r="K500" s="21" t="str">
        <f t="shared" si="7"/>
        <v>12-Apr-2025  Bl No 19</v>
      </c>
    </row>
    <row r="501" spans="1:11" ht="17.100000000000001" customHeight="1" x14ac:dyDescent="0.25">
      <c r="A501" s="60">
        <v>45759</v>
      </c>
      <c r="B501" s="18">
        <v>20</v>
      </c>
      <c r="C501" s="19">
        <v>50.02</v>
      </c>
      <c r="D501" s="120">
        <v>856.09889999999996</v>
      </c>
      <c r="E501" s="120">
        <v>151.439708</v>
      </c>
      <c r="F501" s="120">
        <v>148.40520000000001</v>
      </c>
      <c r="G501" s="120">
        <v>96.674036000000001</v>
      </c>
      <c r="H501" s="120">
        <v>98.606399999999994</v>
      </c>
      <c r="I501" s="120">
        <v>52.968000000000004</v>
      </c>
      <c r="J501" s="120">
        <v>98.515199999999993</v>
      </c>
      <c r="K501" s="21" t="str">
        <f t="shared" si="7"/>
        <v>12-Apr-2025  Bl No 20</v>
      </c>
    </row>
    <row r="502" spans="1:11" ht="17.100000000000001" customHeight="1" x14ac:dyDescent="0.25">
      <c r="A502" s="60">
        <v>45759</v>
      </c>
      <c r="B502" s="18">
        <v>21</v>
      </c>
      <c r="C502" s="19">
        <v>50.04</v>
      </c>
      <c r="D502" s="120">
        <v>858.58861999999999</v>
      </c>
      <c r="E502" s="120">
        <v>145.49701999999999</v>
      </c>
      <c r="F502" s="120">
        <v>143.80019999999999</v>
      </c>
      <c r="G502" s="120">
        <v>110.30545600000001</v>
      </c>
      <c r="H502" s="120">
        <v>107.1456</v>
      </c>
      <c r="I502" s="120">
        <v>56.217599999999997</v>
      </c>
      <c r="J502" s="120">
        <v>104.072</v>
      </c>
      <c r="K502" s="21" t="str">
        <f t="shared" si="7"/>
        <v>12-Apr-2025  Bl No 21</v>
      </c>
    </row>
    <row r="503" spans="1:11" ht="17.100000000000001" customHeight="1" x14ac:dyDescent="0.25">
      <c r="A503" s="60">
        <v>45759</v>
      </c>
      <c r="B503" s="18">
        <v>22</v>
      </c>
      <c r="C503" s="19">
        <v>50.01</v>
      </c>
      <c r="D503" s="120">
        <v>875.46122800000001</v>
      </c>
      <c r="E503" s="120">
        <v>137.4144</v>
      </c>
      <c r="F503" s="120">
        <v>139.57079999999999</v>
      </c>
      <c r="G503" s="120">
        <v>120.827344</v>
      </c>
      <c r="H503" s="120">
        <v>114.2928</v>
      </c>
      <c r="I503" s="120">
        <v>59.817599999999999</v>
      </c>
      <c r="J503" s="120">
        <v>108.00320000000001</v>
      </c>
      <c r="K503" s="21" t="str">
        <f t="shared" si="7"/>
        <v>12-Apr-2025  Bl No 22</v>
      </c>
    </row>
    <row r="504" spans="1:11" ht="17.100000000000001" customHeight="1" x14ac:dyDescent="0.25">
      <c r="A504" s="60">
        <v>45759</v>
      </c>
      <c r="B504" s="18">
        <v>23</v>
      </c>
      <c r="C504" s="19">
        <v>50</v>
      </c>
      <c r="D504" s="120">
        <v>887.85675600000002</v>
      </c>
      <c r="E504" s="120">
        <v>121.583128</v>
      </c>
      <c r="F504" s="120">
        <v>141.1086</v>
      </c>
      <c r="G504" s="120">
        <v>131.96363600000001</v>
      </c>
      <c r="H504" s="120">
        <v>117.4128</v>
      </c>
      <c r="I504" s="120">
        <v>63.729599999999998</v>
      </c>
      <c r="J504" s="120">
        <v>112.55119999999999</v>
      </c>
      <c r="K504" s="21" t="str">
        <f t="shared" si="7"/>
        <v>12-Apr-2025  Bl No 23</v>
      </c>
    </row>
    <row r="505" spans="1:11" ht="17.100000000000001" customHeight="1" x14ac:dyDescent="0.25">
      <c r="A505" s="60">
        <v>45759</v>
      </c>
      <c r="B505" s="18">
        <v>24</v>
      </c>
      <c r="C505" s="19">
        <v>50.02</v>
      </c>
      <c r="D505" s="120">
        <v>897.20505600000001</v>
      </c>
      <c r="E505" s="120">
        <v>125.825456</v>
      </c>
      <c r="F505" s="120">
        <v>140.24160000000001</v>
      </c>
      <c r="G505" s="120">
        <v>137.69978</v>
      </c>
      <c r="H505" s="120">
        <v>119.6016</v>
      </c>
      <c r="I505" s="120">
        <v>68.135999999999996</v>
      </c>
      <c r="J505" s="120">
        <v>116.8784</v>
      </c>
      <c r="K505" s="21" t="str">
        <f t="shared" si="7"/>
        <v>12-Apr-2025  Bl No 24</v>
      </c>
    </row>
    <row r="506" spans="1:11" ht="17.100000000000001" customHeight="1" x14ac:dyDescent="0.25">
      <c r="A506" s="60">
        <v>45759</v>
      </c>
      <c r="B506" s="18">
        <v>25</v>
      </c>
      <c r="C506" s="19">
        <v>50.1</v>
      </c>
      <c r="D506" s="120">
        <v>918.90298399999995</v>
      </c>
      <c r="E506" s="120">
        <v>130.40174400000001</v>
      </c>
      <c r="F506" s="120">
        <v>145.32480000000001</v>
      </c>
      <c r="G506" s="120">
        <v>144.39883599999999</v>
      </c>
      <c r="H506" s="120">
        <v>125.4624</v>
      </c>
      <c r="I506" s="120">
        <v>71.601600000000005</v>
      </c>
      <c r="J506" s="120">
        <v>119.20480000000001</v>
      </c>
      <c r="K506" s="21" t="str">
        <f t="shared" si="7"/>
        <v>12-Apr-2025  Bl No 25</v>
      </c>
    </row>
    <row r="507" spans="1:11" ht="17.100000000000001" customHeight="1" x14ac:dyDescent="0.25">
      <c r="A507" s="60">
        <v>45759</v>
      </c>
      <c r="B507" s="18">
        <v>26</v>
      </c>
      <c r="C507" s="19">
        <v>50.08</v>
      </c>
      <c r="D507" s="120">
        <v>938.18830800000001</v>
      </c>
      <c r="E507" s="120">
        <v>135.61047199999999</v>
      </c>
      <c r="F507" s="120">
        <v>153.7704</v>
      </c>
      <c r="G507" s="120">
        <v>149.00218000000001</v>
      </c>
      <c r="H507" s="120">
        <v>128.12639999999999</v>
      </c>
      <c r="I507" s="120">
        <v>74.760000000000005</v>
      </c>
      <c r="J507" s="120">
        <v>120.0264</v>
      </c>
      <c r="K507" s="21" t="str">
        <f t="shared" si="7"/>
        <v>12-Apr-2025  Bl No 26</v>
      </c>
    </row>
    <row r="508" spans="1:11" ht="17.100000000000001" customHeight="1" x14ac:dyDescent="0.25">
      <c r="A508" s="60">
        <v>45759</v>
      </c>
      <c r="B508" s="18">
        <v>27</v>
      </c>
      <c r="C508" s="19">
        <v>50.04</v>
      </c>
      <c r="D508" s="120">
        <v>960.43358000000001</v>
      </c>
      <c r="E508" s="120">
        <v>146.80436</v>
      </c>
      <c r="F508" s="120">
        <v>156.46199999999999</v>
      </c>
      <c r="G508" s="120">
        <v>152.77119999999999</v>
      </c>
      <c r="H508" s="120">
        <v>130.60319999999999</v>
      </c>
      <c r="I508" s="120">
        <v>77.313599999999994</v>
      </c>
      <c r="J508" s="120">
        <v>119.744</v>
      </c>
      <c r="K508" s="21" t="str">
        <f t="shared" si="7"/>
        <v>12-Apr-2025  Bl No 27</v>
      </c>
    </row>
    <row r="509" spans="1:11" ht="17.100000000000001" customHeight="1" x14ac:dyDescent="0.25">
      <c r="A509" s="60">
        <v>45759</v>
      </c>
      <c r="B509" s="18">
        <v>28</v>
      </c>
      <c r="C509" s="19">
        <v>50.04</v>
      </c>
      <c r="D509" s="120">
        <v>976.81883600000003</v>
      </c>
      <c r="E509" s="120">
        <v>149.22967199999999</v>
      </c>
      <c r="F509" s="120">
        <v>160.03440000000001</v>
      </c>
      <c r="G509" s="120">
        <v>153.84262000000001</v>
      </c>
      <c r="H509" s="120">
        <v>131.7936</v>
      </c>
      <c r="I509" s="120">
        <v>72.019199999999998</v>
      </c>
      <c r="J509" s="120">
        <v>117.944</v>
      </c>
      <c r="K509" s="21" t="str">
        <f t="shared" si="7"/>
        <v>12-Apr-2025  Bl No 28</v>
      </c>
    </row>
    <row r="510" spans="1:11" ht="17.100000000000001" customHeight="1" x14ac:dyDescent="0.25">
      <c r="A510" s="60">
        <v>45759</v>
      </c>
      <c r="B510" s="18">
        <v>29</v>
      </c>
      <c r="C510" s="19">
        <v>50.07</v>
      </c>
      <c r="D510" s="120">
        <v>986.24339999999995</v>
      </c>
      <c r="E510" s="120">
        <v>204.706908</v>
      </c>
      <c r="F510" s="120">
        <v>168.6474</v>
      </c>
      <c r="G510" s="120">
        <v>155.04262</v>
      </c>
      <c r="H510" s="120">
        <v>138.71039999999999</v>
      </c>
      <c r="I510" s="120">
        <v>63.436799999999998</v>
      </c>
      <c r="J510" s="120">
        <v>118.7392</v>
      </c>
      <c r="K510" s="21" t="str">
        <f t="shared" si="7"/>
        <v>12-Apr-2025  Bl No 29</v>
      </c>
    </row>
    <row r="511" spans="1:11" ht="17.100000000000001" customHeight="1" x14ac:dyDescent="0.25">
      <c r="A511" s="60">
        <v>45759</v>
      </c>
      <c r="B511" s="18">
        <v>30</v>
      </c>
      <c r="C511" s="19">
        <v>50.02</v>
      </c>
      <c r="D511" s="120">
        <v>976.34521199999995</v>
      </c>
      <c r="E511" s="120">
        <v>230.686544</v>
      </c>
      <c r="F511" s="120">
        <v>178.90979999999999</v>
      </c>
      <c r="G511" s="120">
        <v>153.49701999999999</v>
      </c>
      <c r="H511" s="120">
        <v>122.7216</v>
      </c>
      <c r="I511" s="120">
        <v>64.272000000000006</v>
      </c>
      <c r="J511" s="120">
        <v>122.1416</v>
      </c>
      <c r="K511" s="21" t="str">
        <f t="shared" si="7"/>
        <v>12-Apr-2025  Bl No 30</v>
      </c>
    </row>
    <row r="512" spans="1:11" ht="17.100000000000001" customHeight="1" x14ac:dyDescent="0.25">
      <c r="A512" s="60">
        <v>45759</v>
      </c>
      <c r="B512" s="18">
        <v>31</v>
      </c>
      <c r="C512" s="19">
        <v>49.99</v>
      </c>
      <c r="D512" s="120">
        <v>953.71535600000004</v>
      </c>
      <c r="E512" s="120">
        <v>229.605816</v>
      </c>
      <c r="F512" s="120">
        <v>182.733</v>
      </c>
      <c r="G512" s="120">
        <v>156.747636</v>
      </c>
      <c r="H512" s="120">
        <v>120.744</v>
      </c>
      <c r="I512" s="120">
        <v>59.702399999999997</v>
      </c>
      <c r="J512" s="120">
        <v>121.9776</v>
      </c>
      <c r="K512" s="21" t="str">
        <f t="shared" si="7"/>
        <v>12-Apr-2025  Bl No 31</v>
      </c>
    </row>
    <row r="513" spans="1:11" ht="17.100000000000001" customHeight="1" x14ac:dyDescent="0.25">
      <c r="A513" s="60">
        <v>45759</v>
      </c>
      <c r="B513" s="18">
        <v>32</v>
      </c>
      <c r="C513" s="19">
        <v>50.04</v>
      </c>
      <c r="D513" s="120">
        <v>951.83258000000001</v>
      </c>
      <c r="E513" s="120">
        <v>229.749236</v>
      </c>
      <c r="F513" s="120">
        <v>184.37459999999999</v>
      </c>
      <c r="G513" s="120">
        <v>155.53890799999999</v>
      </c>
      <c r="H513" s="120">
        <v>115.176</v>
      </c>
      <c r="I513" s="120">
        <v>67.857600000000005</v>
      </c>
      <c r="J513" s="120">
        <v>118.52719999999999</v>
      </c>
      <c r="K513" s="21" t="str">
        <f t="shared" si="7"/>
        <v>12-Apr-2025  Bl No 32</v>
      </c>
    </row>
    <row r="514" spans="1:11" ht="17.100000000000001" customHeight="1" x14ac:dyDescent="0.25">
      <c r="A514" s="60">
        <v>45759</v>
      </c>
      <c r="B514" s="18">
        <v>33</v>
      </c>
      <c r="C514" s="19">
        <v>49.99</v>
      </c>
      <c r="D514" s="120">
        <v>963.15237200000001</v>
      </c>
      <c r="E514" s="120">
        <v>213.521164</v>
      </c>
      <c r="F514" s="120">
        <v>187.26779999999999</v>
      </c>
      <c r="G514" s="120">
        <v>149.67127199999999</v>
      </c>
      <c r="H514" s="120">
        <v>116.30880000000001</v>
      </c>
      <c r="I514" s="120">
        <v>80.016000000000005</v>
      </c>
      <c r="J514" s="120">
        <v>111.6216</v>
      </c>
      <c r="K514" s="21" t="str">
        <f t="shared" si="7"/>
        <v>12-Apr-2025  Bl No 33</v>
      </c>
    </row>
    <row r="515" spans="1:11" ht="17.100000000000001" customHeight="1" x14ac:dyDescent="0.25">
      <c r="A515" s="60">
        <v>45759</v>
      </c>
      <c r="B515" s="18">
        <v>34</v>
      </c>
      <c r="C515" s="19">
        <v>49.97</v>
      </c>
      <c r="D515" s="120">
        <v>986.02943600000003</v>
      </c>
      <c r="E515" s="120">
        <v>211.64072400000001</v>
      </c>
      <c r="F515" s="120">
        <v>188.4588</v>
      </c>
      <c r="G515" s="120">
        <v>145.784144</v>
      </c>
      <c r="H515" s="120">
        <v>116.5056</v>
      </c>
      <c r="I515" s="120">
        <v>79.473600000000005</v>
      </c>
      <c r="J515" s="120">
        <v>114.78319999999999</v>
      </c>
      <c r="K515" s="21" t="str">
        <f t="shared" ref="K515:K578" si="8">TEXT(A515,"DD-MMM-YYYY") &amp;"  " &amp;"Bl No " &amp;B515</f>
        <v>12-Apr-2025  Bl No 34</v>
      </c>
    </row>
    <row r="516" spans="1:11" ht="17.100000000000001" customHeight="1" x14ac:dyDescent="0.25">
      <c r="A516" s="60">
        <v>45759</v>
      </c>
      <c r="B516" s="18">
        <v>35</v>
      </c>
      <c r="C516" s="19">
        <v>49.97</v>
      </c>
      <c r="D516" s="120">
        <v>999.20739200000003</v>
      </c>
      <c r="E516" s="120">
        <v>194.699928</v>
      </c>
      <c r="F516" s="120">
        <v>185.14859999999999</v>
      </c>
      <c r="G516" s="120">
        <v>142.06981999999999</v>
      </c>
      <c r="H516" s="120">
        <v>102.048</v>
      </c>
      <c r="I516" s="120">
        <v>78.638400000000004</v>
      </c>
      <c r="J516" s="120">
        <v>117.264</v>
      </c>
      <c r="K516" s="21" t="str">
        <f t="shared" si="8"/>
        <v>12-Apr-2025  Bl No 35</v>
      </c>
    </row>
    <row r="517" spans="1:11" ht="17.100000000000001" customHeight="1" x14ac:dyDescent="0.25">
      <c r="A517" s="60">
        <v>45759</v>
      </c>
      <c r="B517" s="18">
        <v>36</v>
      </c>
      <c r="C517" s="19">
        <v>49.99</v>
      </c>
      <c r="D517" s="120">
        <v>1007.047892</v>
      </c>
      <c r="E517" s="120">
        <v>190.13207600000001</v>
      </c>
      <c r="F517" s="120">
        <v>183.31319999999999</v>
      </c>
      <c r="G517" s="120">
        <v>144.14341999999999</v>
      </c>
      <c r="H517" s="120">
        <v>97.252799999999993</v>
      </c>
      <c r="I517" s="120">
        <v>75.9024</v>
      </c>
      <c r="J517" s="120">
        <v>107.696</v>
      </c>
      <c r="K517" s="21" t="str">
        <f t="shared" si="8"/>
        <v>12-Apr-2025  Bl No 36</v>
      </c>
    </row>
    <row r="518" spans="1:11" ht="17.100000000000001" customHeight="1" x14ac:dyDescent="0.25">
      <c r="A518" s="60">
        <v>45759</v>
      </c>
      <c r="B518" s="18">
        <v>37</v>
      </c>
      <c r="C518" s="19">
        <v>49.96</v>
      </c>
      <c r="D518" s="120">
        <v>1015.179028</v>
      </c>
      <c r="E518" s="120">
        <v>189.37338399999999</v>
      </c>
      <c r="F518" s="120">
        <v>176.0916</v>
      </c>
      <c r="G518" s="120">
        <v>140.87360000000001</v>
      </c>
      <c r="H518" s="120">
        <v>95.8416</v>
      </c>
      <c r="I518" s="120">
        <v>64.300799999999995</v>
      </c>
      <c r="J518" s="120">
        <v>104.536</v>
      </c>
      <c r="K518" s="21" t="str">
        <f t="shared" si="8"/>
        <v>12-Apr-2025  Bl No 37</v>
      </c>
    </row>
    <row r="519" spans="1:11" ht="17.100000000000001" customHeight="1" x14ac:dyDescent="0.25">
      <c r="A519" s="60">
        <v>45759</v>
      </c>
      <c r="B519" s="18">
        <v>38</v>
      </c>
      <c r="C519" s="19">
        <v>49.98</v>
      </c>
      <c r="D519" s="120">
        <v>1033.1812</v>
      </c>
      <c r="E519" s="120">
        <v>187.11359999999999</v>
      </c>
      <c r="F519" s="120">
        <v>167.86080000000001</v>
      </c>
      <c r="G519" s="120">
        <v>138.04537999999999</v>
      </c>
      <c r="H519" s="120">
        <v>94.343999999999994</v>
      </c>
      <c r="I519" s="120">
        <v>62.188800000000001</v>
      </c>
      <c r="J519" s="120">
        <v>100.88</v>
      </c>
      <c r="K519" s="21" t="str">
        <f t="shared" si="8"/>
        <v>12-Apr-2025  Bl No 38</v>
      </c>
    </row>
    <row r="520" spans="1:11" ht="17.100000000000001" customHeight="1" x14ac:dyDescent="0.25">
      <c r="A520" s="60">
        <v>45759</v>
      </c>
      <c r="B520" s="18">
        <v>39</v>
      </c>
      <c r="C520" s="19">
        <v>50</v>
      </c>
      <c r="D520" s="120">
        <v>1047.75738</v>
      </c>
      <c r="E520" s="120">
        <v>180.27898400000001</v>
      </c>
      <c r="F520" s="120">
        <v>160.5078</v>
      </c>
      <c r="G520" s="120">
        <v>133.11185599999999</v>
      </c>
      <c r="H520" s="120">
        <v>99.201599999999999</v>
      </c>
      <c r="I520" s="120">
        <v>65.207999999999998</v>
      </c>
      <c r="J520" s="120">
        <v>105.5192</v>
      </c>
      <c r="K520" s="21" t="str">
        <f t="shared" si="8"/>
        <v>12-Apr-2025  Bl No 39</v>
      </c>
    </row>
    <row r="521" spans="1:11" ht="17.100000000000001" customHeight="1" x14ac:dyDescent="0.25">
      <c r="A521" s="60">
        <v>45759</v>
      </c>
      <c r="B521" s="18">
        <v>40</v>
      </c>
      <c r="C521" s="19">
        <v>50.02</v>
      </c>
      <c r="D521" s="120">
        <v>1074.8147719999999</v>
      </c>
      <c r="E521" s="120">
        <v>180.27054799999999</v>
      </c>
      <c r="F521" s="120">
        <v>152.1558</v>
      </c>
      <c r="G521" s="120">
        <v>131.659344</v>
      </c>
      <c r="H521" s="120">
        <v>96.024000000000001</v>
      </c>
      <c r="I521" s="120">
        <v>66.249600000000001</v>
      </c>
      <c r="J521" s="120">
        <v>100.57599999999999</v>
      </c>
      <c r="K521" s="21" t="str">
        <f t="shared" si="8"/>
        <v>12-Apr-2025  Bl No 40</v>
      </c>
    </row>
    <row r="522" spans="1:11" ht="17.100000000000001" customHeight="1" x14ac:dyDescent="0.25">
      <c r="A522" s="60">
        <v>45759</v>
      </c>
      <c r="B522" s="18">
        <v>41</v>
      </c>
      <c r="C522" s="19">
        <v>50.07</v>
      </c>
      <c r="D522" s="120">
        <v>1093.7738280000001</v>
      </c>
      <c r="E522" s="120">
        <v>203.53483600000001</v>
      </c>
      <c r="F522" s="120">
        <v>152.2938</v>
      </c>
      <c r="G522" s="120">
        <v>128.58240000000001</v>
      </c>
      <c r="H522" s="120">
        <v>97.948800000000006</v>
      </c>
      <c r="I522" s="120">
        <v>64.886399999999995</v>
      </c>
      <c r="J522" s="120">
        <v>103.6416</v>
      </c>
      <c r="K522" s="21" t="str">
        <f t="shared" si="8"/>
        <v>12-Apr-2025  Bl No 41</v>
      </c>
    </row>
    <row r="523" spans="1:11" ht="17.100000000000001" customHeight="1" x14ac:dyDescent="0.25">
      <c r="A523" s="60">
        <v>45759</v>
      </c>
      <c r="B523" s="18">
        <v>42</v>
      </c>
      <c r="C523" s="19">
        <v>50.05</v>
      </c>
      <c r="D523" s="120">
        <v>1104.248736</v>
      </c>
      <c r="E523" s="120">
        <v>213.22239999999999</v>
      </c>
      <c r="F523" s="120">
        <v>147.83940000000001</v>
      </c>
      <c r="G523" s="120">
        <v>115.334108</v>
      </c>
      <c r="H523" s="120">
        <v>97.468800000000002</v>
      </c>
      <c r="I523" s="120">
        <v>69.513599999999997</v>
      </c>
      <c r="J523" s="120">
        <v>101.5368</v>
      </c>
      <c r="K523" s="21" t="str">
        <f t="shared" si="8"/>
        <v>12-Apr-2025  Bl No 42</v>
      </c>
    </row>
    <row r="524" spans="1:11" ht="17.100000000000001" customHeight="1" x14ac:dyDescent="0.25">
      <c r="A524" s="60">
        <v>45759</v>
      </c>
      <c r="B524" s="18">
        <v>43</v>
      </c>
      <c r="C524" s="19">
        <v>49.99</v>
      </c>
      <c r="D524" s="120">
        <v>1133.9700399999999</v>
      </c>
      <c r="E524" s="120">
        <v>214.89920000000001</v>
      </c>
      <c r="F524" s="120">
        <v>136.989</v>
      </c>
      <c r="G524" s="120">
        <v>104.4512</v>
      </c>
      <c r="H524" s="120">
        <v>92.942400000000006</v>
      </c>
      <c r="I524" s="120">
        <v>69.460800000000006</v>
      </c>
      <c r="J524" s="120">
        <v>107.92959999999999</v>
      </c>
      <c r="K524" s="21" t="str">
        <f t="shared" si="8"/>
        <v>12-Apr-2025  Bl No 43</v>
      </c>
    </row>
    <row r="525" spans="1:11" ht="17.100000000000001" customHeight="1" x14ac:dyDescent="0.25">
      <c r="A525" s="60">
        <v>45759</v>
      </c>
      <c r="B525" s="18">
        <v>44</v>
      </c>
      <c r="C525" s="19">
        <v>50.04</v>
      </c>
      <c r="D525" s="120">
        <v>1127.9776999999999</v>
      </c>
      <c r="E525" s="120">
        <v>220.007272</v>
      </c>
      <c r="F525" s="120">
        <v>145.3836</v>
      </c>
      <c r="G525" s="120">
        <v>102.25658</v>
      </c>
      <c r="H525" s="120">
        <v>87.177599999999998</v>
      </c>
      <c r="I525" s="120">
        <v>69.763199999999998</v>
      </c>
      <c r="J525" s="120">
        <v>110.3128</v>
      </c>
      <c r="K525" s="21" t="str">
        <f t="shared" si="8"/>
        <v>12-Apr-2025  Bl No 44</v>
      </c>
    </row>
    <row r="526" spans="1:11" ht="17.100000000000001" customHeight="1" x14ac:dyDescent="0.25">
      <c r="A526" s="60">
        <v>45759</v>
      </c>
      <c r="B526" s="18">
        <v>45</v>
      </c>
      <c r="C526" s="19">
        <v>50.05</v>
      </c>
      <c r="D526" s="120">
        <v>1151.1421</v>
      </c>
      <c r="E526" s="120">
        <v>222.50647599999999</v>
      </c>
      <c r="F526" s="120">
        <v>143.6148</v>
      </c>
      <c r="G526" s="120">
        <v>95.903127999999995</v>
      </c>
      <c r="H526" s="120">
        <v>89.342399999999998</v>
      </c>
      <c r="I526" s="120">
        <v>75.057599999999994</v>
      </c>
      <c r="J526" s="120">
        <v>110.41200000000001</v>
      </c>
      <c r="K526" s="21" t="str">
        <f t="shared" si="8"/>
        <v>12-Apr-2025  Bl No 45</v>
      </c>
    </row>
    <row r="527" spans="1:11" ht="17.100000000000001" customHeight="1" x14ac:dyDescent="0.25">
      <c r="A527" s="60">
        <v>45759</v>
      </c>
      <c r="B527" s="18">
        <v>46</v>
      </c>
      <c r="C527" s="19">
        <v>50.09</v>
      </c>
      <c r="D527" s="120">
        <v>1145.34872</v>
      </c>
      <c r="E527" s="120">
        <v>224.54865599999999</v>
      </c>
      <c r="F527" s="120">
        <v>152.56979999999999</v>
      </c>
      <c r="G527" s="120">
        <v>96.171927999999994</v>
      </c>
      <c r="H527" s="120">
        <v>95.155199999999994</v>
      </c>
      <c r="I527" s="120">
        <v>71.0976</v>
      </c>
      <c r="J527" s="120">
        <v>107.02160000000001</v>
      </c>
      <c r="K527" s="21" t="str">
        <f t="shared" si="8"/>
        <v>12-Apr-2025  Bl No 46</v>
      </c>
    </row>
    <row r="528" spans="1:11" ht="17.100000000000001" customHeight="1" x14ac:dyDescent="0.25">
      <c r="A528" s="60">
        <v>45759</v>
      </c>
      <c r="B528" s="18">
        <v>47</v>
      </c>
      <c r="C528" s="19">
        <v>50.11</v>
      </c>
      <c r="D528" s="120">
        <v>1163.396152</v>
      </c>
      <c r="E528" s="120">
        <v>227.048148</v>
      </c>
      <c r="F528" s="120">
        <v>158.7834</v>
      </c>
      <c r="G528" s="120">
        <v>95.007419999999996</v>
      </c>
      <c r="H528" s="120">
        <v>100.3248</v>
      </c>
      <c r="I528" s="120">
        <v>70.046400000000006</v>
      </c>
      <c r="J528" s="120">
        <v>114.6504</v>
      </c>
      <c r="K528" s="21" t="str">
        <f t="shared" si="8"/>
        <v>12-Apr-2025  Bl No 47</v>
      </c>
    </row>
    <row r="529" spans="1:11" ht="17.100000000000001" customHeight="1" x14ac:dyDescent="0.25">
      <c r="A529" s="60">
        <v>45759</v>
      </c>
      <c r="B529" s="18">
        <v>48</v>
      </c>
      <c r="C529" s="19">
        <v>50.14</v>
      </c>
      <c r="D529" s="120">
        <v>1185.811864</v>
      </c>
      <c r="E529" s="120">
        <v>225.70472799999999</v>
      </c>
      <c r="F529" s="120">
        <v>161.20920000000001</v>
      </c>
      <c r="G529" s="120">
        <v>98.514328000000006</v>
      </c>
      <c r="H529" s="120">
        <v>99.748800000000003</v>
      </c>
      <c r="I529" s="120">
        <v>74.183999999999997</v>
      </c>
      <c r="J529" s="120">
        <v>109.4072</v>
      </c>
      <c r="K529" s="21" t="str">
        <f t="shared" si="8"/>
        <v>12-Apr-2025  Bl No 48</v>
      </c>
    </row>
    <row r="530" spans="1:11" ht="17.100000000000001" customHeight="1" x14ac:dyDescent="0.25">
      <c r="A530" s="60">
        <v>45759</v>
      </c>
      <c r="B530" s="18">
        <v>49</v>
      </c>
      <c r="C530" s="19">
        <v>50.16</v>
      </c>
      <c r="D530" s="120">
        <v>1197.9255800000001</v>
      </c>
      <c r="E530" s="120">
        <v>228.06254799999999</v>
      </c>
      <c r="F530" s="120">
        <v>160.34819999999999</v>
      </c>
      <c r="G530" s="120">
        <v>101.239856</v>
      </c>
      <c r="H530" s="120">
        <v>100.152</v>
      </c>
      <c r="I530" s="120">
        <v>72.014399999999995</v>
      </c>
      <c r="J530" s="120">
        <v>111.45440000000001</v>
      </c>
      <c r="K530" s="21" t="str">
        <f t="shared" si="8"/>
        <v>12-Apr-2025  Bl No 49</v>
      </c>
    </row>
    <row r="531" spans="1:11" ht="17.100000000000001" customHeight="1" x14ac:dyDescent="0.25">
      <c r="A531" s="60">
        <v>45759</v>
      </c>
      <c r="B531" s="18">
        <v>50</v>
      </c>
      <c r="C531" s="19">
        <v>50.06</v>
      </c>
      <c r="D531" s="120">
        <v>1217.7981600000001</v>
      </c>
      <c r="E531" s="120">
        <v>229.1936</v>
      </c>
      <c r="F531" s="120">
        <v>160.7424</v>
      </c>
      <c r="G531" s="120">
        <v>104.93207200000001</v>
      </c>
      <c r="H531" s="120">
        <v>101.30880000000001</v>
      </c>
      <c r="I531" s="120">
        <v>70.929599999999994</v>
      </c>
      <c r="J531" s="120">
        <v>115.5928</v>
      </c>
      <c r="K531" s="21" t="str">
        <f t="shared" si="8"/>
        <v>12-Apr-2025  Bl No 50</v>
      </c>
    </row>
    <row r="532" spans="1:11" ht="17.100000000000001" customHeight="1" x14ac:dyDescent="0.25">
      <c r="A532" s="60">
        <v>45759</v>
      </c>
      <c r="B532" s="18">
        <v>51</v>
      </c>
      <c r="C532" s="19">
        <v>50.01</v>
      </c>
      <c r="D532" s="120">
        <v>1261.298188</v>
      </c>
      <c r="E532" s="120">
        <v>229.318108</v>
      </c>
      <c r="F532" s="120">
        <v>171.5292</v>
      </c>
      <c r="G532" s="120">
        <v>106.43258</v>
      </c>
      <c r="H532" s="120">
        <v>97.444800000000001</v>
      </c>
      <c r="I532" s="120">
        <v>71.529600000000002</v>
      </c>
      <c r="J532" s="120">
        <v>115.4256</v>
      </c>
      <c r="K532" s="21" t="str">
        <f t="shared" si="8"/>
        <v>12-Apr-2025  Bl No 51</v>
      </c>
    </row>
    <row r="533" spans="1:11" ht="17.100000000000001" customHeight="1" x14ac:dyDescent="0.25">
      <c r="A533" s="60">
        <v>45759</v>
      </c>
      <c r="B533" s="18">
        <v>52</v>
      </c>
      <c r="C533" s="19">
        <v>50.01</v>
      </c>
      <c r="D533" s="120">
        <v>1268.01946</v>
      </c>
      <c r="E533" s="120">
        <v>223.73905600000001</v>
      </c>
      <c r="F533" s="120">
        <v>173.55779999999999</v>
      </c>
      <c r="G533" s="120">
        <v>107.01818</v>
      </c>
      <c r="H533" s="120">
        <v>91.891199999999998</v>
      </c>
      <c r="I533" s="120">
        <v>72.268799999999999</v>
      </c>
      <c r="J533" s="120">
        <v>114.3192</v>
      </c>
      <c r="K533" s="21" t="str">
        <f t="shared" si="8"/>
        <v>12-Apr-2025  Bl No 52</v>
      </c>
    </row>
    <row r="534" spans="1:11" ht="17.100000000000001" customHeight="1" x14ac:dyDescent="0.25">
      <c r="A534" s="60">
        <v>45759</v>
      </c>
      <c r="B534" s="18">
        <v>53</v>
      </c>
      <c r="C534" s="19">
        <v>50.16</v>
      </c>
      <c r="D534" s="120">
        <v>1252.5924640000001</v>
      </c>
      <c r="E534" s="120">
        <v>237.173528</v>
      </c>
      <c r="F534" s="120">
        <v>174.87360000000001</v>
      </c>
      <c r="G534" s="120">
        <v>106.033164</v>
      </c>
      <c r="H534" s="120">
        <v>103.4256</v>
      </c>
      <c r="I534" s="120">
        <v>73.953599999999994</v>
      </c>
      <c r="J534" s="120">
        <v>114.5168</v>
      </c>
      <c r="K534" s="21" t="str">
        <f t="shared" si="8"/>
        <v>12-Apr-2025  Bl No 53</v>
      </c>
    </row>
    <row r="535" spans="1:11" ht="17.100000000000001" customHeight="1" x14ac:dyDescent="0.25">
      <c r="A535" s="60">
        <v>45759</v>
      </c>
      <c r="B535" s="18">
        <v>54</v>
      </c>
      <c r="C535" s="19">
        <v>49.99</v>
      </c>
      <c r="D535" s="120">
        <v>1282.4080839999999</v>
      </c>
      <c r="E535" s="120">
        <v>240.49600000000001</v>
      </c>
      <c r="F535" s="120">
        <v>183.49260000000001</v>
      </c>
      <c r="G535" s="120">
        <v>104.32814399999999</v>
      </c>
      <c r="H535" s="120">
        <v>104.4624</v>
      </c>
      <c r="I535" s="120">
        <v>74.135999999999996</v>
      </c>
      <c r="J535" s="120">
        <v>116.8584</v>
      </c>
      <c r="K535" s="21" t="str">
        <f t="shared" si="8"/>
        <v>12-Apr-2025  Bl No 54</v>
      </c>
    </row>
    <row r="536" spans="1:11" ht="17.100000000000001" customHeight="1" x14ac:dyDescent="0.25">
      <c r="A536" s="60">
        <v>45759</v>
      </c>
      <c r="B536" s="18">
        <v>55</v>
      </c>
      <c r="C536" s="19">
        <v>49.95</v>
      </c>
      <c r="D536" s="120">
        <v>1302.027756</v>
      </c>
      <c r="E536" s="120">
        <v>240.320584</v>
      </c>
      <c r="F536" s="120">
        <v>186.5454</v>
      </c>
      <c r="G536" s="120">
        <v>105.454256</v>
      </c>
      <c r="H536" s="120">
        <v>111.8832</v>
      </c>
      <c r="I536" s="120">
        <v>73.574399999999997</v>
      </c>
      <c r="J536" s="120">
        <v>113.9152</v>
      </c>
      <c r="K536" s="21" t="str">
        <f t="shared" si="8"/>
        <v>12-Apr-2025  Bl No 55</v>
      </c>
    </row>
    <row r="537" spans="1:11" ht="17.100000000000001" customHeight="1" x14ac:dyDescent="0.25">
      <c r="A537" s="60">
        <v>45759</v>
      </c>
      <c r="B537" s="18">
        <v>56</v>
      </c>
      <c r="C537" s="19">
        <v>49.93</v>
      </c>
      <c r="D537" s="120">
        <v>1282.1631640000001</v>
      </c>
      <c r="E537" s="120">
        <v>240.918688</v>
      </c>
      <c r="F537" s="120">
        <v>185.10839999999999</v>
      </c>
      <c r="G537" s="120">
        <v>107.312872</v>
      </c>
      <c r="H537" s="120">
        <v>111.64319999999999</v>
      </c>
      <c r="I537" s="120">
        <v>74.654399999999995</v>
      </c>
      <c r="J537" s="120">
        <v>110.63760000000001</v>
      </c>
      <c r="K537" s="21" t="str">
        <f t="shared" si="8"/>
        <v>12-Apr-2025  Bl No 56</v>
      </c>
    </row>
    <row r="538" spans="1:11" ht="17.100000000000001" customHeight="1" x14ac:dyDescent="0.25">
      <c r="A538" s="60">
        <v>45759</v>
      </c>
      <c r="B538" s="18">
        <v>57</v>
      </c>
      <c r="C538" s="19">
        <v>49.99</v>
      </c>
      <c r="D538" s="120">
        <v>1279.507556</v>
      </c>
      <c r="E538" s="120">
        <v>246.576292</v>
      </c>
      <c r="F538" s="120">
        <v>179.46180000000001</v>
      </c>
      <c r="G538" s="120">
        <v>104.875344</v>
      </c>
      <c r="H538" s="120">
        <v>108.0624</v>
      </c>
      <c r="I538" s="120">
        <v>77.779200000000003</v>
      </c>
      <c r="J538" s="120">
        <v>116.7176</v>
      </c>
      <c r="K538" s="21" t="str">
        <f t="shared" si="8"/>
        <v>12-Apr-2025  Bl No 57</v>
      </c>
    </row>
    <row r="539" spans="1:11" ht="17.100000000000001" customHeight="1" x14ac:dyDescent="0.25">
      <c r="A539" s="60">
        <v>45759</v>
      </c>
      <c r="B539" s="18">
        <v>58</v>
      </c>
      <c r="C539" s="19">
        <v>49.99</v>
      </c>
      <c r="D539" s="120">
        <v>1314.203728</v>
      </c>
      <c r="E539" s="120">
        <v>247.28378000000001</v>
      </c>
      <c r="F539" s="120">
        <v>184.578</v>
      </c>
      <c r="G539" s="120">
        <v>105.91505600000001</v>
      </c>
      <c r="H539" s="120">
        <v>108.1824</v>
      </c>
      <c r="I539" s="120">
        <v>83.016000000000005</v>
      </c>
      <c r="J539" s="120">
        <v>116.4944</v>
      </c>
      <c r="K539" s="21" t="str">
        <f t="shared" si="8"/>
        <v>12-Apr-2025  Bl No 58</v>
      </c>
    </row>
    <row r="540" spans="1:11" ht="17.100000000000001" customHeight="1" x14ac:dyDescent="0.25">
      <c r="A540" s="60">
        <v>45759</v>
      </c>
      <c r="B540" s="18">
        <v>59</v>
      </c>
      <c r="C540" s="19">
        <v>50.03</v>
      </c>
      <c r="D540" s="120">
        <v>1319.5525560000001</v>
      </c>
      <c r="E540" s="120">
        <v>248.72640000000001</v>
      </c>
      <c r="F540" s="120">
        <v>187.35059999999999</v>
      </c>
      <c r="G540" s="120">
        <v>112.686256</v>
      </c>
      <c r="H540" s="120">
        <v>125.0688</v>
      </c>
      <c r="I540" s="120">
        <v>84.307199999999995</v>
      </c>
      <c r="J540" s="120">
        <v>108.0664</v>
      </c>
      <c r="K540" s="21" t="str">
        <f t="shared" si="8"/>
        <v>12-Apr-2025  Bl No 59</v>
      </c>
    </row>
    <row r="541" spans="1:11" ht="17.100000000000001" customHeight="1" x14ac:dyDescent="0.25">
      <c r="A541" s="60">
        <v>45759</v>
      </c>
      <c r="B541" s="18">
        <v>60</v>
      </c>
      <c r="C541" s="19">
        <v>50.02</v>
      </c>
      <c r="D541" s="120">
        <v>1337.6402559999999</v>
      </c>
      <c r="E541" s="120">
        <v>248.61003600000001</v>
      </c>
      <c r="F541" s="120">
        <v>188.80860000000001</v>
      </c>
      <c r="G541" s="120">
        <v>114.358692</v>
      </c>
      <c r="H541" s="120">
        <v>121.77119999999999</v>
      </c>
      <c r="I541" s="120">
        <v>86.179199999999994</v>
      </c>
      <c r="J541" s="120">
        <v>109.22320000000001</v>
      </c>
      <c r="K541" s="21" t="str">
        <f t="shared" si="8"/>
        <v>12-Apr-2025  Bl No 60</v>
      </c>
    </row>
    <row r="542" spans="1:11" ht="17.100000000000001" customHeight="1" x14ac:dyDescent="0.25">
      <c r="A542" s="60">
        <v>45759</v>
      </c>
      <c r="B542" s="18">
        <v>61</v>
      </c>
      <c r="C542" s="19">
        <v>50.04</v>
      </c>
      <c r="D542" s="120">
        <v>1362.152728</v>
      </c>
      <c r="E542" s="120">
        <v>249.83156399999999</v>
      </c>
      <c r="F542" s="120">
        <v>187.80600000000001</v>
      </c>
      <c r="G542" s="120">
        <v>116.83170800000001</v>
      </c>
      <c r="H542" s="120">
        <v>123.6048</v>
      </c>
      <c r="I542" s="120">
        <v>92.059200000000004</v>
      </c>
      <c r="J542" s="120">
        <v>103.6152</v>
      </c>
      <c r="K542" s="21" t="str">
        <f t="shared" si="8"/>
        <v>12-Apr-2025  Bl No 61</v>
      </c>
    </row>
    <row r="543" spans="1:11" ht="17.100000000000001" customHeight="1" x14ac:dyDescent="0.25">
      <c r="A543" s="60">
        <v>45759</v>
      </c>
      <c r="B543" s="18">
        <v>62</v>
      </c>
      <c r="C543" s="19">
        <v>49.99</v>
      </c>
      <c r="D543" s="120">
        <v>1375.7191</v>
      </c>
      <c r="E543" s="120">
        <v>257.70181600000001</v>
      </c>
      <c r="F543" s="120">
        <v>183.96600000000001</v>
      </c>
      <c r="G543" s="120">
        <v>122.21847200000001</v>
      </c>
      <c r="H543" s="120">
        <v>129.27359999999999</v>
      </c>
      <c r="I543" s="120">
        <v>93.993600000000001</v>
      </c>
      <c r="J543" s="120">
        <v>108.68559999999999</v>
      </c>
      <c r="K543" s="21" t="str">
        <f t="shared" si="8"/>
        <v>12-Apr-2025  Bl No 62</v>
      </c>
    </row>
    <row r="544" spans="1:11" ht="17.100000000000001" customHeight="1" x14ac:dyDescent="0.25">
      <c r="A544" s="60">
        <v>45759</v>
      </c>
      <c r="B544" s="18">
        <v>63</v>
      </c>
      <c r="C544" s="19">
        <v>50.02</v>
      </c>
      <c r="D544" s="120">
        <v>1333.8638719999999</v>
      </c>
      <c r="E544" s="120">
        <v>263.77629200000001</v>
      </c>
      <c r="F544" s="120">
        <v>178.78200000000001</v>
      </c>
      <c r="G544" s="120">
        <v>117.431856</v>
      </c>
      <c r="H544" s="120">
        <v>139.26240000000001</v>
      </c>
      <c r="I544" s="120">
        <v>89.851200000000006</v>
      </c>
      <c r="J544" s="120">
        <v>105.7616</v>
      </c>
      <c r="K544" s="21" t="str">
        <f t="shared" si="8"/>
        <v>12-Apr-2025  Bl No 63</v>
      </c>
    </row>
    <row r="545" spans="1:11" ht="17.100000000000001" customHeight="1" x14ac:dyDescent="0.25">
      <c r="A545" s="60">
        <v>45759</v>
      </c>
      <c r="B545" s="18">
        <v>64</v>
      </c>
      <c r="C545" s="19">
        <v>50.04</v>
      </c>
      <c r="D545" s="120">
        <v>1317.8307480000001</v>
      </c>
      <c r="E545" s="120">
        <v>268.096</v>
      </c>
      <c r="F545" s="120">
        <v>181.83539999999999</v>
      </c>
      <c r="G545" s="120">
        <v>122.329892</v>
      </c>
      <c r="H545" s="120">
        <v>138.9024</v>
      </c>
      <c r="I545" s="120">
        <v>85.329599999999999</v>
      </c>
      <c r="J545" s="120">
        <v>107.9472</v>
      </c>
      <c r="K545" s="21" t="str">
        <f t="shared" si="8"/>
        <v>12-Apr-2025  Bl No 64</v>
      </c>
    </row>
    <row r="546" spans="1:11" ht="17.100000000000001" customHeight="1" x14ac:dyDescent="0.25">
      <c r="A546" s="60">
        <v>45759</v>
      </c>
      <c r="B546" s="18">
        <v>65</v>
      </c>
      <c r="C546" s="19">
        <v>50.07</v>
      </c>
      <c r="D546" s="120">
        <v>1312.0369639999999</v>
      </c>
      <c r="E546" s="120">
        <v>272.66618</v>
      </c>
      <c r="F546" s="120">
        <v>179.43539999999999</v>
      </c>
      <c r="G546" s="120">
        <v>130.73687200000001</v>
      </c>
      <c r="H546" s="120">
        <v>137.24160000000001</v>
      </c>
      <c r="I546" s="120">
        <v>91.449600000000004</v>
      </c>
      <c r="J546" s="120">
        <v>105.4032</v>
      </c>
      <c r="K546" s="21" t="str">
        <f t="shared" si="8"/>
        <v>12-Apr-2025  Bl No 65</v>
      </c>
    </row>
    <row r="547" spans="1:11" ht="17.100000000000001" customHeight="1" x14ac:dyDescent="0.25">
      <c r="A547" s="60">
        <v>45759</v>
      </c>
      <c r="B547" s="18">
        <v>66</v>
      </c>
      <c r="C547" s="19">
        <v>49.99</v>
      </c>
      <c r="D547" s="120">
        <v>1306.351944</v>
      </c>
      <c r="E547" s="120">
        <v>273.45163600000001</v>
      </c>
      <c r="F547" s="120">
        <v>183.75540000000001</v>
      </c>
      <c r="G547" s="120">
        <v>140.95738</v>
      </c>
      <c r="H547" s="120">
        <v>138.52799999999999</v>
      </c>
      <c r="I547" s="120">
        <v>93.024000000000001</v>
      </c>
      <c r="J547" s="120">
        <v>113.55840000000001</v>
      </c>
      <c r="K547" s="21" t="str">
        <f t="shared" si="8"/>
        <v>12-Apr-2025  Bl No 66</v>
      </c>
    </row>
    <row r="548" spans="1:11" ht="17.100000000000001" customHeight="1" x14ac:dyDescent="0.25">
      <c r="A548" s="60">
        <v>45759</v>
      </c>
      <c r="B548" s="18">
        <v>67</v>
      </c>
      <c r="C548" s="19">
        <v>49.98</v>
      </c>
      <c r="D548" s="120">
        <v>1322.118692</v>
      </c>
      <c r="E548" s="120">
        <v>276.81716399999999</v>
      </c>
      <c r="F548" s="120">
        <v>178.70519999999999</v>
      </c>
      <c r="G548" s="120">
        <v>143.051344</v>
      </c>
      <c r="H548" s="120">
        <v>144.01439999999999</v>
      </c>
      <c r="I548" s="120">
        <v>95.376000000000005</v>
      </c>
      <c r="J548" s="120">
        <v>115.5992</v>
      </c>
      <c r="K548" s="21" t="str">
        <f t="shared" si="8"/>
        <v>12-Apr-2025  Bl No 67</v>
      </c>
    </row>
    <row r="549" spans="1:11" ht="17.100000000000001" customHeight="1" x14ac:dyDescent="0.25">
      <c r="A549" s="60">
        <v>45759</v>
      </c>
      <c r="B549" s="18">
        <v>68</v>
      </c>
      <c r="C549" s="19">
        <v>49.98</v>
      </c>
      <c r="D549" s="120">
        <v>1327.2597559999999</v>
      </c>
      <c r="E549" s="120">
        <v>282.31592799999999</v>
      </c>
      <c r="F549" s="120">
        <v>179.72219999999999</v>
      </c>
      <c r="G549" s="120">
        <v>150.18327199999999</v>
      </c>
      <c r="H549" s="120">
        <v>151.0608</v>
      </c>
      <c r="I549" s="120">
        <v>84.638400000000004</v>
      </c>
      <c r="J549" s="120">
        <v>123.488</v>
      </c>
      <c r="K549" s="21" t="str">
        <f t="shared" si="8"/>
        <v>12-Apr-2025  Bl No 68</v>
      </c>
    </row>
    <row r="550" spans="1:11" ht="17.100000000000001" customHeight="1" x14ac:dyDescent="0.25">
      <c r="A550" s="60">
        <v>45759</v>
      </c>
      <c r="B550" s="18">
        <v>69</v>
      </c>
      <c r="C550" s="19">
        <v>50.07</v>
      </c>
      <c r="D550" s="120">
        <v>1327.0918919999999</v>
      </c>
      <c r="E550" s="120">
        <v>262.39127200000001</v>
      </c>
      <c r="F550" s="120">
        <v>187.09800000000001</v>
      </c>
      <c r="G550" s="120">
        <v>158.235928</v>
      </c>
      <c r="H550" s="120">
        <v>148.8048</v>
      </c>
      <c r="I550" s="120">
        <v>78.345600000000005</v>
      </c>
      <c r="J550" s="120">
        <v>123.86879999999999</v>
      </c>
      <c r="K550" s="21" t="str">
        <f t="shared" si="8"/>
        <v>12-Apr-2025  Bl No 69</v>
      </c>
    </row>
    <row r="551" spans="1:11" ht="17.100000000000001" customHeight="1" x14ac:dyDescent="0.25">
      <c r="A551" s="60">
        <v>45759</v>
      </c>
      <c r="B551" s="18">
        <v>70</v>
      </c>
      <c r="C551" s="19">
        <v>50</v>
      </c>
      <c r="D551" s="120">
        <v>1350.0334800000001</v>
      </c>
      <c r="E551" s="120">
        <v>267.71985599999999</v>
      </c>
      <c r="F551" s="120">
        <v>196.32419999999999</v>
      </c>
      <c r="G551" s="120">
        <v>164.053528</v>
      </c>
      <c r="H551" s="120">
        <v>150.096</v>
      </c>
      <c r="I551" s="120">
        <v>79.9392</v>
      </c>
      <c r="J551" s="120">
        <v>127.85760000000001</v>
      </c>
      <c r="K551" s="21" t="str">
        <f t="shared" si="8"/>
        <v>12-Apr-2025  Bl No 70</v>
      </c>
    </row>
    <row r="552" spans="1:11" ht="17.100000000000001" customHeight="1" x14ac:dyDescent="0.25">
      <c r="A552" s="60">
        <v>45759</v>
      </c>
      <c r="B552" s="18">
        <v>71</v>
      </c>
      <c r="C552" s="19">
        <v>50.02</v>
      </c>
      <c r="D552" s="120">
        <v>1402.4593640000001</v>
      </c>
      <c r="E552" s="120">
        <v>269.3888</v>
      </c>
      <c r="F552" s="120">
        <v>215.8656</v>
      </c>
      <c r="G552" s="120">
        <v>176.02850799999999</v>
      </c>
      <c r="H552" s="120">
        <v>152.37119999999999</v>
      </c>
      <c r="I552" s="120">
        <v>82.367999999999995</v>
      </c>
      <c r="J552" s="120">
        <v>126.7192</v>
      </c>
      <c r="K552" s="21" t="str">
        <f t="shared" si="8"/>
        <v>12-Apr-2025  Bl No 71</v>
      </c>
    </row>
    <row r="553" spans="1:11" ht="17.100000000000001" customHeight="1" x14ac:dyDescent="0.25">
      <c r="A553" s="60">
        <v>45759</v>
      </c>
      <c r="B553" s="18">
        <v>72</v>
      </c>
      <c r="C553" s="19">
        <v>50.03</v>
      </c>
      <c r="D553" s="120">
        <v>1478.8712800000001</v>
      </c>
      <c r="E553" s="120">
        <v>266.61643600000002</v>
      </c>
      <c r="F553" s="120">
        <v>243.53039999999999</v>
      </c>
      <c r="G553" s="120">
        <v>195.69542000000001</v>
      </c>
      <c r="H553" s="120">
        <v>157.95840000000001</v>
      </c>
      <c r="I553" s="120">
        <v>85.248000000000005</v>
      </c>
      <c r="J553" s="120">
        <v>134.7184</v>
      </c>
      <c r="K553" s="21" t="str">
        <f t="shared" si="8"/>
        <v>12-Apr-2025  Bl No 72</v>
      </c>
    </row>
    <row r="554" spans="1:11" ht="17.100000000000001" customHeight="1" x14ac:dyDescent="0.25">
      <c r="A554" s="60">
        <v>45759</v>
      </c>
      <c r="B554" s="18">
        <v>73</v>
      </c>
      <c r="C554" s="19">
        <v>50.06</v>
      </c>
      <c r="D554" s="120">
        <v>1605.2997559999999</v>
      </c>
      <c r="E554" s="120">
        <v>213.44524000000001</v>
      </c>
      <c r="F554" s="120">
        <v>269.64780000000002</v>
      </c>
      <c r="G554" s="120">
        <v>209.138328</v>
      </c>
      <c r="H554" s="120">
        <v>154.95359999999999</v>
      </c>
      <c r="I554" s="120">
        <v>92.207999999999998</v>
      </c>
      <c r="J554" s="120">
        <v>148.45359999999999</v>
      </c>
      <c r="K554" s="21" t="str">
        <f t="shared" si="8"/>
        <v>12-Apr-2025  Bl No 73</v>
      </c>
    </row>
    <row r="555" spans="1:11" ht="17.100000000000001" customHeight="1" x14ac:dyDescent="0.25">
      <c r="A555" s="60">
        <v>45759</v>
      </c>
      <c r="B555" s="18">
        <v>74</v>
      </c>
      <c r="C555" s="19">
        <v>50.03</v>
      </c>
      <c r="D555" s="120">
        <v>1655.6350560000001</v>
      </c>
      <c r="E555" s="120">
        <v>210.112584</v>
      </c>
      <c r="F555" s="120">
        <v>286.21080000000001</v>
      </c>
      <c r="G555" s="120">
        <v>212.114328</v>
      </c>
      <c r="H555" s="120">
        <v>149.9616</v>
      </c>
      <c r="I555" s="120">
        <v>104.2944</v>
      </c>
      <c r="J555" s="120">
        <v>155.9896</v>
      </c>
      <c r="K555" s="21" t="str">
        <f t="shared" si="8"/>
        <v>12-Apr-2025  Bl No 74</v>
      </c>
    </row>
    <row r="556" spans="1:11" ht="17.100000000000001" customHeight="1" x14ac:dyDescent="0.25">
      <c r="A556" s="60">
        <v>45759</v>
      </c>
      <c r="B556" s="18">
        <v>75</v>
      </c>
      <c r="C556" s="19">
        <v>50.01</v>
      </c>
      <c r="D556" s="120">
        <v>1656.340236</v>
      </c>
      <c r="E556" s="120">
        <v>199.24625599999999</v>
      </c>
      <c r="F556" s="120">
        <v>290.00040000000001</v>
      </c>
      <c r="G556" s="120">
        <v>207.59156400000001</v>
      </c>
      <c r="H556" s="120">
        <v>146.67359999999999</v>
      </c>
      <c r="I556" s="120">
        <v>100.176</v>
      </c>
      <c r="J556" s="120">
        <v>159.8768</v>
      </c>
      <c r="K556" s="21" t="str">
        <f t="shared" si="8"/>
        <v>12-Apr-2025  Bl No 75</v>
      </c>
    </row>
    <row r="557" spans="1:11" ht="17.100000000000001" customHeight="1" x14ac:dyDescent="0.25">
      <c r="A557" s="60">
        <v>45759</v>
      </c>
      <c r="B557" s="18">
        <v>76</v>
      </c>
      <c r="C557" s="19">
        <v>49.97</v>
      </c>
      <c r="D557" s="120">
        <v>1656.582384</v>
      </c>
      <c r="E557" s="120">
        <v>170.109092</v>
      </c>
      <c r="F557" s="120">
        <v>289.791</v>
      </c>
      <c r="G557" s="120">
        <v>198.121892</v>
      </c>
      <c r="H557" s="120">
        <v>141.04320000000001</v>
      </c>
      <c r="I557" s="120">
        <v>97.905600000000007</v>
      </c>
      <c r="J557" s="120">
        <v>156.816</v>
      </c>
      <c r="K557" s="21" t="str">
        <f t="shared" si="8"/>
        <v>12-Apr-2025  Bl No 76</v>
      </c>
    </row>
    <row r="558" spans="1:11" ht="17.100000000000001" customHeight="1" x14ac:dyDescent="0.25">
      <c r="A558" s="60">
        <v>45759</v>
      </c>
      <c r="B558" s="18">
        <v>77</v>
      </c>
      <c r="C558" s="19">
        <v>49.93</v>
      </c>
      <c r="D558" s="120">
        <v>1650.3914</v>
      </c>
      <c r="E558" s="120">
        <v>165.44814400000001</v>
      </c>
      <c r="F558" s="120">
        <v>282.25740000000002</v>
      </c>
      <c r="G558" s="120">
        <v>190.20363599999999</v>
      </c>
      <c r="H558" s="120">
        <v>136.9632</v>
      </c>
      <c r="I558" s="120">
        <v>97.310400000000001</v>
      </c>
      <c r="J558" s="120">
        <v>160.38640000000001</v>
      </c>
      <c r="K558" s="21" t="str">
        <f t="shared" si="8"/>
        <v>12-Apr-2025  Bl No 77</v>
      </c>
    </row>
    <row r="559" spans="1:11" ht="17.100000000000001" customHeight="1" x14ac:dyDescent="0.25">
      <c r="A559" s="60">
        <v>45759</v>
      </c>
      <c r="B559" s="18">
        <v>78</v>
      </c>
      <c r="C559" s="19">
        <v>49.96</v>
      </c>
      <c r="D559" s="120">
        <v>1637.526556</v>
      </c>
      <c r="E559" s="120">
        <v>168.16465600000001</v>
      </c>
      <c r="F559" s="120">
        <v>281.97840000000002</v>
      </c>
      <c r="G559" s="120">
        <v>181.38385600000001</v>
      </c>
      <c r="H559" s="120">
        <v>138.85919999999999</v>
      </c>
      <c r="I559" s="120">
        <v>96.1584</v>
      </c>
      <c r="J559" s="120">
        <v>159.89599999999999</v>
      </c>
      <c r="K559" s="21" t="str">
        <f t="shared" si="8"/>
        <v>12-Apr-2025  Bl No 78</v>
      </c>
    </row>
    <row r="560" spans="1:11" ht="17.100000000000001" customHeight="1" x14ac:dyDescent="0.25">
      <c r="A560" s="60">
        <v>45759</v>
      </c>
      <c r="B560" s="18">
        <v>79</v>
      </c>
      <c r="C560" s="19">
        <v>50.02</v>
      </c>
      <c r="D560" s="120">
        <v>1633.80132</v>
      </c>
      <c r="E560" s="120">
        <v>153.79578000000001</v>
      </c>
      <c r="F560" s="120">
        <v>279.01859999999999</v>
      </c>
      <c r="G560" s="120">
        <v>173.94269199999999</v>
      </c>
      <c r="H560" s="120">
        <v>132.84960000000001</v>
      </c>
      <c r="I560" s="120">
        <v>107.1264</v>
      </c>
      <c r="J560" s="120">
        <v>158.208</v>
      </c>
      <c r="K560" s="21" t="str">
        <f t="shared" si="8"/>
        <v>12-Apr-2025  Bl No 79</v>
      </c>
    </row>
    <row r="561" spans="1:11" ht="17.100000000000001" customHeight="1" x14ac:dyDescent="0.25">
      <c r="A561" s="60">
        <v>45759</v>
      </c>
      <c r="B561" s="18">
        <v>80</v>
      </c>
      <c r="C561" s="19">
        <v>49.98</v>
      </c>
      <c r="D561" s="120">
        <v>1633.5279</v>
      </c>
      <c r="E561" s="120">
        <v>143.37571199999999</v>
      </c>
      <c r="F561" s="120">
        <v>278.86259999999999</v>
      </c>
      <c r="G561" s="120">
        <v>159.64392799999999</v>
      </c>
      <c r="H561" s="120">
        <v>130.66079999999999</v>
      </c>
      <c r="I561" s="120">
        <v>105.52800000000001</v>
      </c>
      <c r="J561" s="120">
        <v>154.59520000000001</v>
      </c>
      <c r="K561" s="21" t="str">
        <f t="shared" si="8"/>
        <v>12-Apr-2025  Bl No 80</v>
      </c>
    </row>
    <row r="562" spans="1:11" ht="17.100000000000001" customHeight="1" x14ac:dyDescent="0.25">
      <c r="A562" s="60">
        <v>45759</v>
      </c>
      <c r="B562" s="18">
        <v>81</v>
      </c>
      <c r="C562" s="19">
        <v>49.95</v>
      </c>
      <c r="D562" s="120">
        <v>1623.246116</v>
      </c>
      <c r="E562" s="120">
        <v>141.70065600000001</v>
      </c>
      <c r="F562" s="120">
        <v>279.2946</v>
      </c>
      <c r="G562" s="120">
        <v>159.25527199999999</v>
      </c>
      <c r="H562" s="120">
        <v>127.4832</v>
      </c>
      <c r="I562" s="120">
        <v>104.7984</v>
      </c>
      <c r="J562" s="120">
        <v>152.0592</v>
      </c>
      <c r="K562" s="21" t="str">
        <f t="shared" si="8"/>
        <v>12-Apr-2025  Bl No 81</v>
      </c>
    </row>
    <row r="563" spans="1:11" ht="17.100000000000001" customHeight="1" x14ac:dyDescent="0.25">
      <c r="A563" s="60">
        <v>45759</v>
      </c>
      <c r="B563" s="18">
        <v>82</v>
      </c>
      <c r="C563" s="19">
        <v>49.98</v>
      </c>
      <c r="D563" s="120">
        <v>1614.6309839999999</v>
      </c>
      <c r="E563" s="120">
        <v>135.521748</v>
      </c>
      <c r="F563" s="120">
        <v>281.1078</v>
      </c>
      <c r="G563" s="120">
        <v>152.74152799999999</v>
      </c>
      <c r="H563" s="120">
        <v>126.7296</v>
      </c>
      <c r="I563" s="120">
        <v>100.2</v>
      </c>
      <c r="J563" s="120">
        <v>150.16560000000001</v>
      </c>
      <c r="K563" s="21" t="str">
        <f t="shared" si="8"/>
        <v>12-Apr-2025  Bl No 82</v>
      </c>
    </row>
    <row r="564" spans="1:11" ht="17.100000000000001" customHeight="1" x14ac:dyDescent="0.25">
      <c r="A564" s="60">
        <v>45759</v>
      </c>
      <c r="B564" s="18">
        <v>83</v>
      </c>
      <c r="C564" s="19">
        <v>49.95</v>
      </c>
      <c r="D564" s="120">
        <v>1604.716592</v>
      </c>
      <c r="E564" s="120">
        <v>130.69876400000001</v>
      </c>
      <c r="F564" s="120">
        <v>282.14699999999999</v>
      </c>
      <c r="G564" s="120">
        <v>147.75417999999999</v>
      </c>
      <c r="H564" s="120">
        <v>117.2544</v>
      </c>
      <c r="I564" s="120">
        <v>100.848</v>
      </c>
      <c r="J564" s="120">
        <v>148.39680000000001</v>
      </c>
      <c r="K564" s="21" t="str">
        <f t="shared" si="8"/>
        <v>12-Apr-2025  Bl No 83</v>
      </c>
    </row>
    <row r="565" spans="1:11" ht="17.100000000000001" customHeight="1" x14ac:dyDescent="0.25">
      <c r="A565" s="60">
        <v>45759</v>
      </c>
      <c r="B565" s="18">
        <v>84</v>
      </c>
      <c r="C565" s="19">
        <v>49.9</v>
      </c>
      <c r="D565" s="120">
        <v>1594.8726280000001</v>
      </c>
      <c r="E565" s="120">
        <v>123.608728</v>
      </c>
      <c r="F565" s="120">
        <v>279.10379999999998</v>
      </c>
      <c r="G565" s="120">
        <v>141.44872799999999</v>
      </c>
      <c r="H565" s="120">
        <v>115.25279999999999</v>
      </c>
      <c r="I565" s="120">
        <v>98.995199999999997</v>
      </c>
      <c r="J565" s="120">
        <v>143.73759999999999</v>
      </c>
      <c r="K565" s="21" t="str">
        <f t="shared" si="8"/>
        <v>12-Apr-2025  Bl No 84</v>
      </c>
    </row>
    <row r="566" spans="1:11" ht="17.100000000000001" customHeight="1" x14ac:dyDescent="0.25">
      <c r="A566" s="60">
        <v>45759</v>
      </c>
      <c r="B566" s="18">
        <v>85</v>
      </c>
      <c r="C566" s="19">
        <v>49.88</v>
      </c>
      <c r="D566" s="120">
        <v>1582.2792159999999</v>
      </c>
      <c r="E566" s="120">
        <v>111.170328</v>
      </c>
      <c r="F566" s="120">
        <v>277.06200000000001</v>
      </c>
      <c r="G566" s="120">
        <v>134.59258</v>
      </c>
      <c r="H566" s="120">
        <v>112.56480000000001</v>
      </c>
      <c r="I566" s="120">
        <v>96.768000000000001</v>
      </c>
      <c r="J566" s="120">
        <v>140.93520000000001</v>
      </c>
      <c r="K566" s="21" t="str">
        <f t="shared" si="8"/>
        <v>12-Apr-2025  Bl No 85</v>
      </c>
    </row>
    <row r="567" spans="1:11" ht="17.100000000000001" customHeight="1" x14ac:dyDescent="0.25">
      <c r="A567" s="60">
        <v>45759</v>
      </c>
      <c r="B567" s="18">
        <v>86</v>
      </c>
      <c r="C567" s="19">
        <v>49.9</v>
      </c>
      <c r="D567" s="120">
        <v>1575.932024</v>
      </c>
      <c r="E567" s="120">
        <v>106.09745599999999</v>
      </c>
      <c r="F567" s="120">
        <v>275.66520000000003</v>
      </c>
      <c r="G567" s="120">
        <v>129.46909199999999</v>
      </c>
      <c r="H567" s="120">
        <v>107.7312</v>
      </c>
      <c r="I567" s="120">
        <v>93.753600000000006</v>
      </c>
      <c r="J567" s="120">
        <v>142.11279999999999</v>
      </c>
      <c r="K567" s="21" t="str">
        <f t="shared" si="8"/>
        <v>12-Apr-2025  Bl No 86</v>
      </c>
    </row>
    <row r="568" spans="1:11" ht="17.100000000000001" customHeight="1" x14ac:dyDescent="0.25">
      <c r="A568" s="60">
        <v>45759</v>
      </c>
      <c r="B568" s="18">
        <v>87</v>
      </c>
      <c r="C568" s="19">
        <v>49.98</v>
      </c>
      <c r="D568" s="120">
        <v>1558.655356</v>
      </c>
      <c r="E568" s="120">
        <v>100.9568</v>
      </c>
      <c r="F568" s="120">
        <v>273.91379999999998</v>
      </c>
      <c r="G568" s="120">
        <v>123.58458</v>
      </c>
      <c r="H568" s="120">
        <v>104.51519999999999</v>
      </c>
      <c r="I568" s="120">
        <v>91.367999999999995</v>
      </c>
      <c r="J568" s="120">
        <v>136.85599999999999</v>
      </c>
      <c r="K568" s="21" t="str">
        <f t="shared" si="8"/>
        <v>12-Apr-2025  Bl No 87</v>
      </c>
    </row>
    <row r="569" spans="1:11" ht="17.100000000000001" customHeight="1" x14ac:dyDescent="0.25">
      <c r="A569" s="60">
        <v>45759</v>
      </c>
      <c r="B569" s="18">
        <v>88</v>
      </c>
      <c r="C569" s="19">
        <v>50.03</v>
      </c>
      <c r="D569" s="120">
        <v>1538.1877999999999</v>
      </c>
      <c r="E569" s="120">
        <v>91.406543999999997</v>
      </c>
      <c r="F569" s="120">
        <v>267.51600000000002</v>
      </c>
      <c r="G569" s="120">
        <v>118.66356399999999</v>
      </c>
      <c r="H569" s="120">
        <v>105.0912</v>
      </c>
      <c r="I569" s="120">
        <v>87.854399999999998</v>
      </c>
      <c r="J569" s="120">
        <v>130.2672</v>
      </c>
      <c r="K569" s="21" t="str">
        <f t="shared" si="8"/>
        <v>12-Apr-2025  Bl No 88</v>
      </c>
    </row>
    <row r="570" spans="1:11" ht="17.100000000000001" customHeight="1" x14ac:dyDescent="0.25">
      <c r="A570" s="60">
        <v>45759</v>
      </c>
      <c r="B570" s="18">
        <v>89</v>
      </c>
      <c r="C570" s="19">
        <v>50.02</v>
      </c>
      <c r="D570" s="120">
        <v>1511.5069080000001</v>
      </c>
      <c r="E570" s="120">
        <v>89.050764000000001</v>
      </c>
      <c r="F570" s="120">
        <v>270.37020000000001</v>
      </c>
      <c r="G570" s="120">
        <v>112.281308</v>
      </c>
      <c r="H570" s="120">
        <v>95.942400000000006</v>
      </c>
      <c r="I570" s="120">
        <v>84</v>
      </c>
      <c r="J570" s="120">
        <v>129.21680000000001</v>
      </c>
      <c r="K570" s="21" t="str">
        <f t="shared" si="8"/>
        <v>12-Apr-2025  Bl No 89</v>
      </c>
    </row>
    <row r="571" spans="1:11" ht="17.100000000000001" customHeight="1" x14ac:dyDescent="0.25">
      <c r="A571" s="60">
        <v>45759</v>
      </c>
      <c r="B571" s="18">
        <v>90</v>
      </c>
      <c r="C571" s="19">
        <v>50.04</v>
      </c>
      <c r="D571" s="120">
        <v>1485.61618</v>
      </c>
      <c r="E571" s="120">
        <v>84.106471999999997</v>
      </c>
      <c r="F571" s="120">
        <v>267.3048</v>
      </c>
      <c r="G571" s="120">
        <v>106.475056</v>
      </c>
      <c r="H571" s="120">
        <v>89.951999999999998</v>
      </c>
      <c r="I571" s="120">
        <v>79.996799999999993</v>
      </c>
      <c r="J571" s="120">
        <v>123.8592</v>
      </c>
      <c r="K571" s="21" t="str">
        <f t="shared" si="8"/>
        <v>12-Apr-2025  Bl No 90</v>
      </c>
    </row>
    <row r="572" spans="1:11" ht="17.100000000000001" customHeight="1" x14ac:dyDescent="0.25">
      <c r="A572" s="60">
        <v>45759</v>
      </c>
      <c r="B572" s="18">
        <v>91</v>
      </c>
      <c r="C572" s="19">
        <v>50</v>
      </c>
      <c r="D572" s="120">
        <v>1450.8558640000001</v>
      </c>
      <c r="E572" s="120">
        <v>77.492943999999994</v>
      </c>
      <c r="F572" s="120">
        <v>266.64600000000002</v>
      </c>
      <c r="G572" s="120">
        <v>102.687708</v>
      </c>
      <c r="H572" s="120">
        <v>84.144000000000005</v>
      </c>
      <c r="I572" s="120">
        <v>75.830399999999997</v>
      </c>
      <c r="J572" s="120">
        <v>125.5408</v>
      </c>
      <c r="K572" s="21" t="str">
        <f t="shared" si="8"/>
        <v>12-Apr-2025  Bl No 91</v>
      </c>
    </row>
    <row r="573" spans="1:11" ht="17.100000000000001" customHeight="1" x14ac:dyDescent="0.25">
      <c r="A573" s="60">
        <v>45759</v>
      </c>
      <c r="B573" s="18">
        <v>92</v>
      </c>
      <c r="C573" s="19">
        <v>49.99</v>
      </c>
      <c r="D573" s="120">
        <v>1440.0787439999999</v>
      </c>
      <c r="E573" s="120">
        <v>72.339492000000007</v>
      </c>
      <c r="F573" s="120">
        <v>258.23399999999998</v>
      </c>
      <c r="G573" s="120">
        <v>97.131056000000001</v>
      </c>
      <c r="H573" s="120">
        <v>83.068799999999996</v>
      </c>
      <c r="I573" s="120">
        <v>71.116799999999998</v>
      </c>
      <c r="J573" s="120">
        <v>119.71599999999999</v>
      </c>
      <c r="K573" s="21" t="str">
        <f t="shared" si="8"/>
        <v>12-Apr-2025  Bl No 92</v>
      </c>
    </row>
    <row r="574" spans="1:11" ht="17.100000000000001" customHeight="1" x14ac:dyDescent="0.25">
      <c r="A574" s="60">
        <v>45759</v>
      </c>
      <c r="B574" s="18">
        <v>93</v>
      </c>
      <c r="C574" s="19">
        <v>49.97</v>
      </c>
      <c r="D574" s="120">
        <v>1415.3588199999999</v>
      </c>
      <c r="E574" s="120">
        <v>65.453963999999999</v>
      </c>
      <c r="F574" s="120">
        <v>253.6242</v>
      </c>
      <c r="G574" s="120">
        <v>93.938035999999997</v>
      </c>
      <c r="H574" s="120">
        <v>96.456000000000003</v>
      </c>
      <c r="I574" s="120">
        <v>67.152000000000001</v>
      </c>
      <c r="J574" s="120">
        <v>117.9128</v>
      </c>
      <c r="K574" s="21" t="str">
        <f t="shared" si="8"/>
        <v>12-Apr-2025  Bl No 93</v>
      </c>
    </row>
    <row r="575" spans="1:11" ht="17.100000000000001" customHeight="1" x14ac:dyDescent="0.25">
      <c r="A575" s="60">
        <v>45759</v>
      </c>
      <c r="B575" s="18">
        <v>94</v>
      </c>
      <c r="C575" s="19">
        <v>49.99</v>
      </c>
      <c r="D575" s="120">
        <v>1361.1012000000001</v>
      </c>
      <c r="E575" s="120">
        <v>59.503708000000003</v>
      </c>
      <c r="F575" s="120">
        <v>253.77119999999999</v>
      </c>
      <c r="G575" s="120">
        <v>91.401600000000002</v>
      </c>
      <c r="H575" s="120">
        <v>84.268799999999999</v>
      </c>
      <c r="I575" s="120">
        <v>63.72</v>
      </c>
      <c r="J575" s="120">
        <v>116.5184</v>
      </c>
      <c r="K575" s="21" t="str">
        <f t="shared" si="8"/>
        <v>12-Apr-2025  Bl No 94</v>
      </c>
    </row>
    <row r="576" spans="1:11" ht="17.100000000000001" customHeight="1" x14ac:dyDescent="0.25">
      <c r="A576" s="60">
        <v>45759</v>
      </c>
      <c r="B576" s="18">
        <v>95</v>
      </c>
      <c r="C576" s="19">
        <v>50.01</v>
      </c>
      <c r="D576" s="120">
        <v>1311.8970280000001</v>
      </c>
      <c r="E576" s="120">
        <v>64.858472000000006</v>
      </c>
      <c r="F576" s="120">
        <v>250.88820000000001</v>
      </c>
      <c r="G576" s="120">
        <v>90.678691999999998</v>
      </c>
      <c r="H576" s="120">
        <v>82.276799999999994</v>
      </c>
      <c r="I576" s="120">
        <v>61.065600000000003</v>
      </c>
      <c r="J576" s="120">
        <v>114.01600000000001</v>
      </c>
      <c r="K576" s="21" t="str">
        <f t="shared" si="8"/>
        <v>12-Apr-2025  Bl No 95</v>
      </c>
    </row>
    <row r="577" spans="1:20" s="33" customFormat="1" ht="17.100000000000001" customHeight="1" x14ac:dyDescent="0.3">
      <c r="A577" s="60">
        <v>45759</v>
      </c>
      <c r="B577" s="32">
        <v>96</v>
      </c>
      <c r="C577" s="28">
        <v>50.03</v>
      </c>
      <c r="D577" s="120">
        <v>1281.273772</v>
      </c>
      <c r="E577" s="120">
        <v>76.610327999999996</v>
      </c>
      <c r="F577" s="120">
        <v>252.1848</v>
      </c>
      <c r="G577" s="120">
        <v>86.983564000000001</v>
      </c>
      <c r="H577" s="120">
        <v>79.267200000000003</v>
      </c>
      <c r="I577" s="120">
        <v>61.108800000000002</v>
      </c>
      <c r="J577" s="120">
        <v>114.29040000000001</v>
      </c>
      <c r="K577" s="30" t="str">
        <f t="shared" si="8"/>
        <v>12-Apr-2025  Bl No 96</v>
      </c>
      <c r="L577" s="31"/>
      <c r="M577" s="31"/>
      <c r="N577" s="32"/>
      <c r="O577" s="31"/>
      <c r="P577" s="31"/>
      <c r="Q577" s="31"/>
      <c r="R577" s="31"/>
      <c r="S577" s="31"/>
      <c r="T577" s="31"/>
    </row>
    <row r="578" spans="1:20" ht="17.100000000000001" customHeight="1" x14ac:dyDescent="0.25">
      <c r="A578" s="60">
        <v>45760</v>
      </c>
      <c r="B578" s="18">
        <v>1</v>
      </c>
      <c r="C578" s="19">
        <v>50.01</v>
      </c>
      <c r="D578" s="120">
        <v>1252.286564</v>
      </c>
      <c r="E578" s="120">
        <v>112.765384</v>
      </c>
      <c r="F578" s="120">
        <v>245.5008</v>
      </c>
      <c r="G578" s="120">
        <v>86.657163999999995</v>
      </c>
      <c r="H578" s="120">
        <v>75.432000000000002</v>
      </c>
      <c r="I578" s="120">
        <v>59.467199999999998</v>
      </c>
      <c r="J578" s="120">
        <v>113.41119999999999</v>
      </c>
      <c r="K578" s="21" t="str">
        <f t="shared" si="8"/>
        <v>13-Apr-2025  Bl No 1</v>
      </c>
    </row>
    <row r="579" spans="1:20" ht="17.100000000000001" customHeight="1" x14ac:dyDescent="0.25">
      <c r="A579" s="60">
        <v>45760</v>
      </c>
      <c r="B579" s="18">
        <v>2</v>
      </c>
      <c r="C579" s="19">
        <v>50.01</v>
      </c>
      <c r="D579" s="120">
        <v>1260.1379280000001</v>
      </c>
      <c r="E579" s="120">
        <v>127.81352800000001</v>
      </c>
      <c r="F579" s="120">
        <v>239.54339999999999</v>
      </c>
      <c r="G579" s="120">
        <v>84.107343999999998</v>
      </c>
      <c r="H579" s="120">
        <v>80.251199999999997</v>
      </c>
      <c r="I579" s="120">
        <v>59.419199999999996</v>
      </c>
      <c r="J579" s="120">
        <v>112.00320000000001</v>
      </c>
      <c r="K579" s="21" t="str">
        <f t="shared" ref="K579:K642" si="9">TEXT(A579,"DD-MMM-YYYY") &amp;"  " &amp;"Bl No " &amp;B579</f>
        <v>13-Apr-2025  Bl No 2</v>
      </c>
    </row>
    <row r="580" spans="1:20" ht="17.100000000000001" customHeight="1" x14ac:dyDescent="0.25">
      <c r="A580" s="60">
        <v>45760</v>
      </c>
      <c r="B580" s="18">
        <v>3</v>
      </c>
      <c r="C580" s="19">
        <v>50</v>
      </c>
      <c r="D580" s="120">
        <v>1237.7274440000001</v>
      </c>
      <c r="E580" s="120">
        <v>121.61279999999999</v>
      </c>
      <c r="F580" s="120">
        <v>237.7704</v>
      </c>
      <c r="G580" s="120">
        <v>82.354327999999995</v>
      </c>
      <c r="H580" s="120">
        <v>76.574399999999997</v>
      </c>
      <c r="I580" s="120">
        <v>58.833599999999997</v>
      </c>
      <c r="J580" s="120">
        <v>111.1896</v>
      </c>
      <c r="K580" s="21" t="str">
        <f t="shared" si="9"/>
        <v>13-Apr-2025  Bl No 3</v>
      </c>
    </row>
    <row r="581" spans="1:20" ht="17.100000000000001" customHeight="1" x14ac:dyDescent="0.25">
      <c r="A581" s="60">
        <v>45760</v>
      </c>
      <c r="B581" s="18">
        <v>4</v>
      </c>
      <c r="C581" s="19">
        <v>50.01</v>
      </c>
      <c r="D581" s="120">
        <v>1216.696244</v>
      </c>
      <c r="E581" s="120">
        <v>119.16654800000001</v>
      </c>
      <c r="F581" s="120">
        <v>226.37639999999999</v>
      </c>
      <c r="G581" s="120">
        <v>79.983999999999995</v>
      </c>
      <c r="H581" s="120">
        <v>70.300799999999995</v>
      </c>
      <c r="I581" s="120">
        <v>57.24</v>
      </c>
      <c r="J581" s="120">
        <v>112.3408</v>
      </c>
      <c r="K581" s="21" t="str">
        <f t="shared" si="9"/>
        <v>13-Apr-2025  Bl No 4</v>
      </c>
    </row>
    <row r="582" spans="1:20" ht="17.100000000000001" customHeight="1" x14ac:dyDescent="0.25">
      <c r="A582" s="60">
        <v>45760</v>
      </c>
      <c r="B582" s="18">
        <v>5</v>
      </c>
      <c r="C582" s="19">
        <v>50.01</v>
      </c>
      <c r="D582" s="120">
        <v>1183.857336</v>
      </c>
      <c r="E582" s="120">
        <v>127.410324</v>
      </c>
      <c r="F582" s="120">
        <v>227.79480000000001</v>
      </c>
      <c r="G582" s="120">
        <v>81.081308000000007</v>
      </c>
      <c r="H582" s="120">
        <v>67.814400000000006</v>
      </c>
      <c r="I582" s="120">
        <v>55.891199999999998</v>
      </c>
      <c r="J582" s="120">
        <v>107.1152</v>
      </c>
      <c r="K582" s="21" t="str">
        <f t="shared" si="9"/>
        <v>13-Apr-2025  Bl No 5</v>
      </c>
    </row>
    <row r="583" spans="1:20" ht="17.100000000000001" customHeight="1" x14ac:dyDescent="0.25">
      <c r="A583" s="60">
        <v>45760</v>
      </c>
      <c r="B583" s="18">
        <v>6</v>
      </c>
      <c r="C583" s="19">
        <v>50.02</v>
      </c>
      <c r="D583" s="120">
        <v>1151.4512360000001</v>
      </c>
      <c r="E583" s="120">
        <v>133.41032799999999</v>
      </c>
      <c r="F583" s="120">
        <v>224.69399999999999</v>
      </c>
      <c r="G583" s="120">
        <v>79.808291999999994</v>
      </c>
      <c r="H583" s="120">
        <v>67.665599999999998</v>
      </c>
      <c r="I583" s="120">
        <v>54.475200000000001</v>
      </c>
      <c r="J583" s="120">
        <v>106.16719999999999</v>
      </c>
      <c r="K583" s="21" t="str">
        <f t="shared" si="9"/>
        <v>13-Apr-2025  Bl No 6</v>
      </c>
    </row>
    <row r="584" spans="1:20" ht="17.100000000000001" customHeight="1" x14ac:dyDescent="0.25">
      <c r="A584" s="60">
        <v>45760</v>
      </c>
      <c r="B584" s="18">
        <v>7</v>
      </c>
      <c r="C584" s="19">
        <v>50.03</v>
      </c>
      <c r="D584" s="120">
        <v>1114.481984</v>
      </c>
      <c r="E584" s="120">
        <v>123.535128</v>
      </c>
      <c r="F584" s="120">
        <v>221.13120000000001</v>
      </c>
      <c r="G584" s="120">
        <v>78.544871999999998</v>
      </c>
      <c r="H584" s="120">
        <v>65.347200000000001</v>
      </c>
      <c r="I584" s="120">
        <v>54.004800000000003</v>
      </c>
      <c r="J584" s="120">
        <v>104.2728</v>
      </c>
      <c r="K584" s="21" t="str">
        <f t="shared" si="9"/>
        <v>13-Apr-2025  Bl No 7</v>
      </c>
    </row>
    <row r="585" spans="1:20" ht="17.100000000000001" customHeight="1" x14ac:dyDescent="0.25">
      <c r="A585" s="60">
        <v>45760</v>
      </c>
      <c r="B585" s="18">
        <v>8</v>
      </c>
      <c r="C585" s="19">
        <v>50.05</v>
      </c>
      <c r="D585" s="120">
        <v>1100.9502440000001</v>
      </c>
      <c r="E585" s="120">
        <v>131.6576</v>
      </c>
      <c r="F585" s="120">
        <v>219.10679999999999</v>
      </c>
      <c r="G585" s="120">
        <v>79.046980000000005</v>
      </c>
      <c r="H585" s="120">
        <v>68.764799999999994</v>
      </c>
      <c r="I585" s="120">
        <v>53.304000000000002</v>
      </c>
      <c r="J585" s="120">
        <v>103.36320000000001</v>
      </c>
      <c r="K585" s="21" t="str">
        <f t="shared" si="9"/>
        <v>13-Apr-2025  Bl No 8</v>
      </c>
    </row>
    <row r="586" spans="1:20" ht="17.100000000000001" customHeight="1" x14ac:dyDescent="0.25">
      <c r="A586" s="60">
        <v>45760</v>
      </c>
      <c r="B586" s="18">
        <v>9</v>
      </c>
      <c r="C586" s="19">
        <v>50.05</v>
      </c>
      <c r="D586" s="120">
        <v>1080.1177439999999</v>
      </c>
      <c r="E586" s="120">
        <v>136.44305199999999</v>
      </c>
      <c r="F586" s="120">
        <v>216.62880000000001</v>
      </c>
      <c r="G586" s="120">
        <v>77.767272000000006</v>
      </c>
      <c r="H586" s="120">
        <v>77.395200000000003</v>
      </c>
      <c r="I586" s="120">
        <v>53.332799999999999</v>
      </c>
      <c r="J586" s="120">
        <v>103.8912</v>
      </c>
      <c r="K586" s="21" t="str">
        <f t="shared" si="9"/>
        <v>13-Apr-2025  Bl No 9</v>
      </c>
    </row>
    <row r="587" spans="1:20" ht="17.100000000000001" customHeight="1" x14ac:dyDescent="0.25">
      <c r="A587" s="60">
        <v>45760</v>
      </c>
      <c r="B587" s="18">
        <v>10</v>
      </c>
      <c r="C587" s="19">
        <v>50.04</v>
      </c>
      <c r="D587" s="120">
        <v>1052.2601360000001</v>
      </c>
      <c r="E587" s="120">
        <v>151.963348</v>
      </c>
      <c r="F587" s="120">
        <v>212.2878</v>
      </c>
      <c r="G587" s="120">
        <v>75.582256000000001</v>
      </c>
      <c r="H587" s="120">
        <v>72.470399999999998</v>
      </c>
      <c r="I587" s="120">
        <v>51.964799999999997</v>
      </c>
      <c r="J587" s="120">
        <v>105.10080000000001</v>
      </c>
      <c r="K587" s="21" t="str">
        <f t="shared" si="9"/>
        <v>13-Apr-2025  Bl No 10</v>
      </c>
    </row>
    <row r="588" spans="1:20" ht="17.100000000000001" customHeight="1" x14ac:dyDescent="0.25">
      <c r="A588" s="60">
        <v>45760</v>
      </c>
      <c r="B588" s="18">
        <v>11</v>
      </c>
      <c r="C588" s="19">
        <v>50.03</v>
      </c>
      <c r="D588" s="120">
        <v>990.87158399999998</v>
      </c>
      <c r="E588" s="120">
        <v>159.49789200000001</v>
      </c>
      <c r="F588" s="120">
        <v>211.08</v>
      </c>
      <c r="G588" s="120">
        <v>75.419055999999998</v>
      </c>
      <c r="H588" s="120">
        <v>73.910399999999996</v>
      </c>
      <c r="I588" s="120">
        <v>51.446399999999997</v>
      </c>
      <c r="J588" s="120">
        <v>99.015199999999993</v>
      </c>
      <c r="K588" s="21" t="str">
        <f t="shared" si="9"/>
        <v>13-Apr-2025  Bl No 11</v>
      </c>
    </row>
    <row r="589" spans="1:20" ht="17.100000000000001" customHeight="1" x14ac:dyDescent="0.25">
      <c r="A589" s="60">
        <v>45760</v>
      </c>
      <c r="B589" s="18">
        <v>12</v>
      </c>
      <c r="C589" s="19">
        <v>50.02</v>
      </c>
      <c r="D589" s="120">
        <v>929.66870800000004</v>
      </c>
      <c r="E589" s="120">
        <v>153.601744</v>
      </c>
      <c r="F589" s="120">
        <v>205.92660000000001</v>
      </c>
      <c r="G589" s="120">
        <v>75.137743999999998</v>
      </c>
      <c r="H589" s="120">
        <v>69.825599999999994</v>
      </c>
      <c r="I589" s="120">
        <v>51.2592</v>
      </c>
      <c r="J589" s="120">
        <v>104.9392</v>
      </c>
      <c r="K589" s="21" t="str">
        <f t="shared" si="9"/>
        <v>13-Apr-2025  Bl No 12</v>
      </c>
    </row>
    <row r="590" spans="1:20" ht="17.100000000000001" customHeight="1" x14ac:dyDescent="0.25">
      <c r="A590" s="60">
        <v>45760</v>
      </c>
      <c r="B590" s="18">
        <v>13</v>
      </c>
      <c r="C590" s="19">
        <v>50.03</v>
      </c>
      <c r="D590" s="120">
        <v>926.48886000000005</v>
      </c>
      <c r="E590" s="120">
        <v>134.88843600000001</v>
      </c>
      <c r="F590" s="120">
        <v>201.00899999999999</v>
      </c>
      <c r="G590" s="120">
        <v>77.262255999999994</v>
      </c>
      <c r="H590" s="120">
        <v>67.603200000000001</v>
      </c>
      <c r="I590" s="120">
        <v>50.678400000000003</v>
      </c>
      <c r="J590" s="120">
        <v>106.1968</v>
      </c>
      <c r="K590" s="21" t="str">
        <f t="shared" si="9"/>
        <v>13-Apr-2025  Bl No 13</v>
      </c>
    </row>
    <row r="591" spans="1:20" ht="17.100000000000001" customHeight="1" x14ac:dyDescent="0.25">
      <c r="A591" s="60">
        <v>45760</v>
      </c>
      <c r="B591" s="18">
        <v>14</v>
      </c>
      <c r="C591" s="19">
        <v>50.01</v>
      </c>
      <c r="D591" s="120">
        <v>903.65205200000003</v>
      </c>
      <c r="E591" s="120">
        <v>158.29876400000001</v>
      </c>
      <c r="F591" s="120">
        <v>198.054</v>
      </c>
      <c r="G591" s="120">
        <v>77.886256000000003</v>
      </c>
      <c r="H591" s="120">
        <v>66.412800000000004</v>
      </c>
      <c r="I591" s="120">
        <v>50.308799999999998</v>
      </c>
      <c r="J591" s="120">
        <v>103.2024</v>
      </c>
      <c r="K591" s="21" t="str">
        <f t="shared" si="9"/>
        <v>13-Apr-2025  Bl No 14</v>
      </c>
    </row>
    <row r="592" spans="1:20" ht="17.100000000000001" customHeight="1" x14ac:dyDescent="0.25">
      <c r="A592" s="60">
        <v>45760</v>
      </c>
      <c r="B592" s="18">
        <v>15</v>
      </c>
      <c r="C592" s="19">
        <v>50.03</v>
      </c>
      <c r="D592" s="120">
        <v>868.498964</v>
      </c>
      <c r="E592" s="120">
        <v>163.474616</v>
      </c>
      <c r="F592" s="120">
        <v>195.9906</v>
      </c>
      <c r="G592" s="120">
        <v>78.756072000000003</v>
      </c>
      <c r="H592" s="120">
        <v>71.433599999999998</v>
      </c>
      <c r="I592" s="120">
        <v>49.329599999999999</v>
      </c>
      <c r="J592" s="120">
        <v>102.036</v>
      </c>
      <c r="K592" s="21" t="str">
        <f t="shared" si="9"/>
        <v>13-Apr-2025  Bl No 15</v>
      </c>
    </row>
    <row r="593" spans="1:11" ht="17.100000000000001" customHeight="1" x14ac:dyDescent="0.25">
      <c r="A593" s="60">
        <v>45760</v>
      </c>
      <c r="B593" s="18">
        <v>16</v>
      </c>
      <c r="C593" s="19">
        <v>50.04</v>
      </c>
      <c r="D593" s="120">
        <v>867.89355599999999</v>
      </c>
      <c r="E593" s="120">
        <v>141.40101999999999</v>
      </c>
      <c r="F593" s="120">
        <v>188.3184</v>
      </c>
      <c r="G593" s="120">
        <v>80.688580000000002</v>
      </c>
      <c r="H593" s="120">
        <v>74.750399999999999</v>
      </c>
      <c r="I593" s="120">
        <v>48.628799999999998</v>
      </c>
      <c r="J593" s="120">
        <v>105.9464</v>
      </c>
      <c r="K593" s="21" t="str">
        <f t="shared" si="9"/>
        <v>13-Apr-2025  Bl No 16</v>
      </c>
    </row>
    <row r="594" spans="1:11" ht="17.100000000000001" customHeight="1" x14ac:dyDescent="0.25">
      <c r="A594" s="60">
        <v>45760</v>
      </c>
      <c r="B594" s="18">
        <v>17</v>
      </c>
      <c r="C594" s="19">
        <v>49.99</v>
      </c>
      <c r="D594" s="120">
        <v>855.60317199999997</v>
      </c>
      <c r="E594" s="120">
        <v>150.20102</v>
      </c>
      <c r="F594" s="120">
        <v>182.8272</v>
      </c>
      <c r="G594" s="120">
        <v>82.105599999999995</v>
      </c>
      <c r="H594" s="120">
        <v>78.681600000000003</v>
      </c>
      <c r="I594" s="120">
        <v>48.758400000000002</v>
      </c>
      <c r="J594" s="120">
        <v>105.88800000000001</v>
      </c>
      <c r="K594" s="21" t="str">
        <f t="shared" si="9"/>
        <v>13-Apr-2025  Bl No 17</v>
      </c>
    </row>
    <row r="595" spans="1:11" ht="17.100000000000001" customHeight="1" x14ac:dyDescent="0.25">
      <c r="A595" s="60">
        <v>45760</v>
      </c>
      <c r="B595" s="18">
        <v>18</v>
      </c>
      <c r="C595" s="19">
        <v>49.96</v>
      </c>
      <c r="D595" s="120">
        <v>835.21773599999995</v>
      </c>
      <c r="E595" s="120">
        <v>155.845528</v>
      </c>
      <c r="F595" s="120">
        <v>184.72980000000001</v>
      </c>
      <c r="G595" s="120">
        <v>87.560435999999996</v>
      </c>
      <c r="H595" s="120">
        <v>77.827200000000005</v>
      </c>
      <c r="I595" s="120">
        <v>48.787199999999999</v>
      </c>
      <c r="J595" s="120">
        <v>109.16719999999999</v>
      </c>
      <c r="K595" s="21" t="str">
        <f t="shared" si="9"/>
        <v>13-Apr-2025  Bl No 18</v>
      </c>
    </row>
    <row r="596" spans="1:11" ht="17.100000000000001" customHeight="1" x14ac:dyDescent="0.25">
      <c r="A596" s="60">
        <v>45760</v>
      </c>
      <c r="B596" s="18">
        <v>19</v>
      </c>
      <c r="C596" s="19">
        <v>49.99</v>
      </c>
      <c r="D596" s="120">
        <v>813.94257200000004</v>
      </c>
      <c r="E596" s="120">
        <v>158.846836</v>
      </c>
      <c r="F596" s="120">
        <v>176.922</v>
      </c>
      <c r="G596" s="120">
        <v>92.221379999999996</v>
      </c>
      <c r="H596" s="120">
        <v>82.612799999999993</v>
      </c>
      <c r="I596" s="120">
        <v>49.881599999999999</v>
      </c>
      <c r="J596" s="120">
        <v>110.2272</v>
      </c>
      <c r="K596" s="21" t="str">
        <f t="shared" si="9"/>
        <v>13-Apr-2025  Bl No 19</v>
      </c>
    </row>
    <row r="597" spans="1:11" ht="17.100000000000001" customHeight="1" x14ac:dyDescent="0.25">
      <c r="A597" s="60">
        <v>45760</v>
      </c>
      <c r="B597" s="18">
        <v>20</v>
      </c>
      <c r="C597" s="19">
        <v>50</v>
      </c>
      <c r="D597" s="120">
        <v>795.60237199999995</v>
      </c>
      <c r="E597" s="120">
        <v>160.66298</v>
      </c>
      <c r="F597" s="120">
        <v>172.88339999999999</v>
      </c>
      <c r="G597" s="120">
        <v>101.057456</v>
      </c>
      <c r="H597" s="120">
        <v>88.953599999999994</v>
      </c>
      <c r="I597" s="120">
        <v>52.8384</v>
      </c>
      <c r="J597" s="120">
        <v>109.76</v>
      </c>
      <c r="K597" s="21" t="str">
        <f t="shared" si="9"/>
        <v>13-Apr-2025  Bl No 20</v>
      </c>
    </row>
    <row r="598" spans="1:11" ht="17.100000000000001" customHeight="1" x14ac:dyDescent="0.25">
      <c r="A598" s="60">
        <v>45760</v>
      </c>
      <c r="B598" s="18">
        <v>21</v>
      </c>
      <c r="C598" s="19">
        <v>49.97</v>
      </c>
      <c r="D598" s="120">
        <v>798.66013599999997</v>
      </c>
      <c r="E598" s="120">
        <v>145.83534399999999</v>
      </c>
      <c r="F598" s="120">
        <v>169.0686</v>
      </c>
      <c r="G598" s="120">
        <v>113.872872</v>
      </c>
      <c r="H598" s="120">
        <v>93.974400000000003</v>
      </c>
      <c r="I598" s="120">
        <v>57.115200000000002</v>
      </c>
      <c r="J598" s="120">
        <v>105.4696</v>
      </c>
      <c r="K598" s="21" t="str">
        <f t="shared" si="9"/>
        <v>13-Apr-2025  Bl No 21</v>
      </c>
    </row>
    <row r="599" spans="1:11" ht="17.100000000000001" customHeight="1" x14ac:dyDescent="0.25">
      <c r="A599" s="60">
        <v>45760</v>
      </c>
      <c r="B599" s="18">
        <v>22</v>
      </c>
      <c r="C599" s="19">
        <v>49.94</v>
      </c>
      <c r="D599" s="120">
        <v>791.08086000000003</v>
      </c>
      <c r="E599" s="120">
        <v>121.891492</v>
      </c>
      <c r="F599" s="120">
        <v>161.32980000000001</v>
      </c>
      <c r="G599" s="120">
        <v>129.18807200000001</v>
      </c>
      <c r="H599" s="120">
        <v>96.009600000000006</v>
      </c>
      <c r="I599" s="120">
        <v>63.1584</v>
      </c>
      <c r="J599" s="120">
        <v>109.1808</v>
      </c>
      <c r="K599" s="21" t="str">
        <f t="shared" si="9"/>
        <v>13-Apr-2025  Bl No 22</v>
      </c>
    </row>
    <row r="600" spans="1:11" ht="17.100000000000001" customHeight="1" x14ac:dyDescent="0.25">
      <c r="A600" s="60">
        <v>45760</v>
      </c>
      <c r="B600" s="18">
        <v>23</v>
      </c>
      <c r="C600" s="19">
        <v>49.94</v>
      </c>
      <c r="D600" s="120">
        <v>790.33838000000003</v>
      </c>
      <c r="E600" s="120">
        <v>118.726692</v>
      </c>
      <c r="F600" s="120">
        <v>158.5806</v>
      </c>
      <c r="G600" s="120">
        <v>141.35738000000001</v>
      </c>
      <c r="H600" s="120">
        <v>102.1968</v>
      </c>
      <c r="I600" s="120">
        <v>68.500799999999998</v>
      </c>
      <c r="J600" s="120">
        <v>110.7864</v>
      </c>
      <c r="K600" s="21" t="str">
        <f t="shared" si="9"/>
        <v>13-Apr-2025  Bl No 23</v>
      </c>
    </row>
    <row r="601" spans="1:11" ht="17.100000000000001" customHeight="1" x14ac:dyDescent="0.25">
      <c r="A601" s="60">
        <v>45760</v>
      </c>
      <c r="B601" s="18">
        <v>24</v>
      </c>
      <c r="C601" s="19">
        <v>49.99</v>
      </c>
      <c r="D601" s="120">
        <v>785.88872800000001</v>
      </c>
      <c r="E601" s="120">
        <v>105.272728</v>
      </c>
      <c r="F601" s="120">
        <v>160.3176</v>
      </c>
      <c r="G601" s="120">
        <v>147.21454399999999</v>
      </c>
      <c r="H601" s="120">
        <v>103.872</v>
      </c>
      <c r="I601" s="120">
        <v>72.820800000000006</v>
      </c>
      <c r="J601" s="120">
        <v>111.3176</v>
      </c>
      <c r="K601" s="21" t="str">
        <f t="shared" si="9"/>
        <v>13-Apr-2025  Bl No 24</v>
      </c>
    </row>
    <row r="602" spans="1:11" ht="17.100000000000001" customHeight="1" x14ac:dyDescent="0.25">
      <c r="A602" s="60">
        <v>45760</v>
      </c>
      <c r="B602" s="18">
        <v>25</v>
      </c>
      <c r="C602" s="19">
        <v>50.06</v>
      </c>
      <c r="D602" s="120">
        <v>810.68242799999996</v>
      </c>
      <c r="E602" s="120">
        <v>107.35738000000001</v>
      </c>
      <c r="F602" s="120">
        <v>168.489</v>
      </c>
      <c r="G602" s="120">
        <v>153.839708</v>
      </c>
      <c r="H602" s="120">
        <v>110.5008</v>
      </c>
      <c r="I602" s="120">
        <v>78.931200000000004</v>
      </c>
      <c r="J602" s="120">
        <v>114.92959999999999</v>
      </c>
      <c r="K602" s="21" t="str">
        <f t="shared" si="9"/>
        <v>13-Apr-2025  Bl No 25</v>
      </c>
    </row>
    <row r="603" spans="1:11" ht="17.100000000000001" customHeight="1" x14ac:dyDescent="0.25">
      <c r="A603" s="60">
        <v>45760</v>
      </c>
      <c r="B603" s="18">
        <v>26</v>
      </c>
      <c r="C603" s="19">
        <v>50.02</v>
      </c>
      <c r="D603" s="120">
        <v>814.25817199999995</v>
      </c>
      <c r="E603" s="120">
        <v>112.728436</v>
      </c>
      <c r="F603" s="120">
        <v>171.52799999999999</v>
      </c>
      <c r="G603" s="120">
        <v>157.28436400000001</v>
      </c>
      <c r="H603" s="120">
        <v>122.232</v>
      </c>
      <c r="I603" s="120">
        <v>82.814400000000006</v>
      </c>
      <c r="J603" s="120">
        <v>118.2184</v>
      </c>
      <c r="K603" s="21" t="str">
        <f t="shared" si="9"/>
        <v>13-Apr-2025  Bl No 26</v>
      </c>
    </row>
    <row r="604" spans="1:11" ht="17.100000000000001" customHeight="1" x14ac:dyDescent="0.25">
      <c r="A604" s="60">
        <v>45760</v>
      </c>
      <c r="B604" s="18">
        <v>27</v>
      </c>
      <c r="C604" s="19">
        <v>50</v>
      </c>
      <c r="D604" s="120">
        <v>794.70809199999997</v>
      </c>
      <c r="E604" s="120">
        <v>101.51970799999999</v>
      </c>
      <c r="F604" s="120">
        <v>180.34800000000001</v>
      </c>
      <c r="G604" s="120">
        <v>157.81149199999999</v>
      </c>
      <c r="H604" s="120">
        <v>126.07680000000001</v>
      </c>
      <c r="I604" s="120">
        <v>84.052800000000005</v>
      </c>
      <c r="J604" s="120">
        <v>120.18559999999999</v>
      </c>
      <c r="K604" s="21" t="str">
        <f t="shared" si="9"/>
        <v>13-Apr-2025  Bl No 27</v>
      </c>
    </row>
    <row r="605" spans="1:11" ht="17.100000000000001" customHeight="1" x14ac:dyDescent="0.25">
      <c r="A605" s="60">
        <v>45760</v>
      </c>
      <c r="B605" s="18">
        <v>28</v>
      </c>
      <c r="C605" s="19">
        <v>50.03</v>
      </c>
      <c r="D605" s="120">
        <v>802.46898399999998</v>
      </c>
      <c r="E605" s="120">
        <v>106.256872</v>
      </c>
      <c r="F605" s="120">
        <v>185.43119999999999</v>
      </c>
      <c r="G605" s="120">
        <v>158.19170800000001</v>
      </c>
      <c r="H605" s="120">
        <v>128.33279999999999</v>
      </c>
      <c r="I605" s="120">
        <v>77.313599999999994</v>
      </c>
      <c r="J605" s="120">
        <v>125.0552</v>
      </c>
      <c r="K605" s="21" t="str">
        <f t="shared" si="9"/>
        <v>13-Apr-2025  Bl No 28</v>
      </c>
    </row>
    <row r="606" spans="1:11" ht="17.100000000000001" customHeight="1" x14ac:dyDescent="0.25">
      <c r="A606" s="60">
        <v>45760</v>
      </c>
      <c r="B606" s="18">
        <v>29</v>
      </c>
      <c r="C606" s="19">
        <v>50.01</v>
      </c>
      <c r="D606" s="120">
        <v>814.26022799999998</v>
      </c>
      <c r="E606" s="120">
        <v>180.34530799999999</v>
      </c>
      <c r="F606" s="120">
        <v>188.55959999999999</v>
      </c>
      <c r="G606" s="120">
        <v>157.17498000000001</v>
      </c>
      <c r="H606" s="120">
        <v>127.50239999999999</v>
      </c>
      <c r="I606" s="120">
        <v>72.014399999999995</v>
      </c>
      <c r="J606" s="120">
        <v>127.4288</v>
      </c>
      <c r="K606" s="21" t="str">
        <f t="shared" si="9"/>
        <v>13-Apr-2025  Bl No 29</v>
      </c>
    </row>
    <row r="607" spans="1:11" ht="17.100000000000001" customHeight="1" x14ac:dyDescent="0.25">
      <c r="A607" s="60">
        <v>45760</v>
      </c>
      <c r="B607" s="18">
        <v>30</v>
      </c>
      <c r="C607" s="19">
        <v>49.99</v>
      </c>
      <c r="D607" s="120">
        <v>826.375136</v>
      </c>
      <c r="E607" s="120">
        <v>202.85207199999999</v>
      </c>
      <c r="F607" s="120">
        <v>198.54660000000001</v>
      </c>
      <c r="G607" s="120">
        <v>158.54400000000001</v>
      </c>
      <c r="H607" s="120">
        <v>128.39519999999999</v>
      </c>
      <c r="I607" s="120">
        <v>73.497600000000006</v>
      </c>
      <c r="J607" s="120">
        <v>125.2368</v>
      </c>
      <c r="K607" s="21" t="str">
        <f t="shared" si="9"/>
        <v>13-Apr-2025  Bl No 30</v>
      </c>
    </row>
    <row r="608" spans="1:11" ht="17.100000000000001" customHeight="1" x14ac:dyDescent="0.25">
      <c r="A608" s="60">
        <v>45760</v>
      </c>
      <c r="B608" s="18">
        <v>31</v>
      </c>
      <c r="C608" s="19">
        <v>49.96</v>
      </c>
      <c r="D608" s="120">
        <v>825.99948800000004</v>
      </c>
      <c r="E608" s="120">
        <v>205.483924</v>
      </c>
      <c r="F608" s="120">
        <v>192.67920000000001</v>
      </c>
      <c r="G608" s="120">
        <v>157.56479999999999</v>
      </c>
      <c r="H608" s="120">
        <v>126.2976</v>
      </c>
      <c r="I608" s="120">
        <v>77.88</v>
      </c>
      <c r="J608" s="120">
        <v>125.956</v>
      </c>
      <c r="K608" s="21" t="str">
        <f t="shared" si="9"/>
        <v>13-Apr-2025  Bl No 31</v>
      </c>
    </row>
    <row r="609" spans="1:11" ht="17.100000000000001" customHeight="1" x14ac:dyDescent="0.25">
      <c r="A609" s="60">
        <v>45760</v>
      </c>
      <c r="B609" s="18">
        <v>32</v>
      </c>
      <c r="C609" s="19">
        <v>49.89</v>
      </c>
      <c r="D609" s="120">
        <v>823.04483600000003</v>
      </c>
      <c r="E609" s="120">
        <v>212.93294399999999</v>
      </c>
      <c r="F609" s="120">
        <v>202.84379999999999</v>
      </c>
      <c r="G609" s="120">
        <v>159.69221999999999</v>
      </c>
      <c r="H609" s="120">
        <v>124.34399999999999</v>
      </c>
      <c r="I609" s="120">
        <v>80.126400000000004</v>
      </c>
      <c r="J609" s="120">
        <v>124.572</v>
      </c>
      <c r="K609" s="21" t="str">
        <f t="shared" si="9"/>
        <v>13-Apr-2025  Bl No 32</v>
      </c>
    </row>
    <row r="610" spans="1:11" ht="17.100000000000001" customHeight="1" x14ac:dyDescent="0.25">
      <c r="A610" s="60">
        <v>45760</v>
      </c>
      <c r="B610" s="18">
        <v>33</v>
      </c>
      <c r="C610" s="19">
        <v>49.96</v>
      </c>
      <c r="D610" s="120">
        <v>792.16753600000004</v>
      </c>
      <c r="E610" s="120">
        <v>213.81934799999999</v>
      </c>
      <c r="F610" s="120">
        <v>206.62559999999999</v>
      </c>
      <c r="G610" s="120">
        <v>156.87737999999999</v>
      </c>
      <c r="H610" s="120">
        <v>119.1888</v>
      </c>
      <c r="I610" s="120">
        <v>91.6464</v>
      </c>
      <c r="J610" s="120">
        <v>123.08159999999999</v>
      </c>
      <c r="K610" s="21" t="str">
        <f t="shared" si="9"/>
        <v>13-Apr-2025  Bl No 33</v>
      </c>
    </row>
    <row r="611" spans="1:11" ht="17.100000000000001" customHeight="1" x14ac:dyDescent="0.25">
      <c r="A611" s="60">
        <v>45760</v>
      </c>
      <c r="B611" s="18">
        <v>34</v>
      </c>
      <c r="C611" s="19">
        <v>50.02</v>
      </c>
      <c r="D611" s="120">
        <v>761.84337200000004</v>
      </c>
      <c r="E611" s="120">
        <v>205.9008</v>
      </c>
      <c r="F611" s="120">
        <v>203.86080000000001</v>
      </c>
      <c r="G611" s="120">
        <v>155.76087200000001</v>
      </c>
      <c r="H611" s="120">
        <v>115.09439999999999</v>
      </c>
      <c r="I611" s="120">
        <v>90.019199999999998</v>
      </c>
      <c r="J611" s="120">
        <v>126.86</v>
      </c>
      <c r="K611" s="21" t="str">
        <f t="shared" si="9"/>
        <v>13-Apr-2025  Bl No 34</v>
      </c>
    </row>
    <row r="612" spans="1:11" ht="17.100000000000001" customHeight="1" x14ac:dyDescent="0.25">
      <c r="A612" s="60">
        <v>45760</v>
      </c>
      <c r="B612" s="18">
        <v>35</v>
      </c>
      <c r="C612" s="19">
        <v>50.02</v>
      </c>
      <c r="D612" s="120">
        <v>721.126936</v>
      </c>
      <c r="E612" s="120">
        <v>198.59549200000001</v>
      </c>
      <c r="F612" s="120">
        <v>185.1558</v>
      </c>
      <c r="G612" s="120">
        <v>150.49803600000001</v>
      </c>
      <c r="H612" s="120">
        <v>108.88800000000001</v>
      </c>
      <c r="I612" s="120">
        <v>84.964799999999997</v>
      </c>
      <c r="J612" s="120">
        <v>126.3912</v>
      </c>
      <c r="K612" s="21" t="str">
        <f t="shared" si="9"/>
        <v>13-Apr-2025  Bl No 35</v>
      </c>
    </row>
    <row r="613" spans="1:11" ht="17.100000000000001" customHeight="1" x14ac:dyDescent="0.25">
      <c r="A613" s="60">
        <v>45760</v>
      </c>
      <c r="B613" s="18">
        <v>36</v>
      </c>
      <c r="C613" s="19">
        <v>50.08</v>
      </c>
      <c r="D613" s="120">
        <v>725.31194400000004</v>
      </c>
      <c r="E613" s="120">
        <v>196.7936</v>
      </c>
      <c r="F613" s="120">
        <v>175.80179999999999</v>
      </c>
      <c r="G613" s="120">
        <v>147.44698</v>
      </c>
      <c r="H613" s="120">
        <v>98.712000000000003</v>
      </c>
      <c r="I613" s="120">
        <v>80.486400000000003</v>
      </c>
      <c r="J613" s="120">
        <v>121.7928</v>
      </c>
      <c r="K613" s="21" t="str">
        <f t="shared" si="9"/>
        <v>13-Apr-2025  Bl No 36</v>
      </c>
    </row>
    <row r="614" spans="1:11" ht="17.100000000000001" customHeight="1" x14ac:dyDescent="0.25">
      <c r="A614" s="60">
        <v>45760</v>
      </c>
      <c r="B614" s="18">
        <v>37</v>
      </c>
      <c r="C614" s="19">
        <v>50.01</v>
      </c>
      <c r="D614" s="120">
        <v>747.67337999999995</v>
      </c>
      <c r="E614" s="120">
        <v>199.42428799999999</v>
      </c>
      <c r="F614" s="120">
        <v>167.82</v>
      </c>
      <c r="G614" s="120">
        <v>145.90225599999999</v>
      </c>
      <c r="H614" s="120">
        <v>92.328000000000003</v>
      </c>
      <c r="I614" s="120">
        <v>77.812799999999996</v>
      </c>
      <c r="J614" s="120">
        <v>122.46639999999999</v>
      </c>
      <c r="K614" s="21" t="str">
        <f t="shared" si="9"/>
        <v>13-Apr-2025  Bl No 37</v>
      </c>
    </row>
    <row r="615" spans="1:11" ht="17.100000000000001" customHeight="1" x14ac:dyDescent="0.25">
      <c r="A615" s="60">
        <v>45760</v>
      </c>
      <c r="B615" s="18">
        <v>38</v>
      </c>
      <c r="C615" s="19">
        <v>49.95</v>
      </c>
      <c r="D615" s="120">
        <v>720.22739200000001</v>
      </c>
      <c r="E615" s="120">
        <v>198.72698399999999</v>
      </c>
      <c r="F615" s="120">
        <v>153.58199999999999</v>
      </c>
      <c r="G615" s="120">
        <v>142.56814399999999</v>
      </c>
      <c r="H615" s="120">
        <v>95.769599999999997</v>
      </c>
      <c r="I615" s="120">
        <v>75.052800000000005</v>
      </c>
      <c r="J615" s="120">
        <v>122.86960000000001</v>
      </c>
      <c r="K615" s="21" t="str">
        <f t="shared" si="9"/>
        <v>13-Apr-2025  Bl No 38</v>
      </c>
    </row>
    <row r="616" spans="1:11" ht="17.100000000000001" customHeight="1" x14ac:dyDescent="0.25">
      <c r="A616" s="60">
        <v>45760</v>
      </c>
      <c r="B616" s="18">
        <v>39</v>
      </c>
      <c r="C616" s="19">
        <v>49.99</v>
      </c>
      <c r="D616" s="120">
        <v>731.117752</v>
      </c>
      <c r="E616" s="120">
        <v>183.18283600000001</v>
      </c>
      <c r="F616" s="120">
        <v>141.1224</v>
      </c>
      <c r="G616" s="120">
        <v>140.066328</v>
      </c>
      <c r="H616" s="120">
        <v>90.657600000000002</v>
      </c>
      <c r="I616" s="120">
        <v>69.830399999999997</v>
      </c>
      <c r="J616" s="120">
        <v>120.6512</v>
      </c>
      <c r="K616" s="21" t="str">
        <f t="shared" si="9"/>
        <v>13-Apr-2025  Bl No 39</v>
      </c>
    </row>
    <row r="617" spans="1:11" ht="17.100000000000001" customHeight="1" x14ac:dyDescent="0.25">
      <c r="A617" s="60">
        <v>45760</v>
      </c>
      <c r="B617" s="18">
        <v>40</v>
      </c>
      <c r="C617" s="19">
        <v>50.06</v>
      </c>
      <c r="D617" s="120">
        <v>742.48661600000003</v>
      </c>
      <c r="E617" s="120">
        <v>193.55578</v>
      </c>
      <c r="F617" s="120">
        <v>142.59899999999999</v>
      </c>
      <c r="G617" s="120">
        <v>135.03389200000001</v>
      </c>
      <c r="H617" s="120">
        <v>93.979200000000006</v>
      </c>
      <c r="I617" s="120">
        <v>64.497600000000006</v>
      </c>
      <c r="J617" s="120">
        <v>119.0736</v>
      </c>
      <c r="K617" s="21" t="str">
        <f t="shared" si="9"/>
        <v>13-Apr-2025  Bl No 40</v>
      </c>
    </row>
    <row r="618" spans="1:11" ht="17.100000000000001" customHeight="1" x14ac:dyDescent="0.25">
      <c r="A618" s="60">
        <v>45760</v>
      </c>
      <c r="B618" s="18">
        <v>41</v>
      </c>
      <c r="C618" s="19">
        <v>50.18</v>
      </c>
      <c r="D618" s="120">
        <v>738.46918800000003</v>
      </c>
      <c r="E618" s="120">
        <v>209.83621600000001</v>
      </c>
      <c r="F618" s="120">
        <v>139.512</v>
      </c>
      <c r="G618" s="120">
        <v>131.95607200000001</v>
      </c>
      <c r="H618" s="120">
        <v>102.12479999999999</v>
      </c>
      <c r="I618" s="120">
        <v>57.148800000000001</v>
      </c>
      <c r="J618" s="120">
        <v>121.184</v>
      </c>
      <c r="K618" s="21" t="str">
        <f t="shared" si="9"/>
        <v>13-Apr-2025  Bl No 41</v>
      </c>
    </row>
    <row r="619" spans="1:11" ht="17.100000000000001" customHeight="1" x14ac:dyDescent="0.25">
      <c r="A619" s="60">
        <v>45760</v>
      </c>
      <c r="B619" s="18">
        <v>42</v>
      </c>
      <c r="C619" s="19">
        <v>50.12</v>
      </c>
      <c r="D619" s="120">
        <v>695.629864</v>
      </c>
      <c r="E619" s="120">
        <v>215.94764000000001</v>
      </c>
      <c r="F619" s="120">
        <v>143.75399999999999</v>
      </c>
      <c r="G619" s="120">
        <v>126.30050799999999</v>
      </c>
      <c r="H619" s="120">
        <v>100.7136</v>
      </c>
      <c r="I619" s="120">
        <v>54.206400000000002</v>
      </c>
      <c r="J619" s="120">
        <v>113.7864</v>
      </c>
      <c r="K619" s="21" t="str">
        <f t="shared" si="9"/>
        <v>13-Apr-2025  Bl No 42</v>
      </c>
    </row>
    <row r="620" spans="1:11" ht="17.100000000000001" customHeight="1" x14ac:dyDescent="0.25">
      <c r="A620" s="60">
        <v>45760</v>
      </c>
      <c r="B620" s="18">
        <v>43</v>
      </c>
      <c r="C620" s="19">
        <v>50.11</v>
      </c>
      <c r="D620" s="120">
        <v>693.30327199999999</v>
      </c>
      <c r="E620" s="120">
        <v>213.32159999999999</v>
      </c>
      <c r="F620" s="120">
        <v>145.6386</v>
      </c>
      <c r="G620" s="120">
        <v>120.69585600000001</v>
      </c>
      <c r="H620" s="120">
        <v>94.300799999999995</v>
      </c>
      <c r="I620" s="120">
        <v>56.366399999999999</v>
      </c>
      <c r="J620" s="120">
        <v>113.5264</v>
      </c>
      <c r="K620" s="21" t="str">
        <f t="shared" si="9"/>
        <v>13-Apr-2025  Bl No 43</v>
      </c>
    </row>
    <row r="621" spans="1:11" ht="17.100000000000001" customHeight="1" x14ac:dyDescent="0.25">
      <c r="A621" s="60">
        <v>45760</v>
      </c>
      <c r="B621" s="18">
        <v>44</v>
      </c>
      <c r="C621" s="19">
        <v>50.22</v>
      </c>
      <c r="D621" s="120">
        <v>695.31822799999998</v>
      </c>
      <c r="E621" s="120">
        <v>215.05454800000001</v>
      </c>
      <c r="F621" s="120">
        <v>152.34540000000001</v>
      </c>
      <c r="G621" s="120">
        <v>121.14123600000001</v>
      </c>
      <c r="H621" s="120">
        <v>94.123199999999997</v>
      </c>
      <c r="I621" s="120">
        <v>58.756799999999998</v>
      </c>
      <c r="J621" s="120">
        <v>122.00320000000001</v>
      </c>
      <c r="K621" s="21" t="str">
        <f t="shared" si="9"/>
        <v>13-Apr-2025  Bl No 44</v>
      </c>
    </row>
    <row r="622" spans="1:11" ht="17.100000000000001" customHeight="1" x14ac:dyDescent="0.25">
      <c r="A622" s="60">
        <v>45760</v>
      </c>
      <c r="B622" s="18">
        <v>45</v>
      </c>
      <c r="C622" s="19">
        <v>50.34</v>
      </c>
      <c r="D622" s="120">
        <v>720.02175599999998</v>
      </c>
      <c r="E622" s="120">
        <v>214.34559999999999</v>
      </c>
      <c r="F622" s="120">
        <v>155.94720000000001</v>
      </c>
      <c r="G622" s="120">
        <v>111.45745599999999</v>
      </c>
      <c r="H622" s="120">
        <v>95.304000000000002</v>
      </c>
      <c r="I622" s="120">
        <v>60.408000000000001</v>
      </c>
      <c r="J622" s="120">
        <v>125.04559999999999</v>
      </c>
      <c r="K622" s="21" t="str">
        <f t="shared" si="9"/>
        <v>13-Apr-2025  Bl No 45</v>
      </c>
    </row>
    <row r="623" spans="1:11" ht="17.100000000000001" customHeight="1" x14ac:dyDescent="0.25">
      <c r="A623" s="60">
        <v>45760</v>
      </c>
      <c r="B623" s="18">
        <v>46</v>
      </c>
      <c r="C623" s="19">
        <v>50.33</v>
      </c>
      <c r="D623" s="120">
        <v>743.73339999999996</v>
      </c>
      <c r="E623" s="120">
        <v>212.03432799999999</v>
      </c>
      <c r="F623" s="120">
        <v>171.2646</v>
      </c>
      <c r="G623" s="120">
        <v>111.866472</v>
      </c>
      <c r="H623" s="120">
        <v>94.324799999999996</v>
      </c>
      <c r="I623" s="120">
        <v>61.944000000000003</v>
      </c>
      <c r="J623" s="120">
        <v>116.8496</v>
      </c>
      <c r="K623" s="21" t="str">
        <f t="shared" si="9"/>
        <v>13-Apr-2025  Bl No 46</v>
      </c>
    </row>
    <row r="624" spans="1:11" ht="17.100000000000001" customHeight="1" x14ac:dyDescent="0.25">
      <c r="A624" s="60">
        <v>45760</v>
      </c>
      <c r="B624" s="18">
        <v>47</v>
      </c>
      <c r="C624" s="19">
        <v>50.29</v>
      </c>
      <c r="D624" s="120">
        <v>761.112528</v>
      </c>
      <c r="E624" s="120">
        <v>209.29192800000001</v>
      </c>
      <c r="F624" s="120">
        <v>177.44880000000001</v>
      </c>
      <c r="G624" s="120">
        <v>108.996944</v>
      </c>
      <c r="H624" s="120">
        <v>92.366399999999999</v>
      </c>
      <c r="I624" s="120">
        <v>67.665599999999998</v>
      </c>
      <c r="J624" s="120">
        <v>120.8168</v>
      </c>
      <c r="K624" s="21" t="str">
        <f t="shared" si="9"/>
        <v>13-Apr-2025  Bl No 47</v>
      </c>
    </row>
    <row r="625" spans="1:11" ht="17.100000000000001" customHeight="1" x14ac:dyDescent="0.25">
      <c r="A625" s="60">
        <v>45760</v>
      </c>
      <c r="B625" s="18">
        <v>48</v>
      </c>
      <c r="C625" s="19">
        <v>50.23</v>
      </c>
      <c r="D625" s="120">
        <v>808.54862800000001</v>
      </c>
      <c r="E625" s="120">
        <v>210.63534799999999</v>
      </c>
      <c r="F625" s="120">
        <v>181.96619999999999</v>
      </c>
      <c r="G625" s="120">
        <v>107.26022</v>
      </c>
      <c r="H625" s="120">
        <v>76.243200000000002</v>
      </c>
      <c r="I625" s="120">
        <v>70.521600000000007</v>
      </c>
      <c r="J625" s="120">
        <v>116.3336</v>
      </c>
      <c r="K625" s="21" t="str">
        <f t="shared" si="9"/>
        <v>13-Apr-2025  Bl No 48</v>
      </c>
    </row>
    <row r="626" spans="1:11" ht="17.100000000000001" customHeight="1" x14ac:dyDescent="0.25">
      <c r="A626" s="60">
        <v>45760</v>
      </c>
      <c r="B626" s="18">
        <v>49</v>
      </c>
      <c r="C626" s="19">
        <v>50.34</v>
      </c>
      <c r="D626" s="120">
        <v>820.68035199999997</v>
      </c>
      <c r="E626" s="120">
        <v>207.61949200000001</v>
      </c>
      <c r="F626" s="120">
        <v>192.97980000000001</v>
      </c>
      <c r="G626" s="120">
        <v>107.03360000000001</v>
      </c>
      <c r="H626" s="120">
        <v>63.192</v>
      </c>
      <c r="I626" s="120">
        <v>72.460800000000006</v>
      </c>
      <c r="J626" s="120">
        <v>118.9928</v>
      </c>
      <c r="K626" s="21" t="str">
        <f t="shared" si="9"/>
        <v>13-Apr-2025  Bl No 49</v>
      </c>
    </row>
    <row r="627" spans="1:11" ht="17.100000000000001" customHeight="1" x14ac:dyDescent="0.25">
      <c r="A627" s="60">
        <v>45760</v>
      </c>
      <c r="B627" s="18">
        <v>50</v>
      </c>
      <c r="C627" s="19">
        <v>50.17</v>
      </c>
      <c r="D627" s="120">
        <v>832.75910799999997</v>
      </c>
      <c r="E627" s="120">
        <v>205.792</v>
      </c>
      <c r="F627" s="120">
        <v>191.18819999999999</v>
      </c>
      <c r="G627" s="120">
        <v>106.210908</v>
      </c>
      <c r="H627" s="120">
        <v>68.831999999999994</v>
      </c>
      <c r="I627" s="120">
        <v>72.048000000000002</v>
      </c>
      <c r="J627" s="120">
        <v>114.47839999999999</v>
      </c>
      <c r="K627" s="21" t="str">
        <f t="shared" si="9"/>
        <v>13-Apr-2025  Bl No 50</v>
      </c>
    </row>
    <row r="628" spans="1:11" ht="17.100000000000001" customHeight="1" x14ac:dyDescent="0.25">
      <c r="A628" s="60">
        <v>45760</v>
      </c>
      <c r="B628" s="18">
        <v>51</v>
      </c>
      <c r="C628" s="19">
        <v>50.1</v>
      </c>
      <c r="D628" s="120">
        <v>839.56154800000002</v>
      </c>
      <c r="E628" s="120">
        <v>207.81469200000001</v>
      </c>
      <c r="F628" s="120">
        <v>192.1524</v>
      </c>
      <c r="G628" s="120">
        <v>105.394908</v>
      </c>
      <c r="H628" s="120">
        <v>90.811199999999999</v>
      </c>
      <c r="I628" s="120">
        <v>72.350399999999993</v>
      </c>
      <c r="J628" s="120">
        <v>104.8976</v>
      </c>
      <c r="K628" s="21" t="str">
        <f t="shared" si="9"/>
        <v>13-Apr-2025  Bl No 51</v>
      </c>
    </row>
    <row r="629" spans="1:11" ht="17.100000000000001" customHeight="1" x14ac:dyDescent="0.25">
      <c r="A629" s="60">
        <v>45760</v>
      </c>
      <c r="B629" s="18">
        <v>52</v>
      </c>
      <c r="C629" s="19">
        <v>50.11</v>
      </c>
      <c r="D629" s="120">
        <v>854.36025199999995</v>
      </c>
      <c r="E629" s="120">
        <v>208.32523599999999</v>
      </c>
      <c r="F629" s="120">
        <v>194.11859999999999</v>
      </c>
      <c r="G629" s="120">
        <v>103.0016</v>
      </c>
      <c r="H629" s="120">
        <v>100.3296</v>
      </c>
      <c r="I629" s="120">
        <v>69.504000000000005</v>
      </c>
      <c r="J629" s="120">
        <v>105.40560000000001</v>
      </c>
      <c r="K629" s="21" t="str">
        <f t="shared" si="9"/>
        <v>13-Apr-2025  Bl No 52</v>
      </c>
    </row>
    <row r="630" spans="1:11" ht="17.100000000000001" customHeight="1" x14ac:dyDescent="0.25">
      <c r="A630" s="60">
        <v>45760</v>
      </c>
      <c r="B630" s="18">
        <v>53</v>
      </c>
      <c r="C630" s="19">
        <v>50.14</v>
      </c>
      <c r="D630" s="120">
        <v>861.32163600000001</v>
      </c>
      <c r="E630" s="120">
        <v>205.11534399999999</v>
      </c>
      <c r="F630" s="120">
        <v>200.32259999999999</v>
      </c>
      <c r="G630" s="120">
        <v>94.397672</v>
      </c>
      <c r="H630" s="120">
        <v>96.820800000000006</v>
      </c>
      <c r="I630" s="120">
        <v>69.859200000000001</v>
      </c>
      <c r="J630" s="120">
        <v>109.05759999999999</v>
      </c>
      <c r="K630" s="21" t="str">
        <f t="shared" si="9"/>
        <v>13-Apr-2025  Bl No 53</v>
      </c>
    </row>
    <row r="631" spans="1:11" ht="17.100000000000001" customHeight="1" x14ac:dyDescent="0.25">
      <c r="A631" s="60">
        <v>45760</v>
      </c>
      <c r="B631" s="18">
        <v>54</v>
      </c>
      <c r="C631" s="19">
        <v>50.04</v>
      </c>
      <c r="D631" s="120">
        <v>884.74876400000005</v>
      </c>
      <c r="E631" s="120">
        <v>204.12421599999999</v>
      </c>
      <c r="F631" s="120">
        <v>201.06540000000001</v>
      </c>
      <c r="G631" s="120">
        <v>94.797092000000006</v>
      </c>
      <c r="H631" s="120">
        <v>97.828800000000001</v>
      </c>
      <c r="I631" s="120">
        <v>70.406400000000005</v>
      </c>
      <c r="J631" s="120">
        <v>113.6848</v>
      </c>
      <c r="K631" s="21" t="str">
        <f t="shared" si="9"/>
        <v>13-Apr-2025  Bl No 54</v>
      </c>
    </row>
    <row r="632" spans="1:11" ht="17.100000000000001" customHeight="1" x14ac:dyDescent="0.25">
      <c r="A632" s="60">
        <v>45760</v>
      </c>
      <c r="B632" s="18">
        <v>55</v>
      </c>
      <c r="C632" s="19">
        <v>50.02</v>
      </c>
      <c r="D632" s="120">
        <v>898.12417200000004</v>
      </c>
      <c r="E632" s="120">
        <v>204.22720000000001</v>
      </c>
      <c r="F632" s="120">
        <v>201.5652</v>
      </c>
      <c r="G632" s="120">
        <v>95.4816</v>
      </c>
      <c r="H632" s="120">
        <v>101.80800000000001</v>
      </c>
      <c r="I632" s="120">
        <v>70.468800000000002</v>
      </c>
      <c r="J632" s="120">
        <v>118.81440000000001</v>
      </c>
      <c r="K632" s="21" t="str">
        <f t="shared" si="9"/>
        <v>13-Apr-2025  Bl No 55</v>
      </c>
    </row>
    <row r="633" spans="1:11" ht="17.100000000000001" customHeight="1" x14ac:dyDescent="0.25">
      <c r="A633" s="60">
        <v>45760</v>
      </c>
      <c r="B633" s="18">
        <v>56</v>
      </c>
      <c r="C633" s="19">
        <v>50.01</v>
      </c>
      <c r="D633" s="120">
        <v>892.16438000000005</v>
      </c>
      <c r="E633" s="120">
        <v>203.69163599999999</v>
      </c>
      <c r="F633" s="120">
        <v>206.71799999999999</v>
      </c>
      <c r="G633" s="120">
        <v>95.737892000000002</v>
      </c>
      <c r="H633" s="120">
        <v>102.8304</v>
      </c>
      <c r="I633" s="120">
        <v>72.84</v>
      </c>
      <c r="J633" s="120">
        <v>116.9872</v>
      </c>
      <c r="K633" s="21" t="str">
        <f t="shared" si="9"/>
        <v>13-Apr-2025  Bl No 56</v>
      </c>
    </row>
    <row r="634" spans="1:11" ht="17.100000000000001" customHeight="1" x14ac:dyDescent="0.25">
      <c r="A634" s="60">
        <v>45760</v>
      </c>
      <c r="B634" s="18">
        <v>57</v>
      </c>
      <c r="C634" s="19">
        <v>50.18</v>
      </c>
      <c r="D634" s="120">
        <v>934.54042800000002</v>
      </c>
      <c r="E634" s="120">
        <v>191.439708</v>
      </c>
      <c r="F634" s="120">
        <v>208.3032</v>
      </c>
      <c r="G634" s="120">
        <v>99.028943999999996</v>
      </c>
      <c r="H634" s="120">
        <v>99.671999999999997</v>
      </c>
      <c r="I634" s="120">
        <v>73.300799999999995</v>
      </c>
      <c r="J634" s="120">
        <v>111.13120000000001</v>
      </c>
      <c r="K634" s="21" t="str">
        <f t="shared" si="9"/>
        <v>13-Apr-2025  Bl No 57</v>
      </c>
    </row>
    <row r="635" spans="1:11" ht="17.100000000000001" customHeight="1" x14ac:dyDescent="0.25">
      <c r="A635" s="60">
        <v>45760</v>
      </c>
      <c r="B635" s="18">
        <v>58</v>
      </c>
      <c r="C635" s="19">
        <v>50.09</v>
      </c>
      <c r="D635" s="120">
        <v>956.99634400000002</v>
      </c>
      <c r="E635" s="120">
        <v>182.18502000000001</v>
      </c>
      <c r="F635" s="120">
        <v>206.21639999999999</v>
      </c>
      <c r="G635" s="120">
        <v>102.282472</v>
      </c>
      <c r="H635" s="120">
        <v>101.5776</v>
      </c>
      <c r="I635" s="120">
        <v>76.723200000000006</v>
      </c>
      <c r="J635" s="120">
        <v>114.66079999999999</v>
      </c>
      <c r="K635" s="21" t="str">
        <f t="shared" si="9"/>
        <v>13-Apr-2025  Bl No 58</v>
      </c>
    </row>
    <row r="636" spans="1:11" ht="17.100000000000001" customHeight="1" x14ac:dyDescent="0.25">
      <c r="A636" s="60">
        <v>45760</v>
      </c>
      <c r="B636" s="18">
        <v>59</v>
      </c>
      <c r="C636" s="19">
        <v>49.96</v>
      </c>
      <c r="D636" s="120">
        <v>955.82432400000005</v>
      </c>
      <c r="E636" s="120">
        <v>183.76727199999999</v>
      </c>
      <c r="F636" s="120">
        <v>211.53540000000001</v>
      </c>
      <c r="G636" s="120">
        <v>100.722328</v>
      </c>
      <c r="H636" s="120">
        <v>108.408</v>
      </c>
      <c r="I636" s="120">
        <v>79.747200000000007</v>
      </c>
      <c r="J636" s="120">
        <v>119.7</v>
      </c>
      <c r="K636" s="21" t="str">
        <f t="shared" si="9"/>
        <v>13-Apr-2025  Bl No 59</v>
      </c>
    </row>
    <row r="637" spans="1:11" ht="17.100000000000001" customHeight="1" x14ac:dyDescent="0.25">
      <c r="A637" s="60">
        <v>45760</v>
      </c>
      <c r="B637" s="18">
        <v>60</v>
      </c>
      <c r="C637" s="19">
        <v>49.96</v>
      </c>
      <c r="D637" s="120">
        <v>978.43177200000002</v>
      </c>
      <c r="E637" s="120">
        <v>186.793892</v>
      </c>
      <c r="F637" s="120">
        <v>202.113</v>
      </c>
      <c r="G637" s="120">
        <v>97.344871999999995</v>
      </c>
      <c r="H637" s="120">
        <v>114.9888</v>
      </c>
      <c r="I637" s="120">
        <v>82.622399999999999</v>
      </c>
      <c r="J637" s="120">
        <v>119.6032</v>
      </c>
      <c r="K637" s="21" t="str">
        <f t="shared" si="9"/>
        <v>13-Apr-2025  Bl No 60</v>
      </c>
    </row>
    <row r="638" spans="1:11" ht="17.100000000000001" customHeight="1" x14ac:dyDescent="0.25">
      <c r="A638" s="60">
        <v>45760</v>
      </c>
      <c r="B638" s="18">
        <v>61</v>
      </c>
      <c r="C638" s="19">
        <v>50.01</v>
      </c>
      <c r="D638" s="120">
        <v>1012.114828</v>
      </c>
      <c r="E638" s="120">
        <v>204.42298400000001</v>
      </c>
      <c r="F638" s="120">
        <v>211.2012</v>
      </c>
      <c r="G638" s="120">
        <v>101.729456</v>
      </c>
      <c r="H638" s="120">
        <v>114.96</v>
      </c>
      <c r="I638" s="120">
        <v>84.816000000000003</v>
      </c>
      <c r="J638" s="120">
        <v>118.7256</v>
      </c>
      <c r="K638" s="21" t="str">
        <f t="shared" si="9"/>
        <v>13-Apr-2025  Bl No 61</v>
      </c>
    </row>
    <row r="639" spans="1:11" ht="17.100000000000001" customHeight="1" x14ac:dyDescent="0.25">
      <c r="A639" s="60">
        <v>45760</v>
      </c>
      <c r="B639" s="18">
        <v>62</v>
      </c>
      <c r="C639" s="19">
        <v>50.04</v>
      </c>
      <c r="D639" s="120">
        <v>1022.024136</v>
      </c>
      <c r="E639" s="120">
        <v>200.89949200000001</v>
      </c>
      <c r="F639" s="120">
        <v>214.89599999999999</v>
      </c>
      <c r="G639" s="120">
        <v>107.227636</v>
      </c>
      <c r="H639" s="120">
        <v>124.056</v>
      </c>
      <c r="I639" s="120">
        <v>86.3904</v>
      </c>
      <c r="J639" s="120">
        <v>118.2608</v>
      </c>
      <c r="K639" s="21" t="str">
        <f t="shared" si="9"/>
        <v>13-Apr-2025  Bl No 62</v>
      </c>
    </row>
    <row r="640" spans="1:11" ht="17.100000000000001" customHeight="1" x14ac:dyDescent="0.25">
      <c r="A640" s="60">
        <v>45760</v>
      </c>
      <c r="B640" s="18">
        <v>63</v>
      </c>
      <c r="C640" s="19">
        <v>50.02</v>
      </c>
      <c r="D640" s="120">
        <v>1026.549156</v>
      </c>
      <c r="E640" s="120">
        <v>201.374256</v>
      </c>
      <c r="F640" s="120">
        <v>216</v>
      </c>
      <c r="G640" s="120">
        <v>108.1408</v>
      </c>
      <c r="H640" s="120">
        <v>136.9776</v>
      </c>
      <c r="I640" s="120">
        <v>78.796800000000005</v>
      </c>
      <c r="J640" s="120">
        <v>114.49039999999999</v>
      </c>
      <c r="K640" s="21" t="str">
        <f t="shared" si="9"/>
        <v>13-Apr-2025  Bl No 63</v>
      </c>
    </row>
    <row r="641" spans="1:11" ht="17.100000000000001" customHeight="1" x14ac:dyDescent="0.25">
      <c r="A641" s="60">
        <v>45760</v>
      </c>
      <c r="B641" s="18">
        <v>64</v>
      </c>
      <c r="C641" s="19">
        <v>50</v>
      </c>
      <c r="D641" s="120">
        <v>1036.346616</v>
      </c>
      <c r="E641" s="120">
        <v>206.96989199999999</v>
      </c>
      <c r="F641" s="120">
        <v>216.22139999999999</v>
      </c>
      <c r="G641" s="120">
        <v>109.497308</v>
      </c>
      <c r="H641" s="120">
        <v>135.14400000000001</v>
      </c>
      <c r="I641" s="120">
        <v>76.814400000000006</v>
      </c>
      <c r="J641" s="120">
        <v>116.78959999999999</v>
      </c>
      <c r="K641" s="21" t="str">
        <f t="shared" si="9"/>
        <v>13-Apr-2025  Bl No 64</v>
      </c>
    </row>
    <row r="642" spans="1:11" ht="17.100000000000001" customHeight="1" x14ac:dyDescent="0.25">
      <c r="A642" s="60">
        <v>45760</v>
      </c>
      <c r="B642" s="18">
        <v>65</v>
      </c>
      <c r="C642" s="19">
        <v>50.03</v>
      </c>
      <c r="D642" s="120">
        <v>1045.5842279999999</v>
      </c>
      <c r="E642" s="120">
        <v>210.72494399999999</v>
      </c>
      <c r="F642" s="120">
        <v>213.2646</v>
      </c>
      <c r="G642" s="120">
        <v>122.55942</v>
      </c>
      <c r="H642" s="120">
        <v>136.86240000000001</v>
      </c>
      <c r="I642" s="120">
        <v>77.457599999999999</v>
      </c>
      <c r="J642" s="120">
        <v>116.89360000000001</v>
      </c>
      <c r="K642" s="21" t="str">
        <f t="shared" si="9"/>
        <v>13-Apr-2025  Bl No 65</v>
      </c>
    </row>
    <row r="643" spans="1:11" ht="17.100000000000001" customHeight="1" x14ac:dyDescent="0.25">
      <c r="A643" s="60">
        <v>45760</v>
      </c>
      <c r="B643" s="18">
        <v>66</v>
      </c>
      <c r="C643" s="19">
        <v>50.06</v>
      </c>
      <c r="D643" s="120">
        <v>1074.265564</v>
      </c>
      <c r="E643" s="120">
        <v>216.417744</v>
      </c>
      <c r="F643" s="120">
        <v>218.00460000000001</v>
      </c>
      <c r="G643" s="120">
        <v>133.73032799999999</v>
      </c>
      <c r="H643" s="120">
        <v>133.56</v>
      </c>
      <c r="I643" s="120">
        <v>79.622399999999999</v>
      </c>
      <c r="J643" s="120">
        <v>122.224</v>
      </c>
      <c r="K643" s="21" t="str">
        <f t="shared" ref="K643:K673" si="10">TEXT(A643,"DD-MMM-YYYY") &amp;"  " &amp;"Bl No " &amp;B643</f>
        <v>13-Apr-2025  Bl No 66</v>
      </c>
    </row>
    <row r="644" spans="1:11" ht="17.100000000000001" customHeight="1" x14ac:dyDescent="0.25">
      <c r="A644" s="60">
        <v>45760</v>
      </c>
      <c r="B644" s="18">
        <v>67</v>
      </c>
      <c r="C644" s="19">
        <v>50.04</v>
      </c>
      <c r="D644" s="120">
        <v>1066.508392</v>
      </c>
      <c r="E644" s="120">
        <v>221.12</v>
      </c>
      <c r="F644" s="120">
        <v>214.6644</v>
      </c>
      <c r="G644" s="120">
        <v>136.32523599999999</v>
      </c>
      <c r="H644" s="120">
        <v>134.87039999999999</v>
      </c>
      <c r="I644" s="120">
        <v>81</v>
      </c>
      <c r="J644" s="120">
        <v>121.2208</v>
      </c>
      <c r="K644" s="21" t="str">
        <f t="shared" si="10"/>
        <v>13-Apr-2025  Bl No 67</v>
      </c>
    </row>
    <row r="645" spans="1:11" ht="17.100000000000001" customHeight="1" x14ac:dyDescent="0.25">
      <c r="A645" s="60">
        <v>45760</v>
      </c>
      <c r="B645" s="18">
        <v>68</v>
      </c>
      <c r="C645" s="19">
        <v>49.98</v>
      </c>
      <c r="D645" s="120">
        <v>1027.3457639999999</v>
      </c>
      <c r="E645" s="120">
        <v>207.090036</v>
      </c>
      <c r="F645" s="120">
        <v>211.077</v>
      </c>
      <c r="G645" s="120">
        <v>140.57425599999999</v>
      </c>
      <c r="H645" s="120">
        <v>132.768</v>
      </c>
      <c r="I645" s="120">
        <v>71.054400000000001</v>
      </c>
      <c r="J645" s="120">
        <v>123.8704</v>
      </c>
      <c r="K645" s="21" t="str">
        <f t="shared" si="10"/>
        <v>13-Apr-2025  Bl No 68</v>
      </c>
    </row>
    <row r="646" spans="1:11" ht="17.100000000000001" customHeight="1" x14ac:dyDescent="0.25">
      <c r="A646" s="60">
        <v>45760</v>
      </c>
      <c r="B646" s="18">
        <v>69</v>
      </c>
      <c r="C646" s="19">
        <v>50.06</v>
      </c>
      <c r="D646" s="120">
        <v>1041.4237639999999</v>
      </c>
      <c r="E646" s="120">
        <v>195.679416</v>
      </c>
      <c r="F646" s="120">
        <v>206.53200000000001</v>
      </c>
      <c r="G646" s="120">
        <v>143.556072</v>
      </c>
      <c r="H646" s="120">
        <v>138.31200000000001</v>
      </c>
      <c r="I646" s="120">
        <v>70.036799999999999</v>
      </c>
      <c r="J646" s="120">
        <v>124.66719999999999</v>
      </c>
      <c r="K646" s="21" t="str">
        <f t="shared" si="10"/>
        <v>13-Apr-2025  Bl No 69</v>
      </c>
    </row>
    <row r="647" spans="1:11" ht="17.100000000000001" customHeight="1" x14ac:dyDescent="0.25">
      <c r="A647" s="60">
        <v>45760</v>
      </c>
      <c r="B647" s="18">
        <v>70</v>
      </c>
      <c r="C647" s="19">
        <v>50.01</v>
      </c>
      <c r="D647" s="120">
        <v>1062.8380079999999</v>
      </c>
      <c r="E647" s="120">
        <v>194.70807199999999</v>
      </c>
      <c r="F647" s="120">
        <v>206.46899999999999</v>
      </c>
      <c r="G647" s="120">
        <v>154.01920000000001</v>
      </c>
      <c r="H647" s="120">
        <v>136.5264</v>
      </c>
      <c r="I647" s="120">
        <v>72.307199999999995</v>
      </c>
      <c r="J647" s="120">
        <v>126.91679999999999</v>
      </c>
      <c r="K647" s="21" t="str">
        <f t="shared" si="10"/>
        <v>13-Apr-2025  Bl No 70</v>
      </c>
    </row>
    <row r="648" spans="1:11" ht="17.100000000000001" customHeight="1" x14ac:dyDescent="0.25">
      <c r="A648" s="60">
        <v>45760</v>
      </c>
      <c r="B648" s="18">
        <v>71</v>
      </c>
      <c r="C648" s="19">
        <v>49.97</v>
      </c>
      <c r="D648" s="120">
        <v>1119.9877839999999</v>
      </c>
      <c r="E648" s="120">
        <v>210.87447599999999</v>
      </c>
      <c r="F648" s="120">
        <v>217.7046</v>
      </c>
      <c r="G648" s="120">
        <v>169.84290799999999</v>
      </c>
      <c r="H648" s="120">
        <v>140.7456</v>
      </c>
      <c r="I648" s="120">
        <v>73.315200000000004</v>
      </c>
      <c r="J648" s="120">
        <v>134.2696</v>
      </c>
      <c r="K648" s="21" t="str">
        <f t="shared" si="10"/>
        <v>13-Apr-2025  Bl No 71</v>
      </c>
    </row>
    <row r="649" spans="1:11" ht="17.100000000000001" customHeight="1" x14ac:dyDescent="0.25">
      <c r="A649" s="60">
        <v>45760</v>
      </c>
      <c r="B649" s="18">
        <v>72</v>
      </c>
      <c r="C649" s="19">
        <v>49.96</v>
      </c>
      <c r="D649" s="120">
        <v>1234.584384</v>
      </c>
      <c r="E649" s="120">
        <v>241.28145599999999</v>
      </c>
      <c r="F649" s="120">
        <v>232.26</v>
      </c>
      <c r="G649" s="120">
        <v>184.55330799999999</v>
      </c>
      <c r="H649" s="120">
        <v>147.55680000000001</v>
      </c>
      <c r="I649" s="120">
        <v>75.460800000000006</v>
      </c>
      <c r="J649" s="120">
        <v>147.61680000000001</v>
      </c>
      <c r="K649" s="21" t="str">
        <f t="shared" si="10"/>
        <v>13-Apr-2025  Bl No 72</v>
      </c>
    </row>
    <row r="650" spans="1:11" ht="17.100000000000001" customHeight="1" x14ac:dyDescent="0.25">
      <c r="A650" s="60">
        <v>45760</v>
      </c>
      <c r="B650" s="18">
        <v>73</v>
      </c>
      <c r="C650" s="19">
        <v>50.02</v>
      </c>
      <c r="D650" s="120">
        <v>1354.8802559999999</v>
      </c>
      <c r="E650" s="120">
        <v>214.416292</v>
      </c>
      <c r="F650" s="120">
        <v>261.13679999999999</v>
      </c>
      <c r="G650" s="120">
        <v>199.429528</v>
      </c>
      <c r="H650" s="120">
        <v>150.34559999999999</v>
      </c>
      <c r="I650" s="120">
        <v>79.161600000000007</v>
      </c>
      <c r="J650" s="120">
        <v>154.7544</v>
      </c>
      <c r="K650" s="21" t="str">
        <f t="shared" si="10"/>
        <v>13-Apr-2025  Bl No 73</v>
      </c>
    </row>
    <row r="651" spans="1:11" ht="17.100000000000001" customHeight="1" x14ac:dyDescent="0.25">
      <c r="A651" s="60">
        <v>45760</v>
      </c>
      <c r="B651" s="18">
        <v>74</v>
      </c>
      <c r="C651" s="19">
        <v>50.01</v>
      </c>
      <c r="D651" s="120">
        <v>1380.6101080000001</v>
      </c>
      <c r="E651" s="120">
        <v>210.73251200000001</v>
      </c>
      <c r="F651" s="120">
        <v>272.33519999999999</v>
      </c>
      <c r="G651" s="120">
        <v>206.304292</v>
      </c>
      <c r="H651" s="120">
        <v>152.46719999999999</v>
      </c>
      <c r="I651" s="120">
        <v>93.556799999999996</v>
      </c>
      <c r="J651" s="120">
        <v>155.21520000000001</v>
      </c>
      <c r="K651" s="21" t="str">
        <f t="shared" si="10"/>
        <v>13-Apr-2025  Bl No 74</v>
      </c>
    </row>
    <row r="652" spans="1:11" ht="17.100000000000001" customHeight="1" x14ac:dyDescent="0.25">
      <c r="A652" s="60">
        <v>45760</v>
      </c>
      <c r="B652" s="18">
        <v>75</v>
      </c>
      <c r="C652" s="19">
        <v>50.05</v>
      </c>
      <c r="D652" s="120">
        <v>1399.94894</v>
      </c>
      <c r="E652" s="120">
        <v>216.37847199999999</v>
      </c>
      <c r="F652" s="120">
        <v>269.74079999999998</v>
      </c>
      <c r="G652" s="120">
        <v>202.40756400000001</v>
      </c>
      <c r="H652" s="120">
        <v>138.23519999999999</v>
      </c>
      <c r="I652" s="120">
        <v>90.84</v>
      </c>
      <c r="J652" s="120">
        <v>154.74080000000001</v>
      </c>
      <c r="K652" s="21" t="str">
        <f t="shared" si="10"/>
        <v>13-Apr-2025  Bl No 75</v>
      </c>
    </row>
    <row r="653" spans="1:11" ht="17.100000000000001" customHeight="1" x14ac:dyDescent="0.25">
      <c r="A653" s="60">
        <v>45760</v>
      </c>
      <c r="B653" s="18">
        <v>76</v>
      </c>
      <c r="C653" s="19">
        <v>50.01</v>
      </c>
      <c r="D653" s="120">
        <v>1404.8336159999999</v>
      </c>
      <c r="E653" s="120">
        <v>212.055564</v>
      </c>
      <c r="F653" s="120">
        <v>270.2724</v>
      </c>
      <c r="G653" s="120">
        <v>195.145892</v>
      </c>
      <c r="H653" s="120">
        <v>130.61760000000001</v>
      </c>
      <c r="I653" s="120">
        <v>89.0976</v>
      </c>
      <c r="J653" s="120">
        <v>161.37440000000001</v>
      </c>
      <c r="K653" s="21" t="str">
        <f t="shared" si="10"/>
        <v>13-Apr-2025  Bl No 76</v>
      </c>
    </row>
    <row r="654" spans="1:11" ht="17.100000000000001" customHeight="1" x14ac:dyDescent="0.25">
      <c r="A654" s="60">
        <v>45760</v>
      </c>
      <c r="B654" s="18">
        <v>77</v>
      </c>
      <c r="C654" s="19">
        <v>49.87</v>
      </c>
      <c r="D654" s="120">
        <v>1378.3412000000001</v>
      </c>
      <c r="E654" s="120">
        <v>210.9024</v>
      </c>
      <c r="F654" s="120">
        <v>270.846</v>
      </c>
      <c r="G654" s="120">
        <v>182.79796400000001</v>
      </c>
      <c r="H654" s="120">
        <v>131.28479999999999</v>
      </c>
      <c r="I654" s="120">
        <v>84.475200000000001</v>
      </c>
      <c r="J654" s="120">
        <v>161.76400000000001</v>
      </c>
      <c r="K654" s="21" t="str">
        <f t="shared" si="10"/>
        <v>13-Apr-2025  Bl No 77</v>
      </c>
    </row>
    <row r="655" spans="1:11" ht="17.100000000000001" customHeight="1" x14ac:dyDescent="0.25">
      <c r="A655" s="60">
        <v>45760</v>
      </c>
      <c r="B655" s="18">
        <v>78</v>
      </c>
      <c r="C655" s="19">
        <v>49.99</v>
      </c>
      <c r="D655" s="120">
        <v>1394.7719360000001</v>
      </c>
      <c r="E655" s="120">
        <v>210.40930800000001</v>
      </c>
      <c r="F655" s="120">
        <v>266.63339999999999</v>
      </c>
      <c r="G655" s="120">
        <v>173.677672</v>
      </c>
      <c r="H655" s="120">
        <v>134.27520000000001</v>
      </c>
      <c r="I655" s="120">
        <v>87.782399999999996</v>
      </c>
      <c r="J655" s="120">
        <v>162.07040000000001</v>
      </c>
      <c r="K655" s="21" t="str">
        <f t="shared" si="10"/>
        <v>13-Apr-2025  Bl No 78</v>
      </c>
    </row>
    <row r="656" spans="1:11" ht="17.100000000000001" customHeight="1" x14ac:dyDescent="0.25">
      <c r="A656" s="60">
        <v>45760</v>
      </c>
      <c r="B656" s="18">
        <v>79</v>
      </c>
      <c r="C656" s="19">
        <v>50.01</v>
      </c>
      <c r="D656" s="120">
        <v>1393.8043439999999</v>
      </c>
      <c r="E656" s="120">
        <v>206.519564</v>
      </c>
      <c r="F656" s="120">
        <v>262.33139999999997</v>
      </c>
      <c r="G656" s="120">
        <v>169.051344</v>
      </c>
      <c r="H656" s="120">
        <v>138.864</v>
      </c>
      <c r="I656" s="120">
        <v>100.74720000000001</v>
      </c>
      <c r="J656" s="120">
        <v>163.00319999999999</v>
      </c>
      <c r="K656" s="21" t="str">
        <f t="shared" si="10"/>
        <v>13-Apr-2025  Bl No 79</v>
      </c>
    </row>
    <row r="657" spans="1:11" ht="17.100000000000001" customHeight="1" x14ac:dyDescent="0.25">
      <c r="A657" s="60">
        <v>45760</v>
      </c>
      <c r="B657" s="18">
        <v>80</v>
      </c>
      <c r="C657" s="19">
        <v>50.01</v>
      </c>
      <c r="D657" s="120">
        <v>1382.98388</v>
      </c>
      <c r="E657" s="120">
        <v>214.68043599999999</v>
      </c>
      <c r="F657" s="120">
        <v>268.01639999999998</v>
      </c>
      <c r="G657" s="120">
        <v>165.09701999999999</v>
      </c>
      <c r="H657" s="120">
        <v>130.84800000000001</v>
      </c>
      <c r="I657" s="120">
        <v>99.979200000000006</v>
      </c>
      <c r="J657" s="120">
        <v>160.84479999999999</v>
      </c>
      <c r="K657" s="21" t="str">
        <f t="shared" si="10"/>
        <v>13-Apr-2025  Bl No 80</v>
      </c>
    </row>
    <row r="658" spans="1:11" ht="17.100000000000001" customHeight="1" x14ac:dyDescent="0.25">
      <c r="A658" s="60">
        <v>45760</v>
      </c>
      <c r="B658" s="18">
        <v>81</v>
      </c>
      <c r="C658" s="19">
        <v>49.99</v>
      </c>
      <c r="D658" s="120">
        <v>1373.0424439999999</v>
      </c>
      <c r="E658" s="120">
        <v>213.92697999999999</v>
      </c>
      <c r="F658" s="120">
        <v>270.16680000000002</v>
      </c>
      <c r="G658" s="120">
        <v>159.87927199999999</v>
      </c>
      <c r="H658" s="120">
        <v>129.43199999999999</v>
      </c>
      <c r="I658" s="120">
        <v>98.371200000000002</v>
      </c>
      <c r="J658" s="120">
        <v>158.51759999999999</v>
      </c>
      <c r="K658" s="21" t="str">
        <f t="shared" si="10"/>
        <v>13-Apr-2025  Bl No 81</v>
      </c>
    </row>
    <row r="659" spans="1:11" ht="17.100000000000001" customHeight="1" x14ac:dyDescent="0.25">
      <c r="A659" s="60">
        <v>45760</v>
      </c>
      <c r="B659" s="18">
        <v>82</v>
      </c>
      <c r="C659" s="19">
        <v>50.01</v>
      </c>
      <c r="D659" s="120">
        <v>1373.564472</v>
      </c>
      <c r="E659" s="120">
        <v>209.81614400000001</v>
      </c>
      <c r="F659" s="120">
        <v>266.7636</v>
      </c>
      <c r="G659" s="120">
        <v>156.41367199999999</v>
      </c>
      <c r="H659" s="120">
        <v>126.816</v>
      </c>
      <c r="I659" s="120">
        <v>98.913600000000002</v>
      </c>
      <c r="J659" s="120">
        <v>159.34559999999999</v>
      </c>
      <c r="K659" s="21" t="str">
        <f t="shared" si="10"/>
        <v>13-Apr-2025  Bl No 82</v>
      </c>
    </row>
    <row r="660" spans="1:11" ht="17.100000000000001" customHeight="1" x14ac:dyDescent="0.25">
      <c r="A660" s="60">
        <v>45760</v>
      </c>
      <c r="B660" s="18">
        <v>83</v>
      </c>
      <c r="C660" s="19">
        <v>49.98</v>
      </c>
      <c r="D660" s="120">
        <v>1378.8085799999999</v>
      </c>
      <c r="E660" s="120">
        <v>206.766548</v>
      </c>
      <c r="F660" s="120">
        <v>262.76519999999999</v>
      </c>
      <c r="G660" s="120">
        <v>149.18283600000001</v>
      </c>
      <c r="H660" s="120">
        <v>122.83199999999999</v>
      </c>
      <c r="I660" s="120">
        <v>98.126400000000004</v>
      </c>
      <c r="J660" s="120">
        <v>154.8768</v>
      </c>
      <c r="K660" s="21" t="str">
        <f t="shared" si="10"/>
        <v>13-Apr-2025  Bl No 83</v>
      </c>
    </row>
    <row r="661" spans="1:11" ht="17.100000000000001" customHeight="1" x14ac:dyDescent="0.25">
      <c r="A661" s="60">
        <v>45760</v>
      </c>
      <c r="B661" s="18">
        <v>84</v>
      </c>
      <c r="C661" s="19">
        <v>50.01</v>
      </c>
      <c r="D661" s="120">
        <v>1377.6903279999999</v>
      </c>
      <c r="E661" s="120">
        <v>201.64392799999999</v>
      </c>
      <c r="F661" s="120">
        <v>265.197</v>
      </c>
      <c r="G661" s="120">
        <v>144.68799999999999</v>
      </c>
      <c r="H661" s="120">
        <v>118.5408</v>
      </c>
      <c r="I661" s="120">
        <v>96.1584</v>
      </c>
      <c r="J661" s="120">
        <v>154.25839999999999</v>
      </c>
      <c r="K661" s="21" t="str">
        <f t="shared" si="10"/>
        <v>13-Apr-2025  Bl No 84</v>
      </c>
    </row>
    <row r="662" spans="1:11" ht="17.100000000000001" customHeight="1" x14ac:dyDescent="0.25">
      <c r="A662" s="60">
        <v>45760</v>
      </c>
      <c r="B662" s="18">
        <v>85</v>
      </c>
      <c r="C662" s="19">
        <v>50.03</v>
      </c>
      <c r="D662" s="120">
        <v>1354.8216159999999</v>
      </c>
      <c r="E662" s="120">
        <v>182.631564</v>
      </c>
      <c r="F662" s="120">
        <v>262.23480000000001</v>
      </c>
      <c r="G662" s="120">
        <v>137.044656</v>
      </c>
      <c r="H662" s="120">
        <v>108.8352</v>
      </c>
      <c r="I662" s="120">
        <v>94.1952</v>
      </c>
      <c r="J662" s="120">
        <v>148.11680000000001</v>
      </c>
      <c r="K662" s="21" t="str">
        <f t="shared" si="10"/>
        <v>13-Apr-2025  Bl No 85</v>
      </c>
    </row>
    <row r="663" spans="1:11" ht="17.100000000000001" customHeight="1" x14ac:dyDescent="0.25">
      <c r="A663" s="60">
        <v>45760</v>
      </c>
      <c r="B663" s="18">
        <v>86</v>
      </c>
      <c r="C663" s="19">
        <v>50.03</v>
      </c>
      <c r="D663" s="120">
        <v>1344.3136919999999</v>
      </c>
      <c r="E663" s="120">
        <v>157.29599999999999</v>
      </c>
      <c r="F663" s="120">
        <v>260.35980000000001</v>
      </c>
      <c r="G663" s="120">
        <v>130.530036</v>
      </c>
      <c r="H663" s="120">
        <v>104.1168</v>
      </c>
      <c r="I663" s="120">
        <v>91.742400000000004</v>
      </c>
      <c r="J663" s="120">
        <v>145.65280000000001</v>
      </c>
      <c r="K663" s="21" t="str">
        <f t="shared" si="10"/>
        <v>13-Apr-2025  Bl No 86</v>
      </c>
    </row>
    <row r="664" spans="1:11" ht="17.100000000000001" customHeight="1" x14ac:dyDescent="0.25">
      <c r="A664" s="60">
        <v>45760</v>
      </c>
      <c r="B664" s="18">
        <v>87</v>
      </c>
      <c r="C664" s="19">
        <v>50.02</v>
      </c>
      <c r="D664" s="120">
        <v>1314.2089559999999</v>
      </c>
      <c r="E664" s="120">
        <v>131.13919999999999</v>
      </c>
      <c r="F664" s="120">
        <v>258.5376</v>
      </c>
      <c r="G664" s="120">
        <v>115.45890799999999</v>
      </c>
      <c r="H664" s="120">
        <v>97.718400000000003</v>
      </c>
      <c r="I664" s="120">
        <v>88.977599999999995</v>
      </c>
      <c r="J664" s="120">
        <v>139.9632</v>
      </c>
      <c r="K664" s="21" t="str">
        <f t="shared" si="10"/>
        <v>13-Apr-2025  Bl No 87</v>
      </c>
    </row>
    <row r="665" spans="1:11" ht="17.100000000000001" customHeight="1" x14ac:dyDescent="0.25">
      <c r="A665" s="60">
        <v>45760</v>
      </c>
      <c r="B665" s="18">
        <v>88</v>
      </c>
      <c r="C665" s="19">
        <v>50.03</v>
      </c>
      <c r="D665" s="120">
        <v>1287.8880280000001</v>
      </c>
      <c r="E665" s="120">
        <v>120.79825599999999</v>
      </c>
      <c r="F665" s="120">
        <v>255.71340000000001</v>
      </c>
      <c r="G665" s="120">
        <v>110.19229199999999</v>
      </c>
      <c r="H665" s="120">
        <v>96.422399999999996</v>
      </c>
      <c r="I665" s="120">
        <v>85.862399999999994</v>
      </c>
      <c r="J665" s="120">
        <v>136.87119999999999</v>
      </c>
      <c r="K665" s="21" t="str">
        <f t="shared" si="10"/>
        <v>13-Apr-2025  Bl No 88</v>
      </c>
    </row>
    <row r="666" spans="1:11" ht="17.100000000000001" customHeight="1" x14ac:dyDescent="0.25">
      <c r="A666" s="60">
        <v>45760</v>
      </c>
      <c r="B666" s="18">
        <v>89</v>
      </c>
      <c r="C666" s="19">
        <v>50.03</v>
      </c>
      <c r="D666" s="120">
        <v>1278.2327640000001</v>
      </c>
      <c r="E666" s="120">
        <v>114.23883600000001</v>
      </c>
      <c r="F666" s="120">
        <v>251.82660000000001</v>
      </c>
      <c r="G666" s="120">
        <v>104.23243600000001</v>
      </c>
      <c r="H666" s="120">
        <v>93</v>
      </c>
      <c r="I666" s="120">
        <v>82.751999999999995</v>
      </c>
      <c r="J666" s="120">
        <v>133.1696</v>
      </c>
      <c r="K666" s="21" t="str">
        <f t="shared" si="10"/>
        <v>13-Apr-2025  Bl No 89</v>
      </c>
    </row>
    <row r="667" spans="1:11" ht="17.100000000000001" customHeight="1" x14ac:dyDescent="0.25">
      <c r="A667" s="60">
        <v>45760</v>
      </c>
      <c r="B667" s="18">
        <v>90</v>
      </c>
      <c r="C667" s="19">
        <v>50.03</v>
      </c>
      <c r="D667" s="120">
        <v>1268.084744</v>
      </c>
      <c r="E667" s="120">
        <v>107.41498</v>
      </c>
      <c r="F667" s="120">
        <v>250.17660000000001</v>
      </c>
      <c r="G667" s="120">
        <v>104.560872</v>
      </c>
      <c r="H667" s="120">
        <v>89.433599999999998</v>
      </c>
      <c r="I667" s="120">
        <v>79.031999999999996</v>
      </c>
      <c r="J667" s="120">
        <v>127.41119999999999</v>
      </c>
      <c r="K667" s="21" t="str">
        <f t="shared" si="10"/>
        <v>13-Apr-2025  Bl No 90</v>
      </c>
    </row>
    <row r="668" spans="1:11" ht="17.100000000000001" customHeight="1" x14ac:dyDescent="0.25">
      <c r="A668" s="60">
        <v>45760</v>
      </c>
      <c r="B668" s="18">
        <v>91</v>
      </c>
      <c r="C668" s="19">
        <v>50</v>
      </c>
      <c r="D668" s="120">
        <v>1239.014664</v>
      </c>
      <c r="E668" s="120">
        <v>103.277092</v>
      </c>
      <c r="F668" s="120">
        <v>249.2826</v>
      </c>
      <c r="G668" s="120">
        <v>106.49338</v>
      </c>
      <c r="H668" s="120">
        <v>86.203199999999995</v>
      </c>
      <c r="I668" s="120">
        <v>76.128</v>
      </c>
      <c r="J668" s="120">
        <v>122.97199999999999</v>
      </c>
      <c r="K668" s="21" t="str">
        <f t="shared" si="10"/>
        <v>13-Apr-2025  Bl No 91</v>
      </c>
    </row>
    <row r="669" spans="1:11" ht="17.100000000000001" customHeight="1" x14ac:dyDescent="0.25">
      <c r="A669" s="60">
        <v>45760</v>
      </c>
      <c r="B669" s="18">
        <v>92</v>
      </c>
      <c r="C669" s="19">
        <v>50.01</v>
      </c>
      <c r="D669" s="120">
        <v>1207.0679640000001</v>
      </c>
      <c r="E669" s="120">
        <v>104.896</v>
      </c>
      <c r="F669" s="120">
        <v>247.71180000000001</v>
      </c>
      <c r="G669" s="120">
        <v>100.17832799999999</v>
      </c>
      <c r="H669" s="120">
        <v>83.462400000000002</v>
      </c>
      <c r="I669" s="120">
        <v>72.926400000000001</v>
      </c>
      <c r="J669" s="120">
        <v>117.4568</v>
      </c>
      <c r="K669" s="21" t="str">
        <f t="shared" si="10"/>
        <v>13-Apr-2025  Bl No 92</v>
      </c>
    </row>
    <row r="670" spans="1:11" ht="17.100000000000001" customHeight="1" x14ac:dyDescent="0.25">
      <c r="A670" s="60">
        <v>45760</v>
      </c>
      <c r="B670" s="18">
        <v>93</v>
      </c>
      <c r="C670" s="19">
        <v>49.96</v>
      </c>
      <c r="D670" s="120">
        <v>1171.35888</v>
      </c>
      <c r="E670" s="120">
        <v>108.532072</v>
      </c>
      <c r="F670" s="120">
        <v>246.17339999999999</v>
      </c>
      <c r="G670" s="120">
        <v>96.336292</v>
      </c>
      <c r="H670" s="120">
        <v>86.231999999999999</v>
      </c>
      <c r="I670" s="120">
        <v>69.585599999999999</v>
      </c>
      <c r="J670" s="120">
        <v>114.0552</v>
      </c>
      <c r="K670" s="21" t="str">
        <f t="shared" si="10"/>
        <v>13-Apr-2025  Bl No 93</v>
      </c>
    </row>
    <row r="671" spans="1:11" ht="17.100000000000001" customHeight="1" x14ac:dyDescent="0.25">
      <c r="A671" s="60">
        <v>45760</v>
      </c>
      <c r="B671" s="18">
        <v>94</v>
      </c>
      <c r="C671" s="19">
        <v>49.94</v>
      </c>
      <c r="D671" s="120">
        <v>1130.50514</v>
      </c>
      <c r="E671" s="120">
        <v>105.20203600000001</v>
      </c>
      <c r="F671" s="120">
        <v>242.8854</v>
      </c>
      <c r="G671" s="120">
        <v>93.997671999999994</v>
      </c>
      <c r="H671" s="120">
        <v>88.166399999999996</v>
      </c>
      <c r="I671" s="120">
        <v>66.868799999999993</v>
      </c>
      <c r="J671" s="120">
        <v>112.6656</v>
      </c>
      <c r="K671" s="21" t="str">
        <f t="shared" si="10"/>
        <v>13-Apr-2025  Bl No 94</v>
      </c>
    </row>
    <row r="672" spans="1:11" ht="17.100000000000001" customHeight="1" x14ac:dyDescent="0.25">
      <c r="A672" s="60">
        <v>45760</v>
      </c>
      <c r="B672" s="18">
        <v>95</v>
      </c>
      <c r="C672" s="19">
        <v>49.95</v>
      </c>
      <c r="D672" s="120">
        <v>1095.84042</v>
      </c>
      <c r="E672" s="120">
        <v>97.892076000000003</v>
      </c>
      <c r="F672" s="120">
        <v>241.46520000000001</v>
      </c>
      <c r="G672" s="120">
        <v>91.259636</v>
      </c>
      <c r="H672" s="120">
        <v>84.547200000000004</v>
      </c>
      <c r="I672" s="120">
        <v>64.536000000000001</v>
      </c>
      <c r="J672" s="120">
        <v>111.05840000000001</v>
      </c>
      <c r="K672" s="21" t="str">
        <f t="shared" si="10"/>
        <v>13-Apr-2025  Bl No 95</v>
      </c>
    </row>
    <row r="673" spans="1:42" s="33" customFormat="1" ht="17.100000000000001" customHeight="1" x14ac:dyDescent="0.3">
      <c r="A673" s="60">
        <v>45760</v>
      </c>
      <c r="B673" s="32">
        <v>96</v>
      </c>
      <c r="C673" s="28">
        <v>49.98</v>
      </c>
      <c r="D673" s="120">
        <v>1058.0765759999999</v>
      </c>
      <c r="E673" s="120">
        <v>102.989964</v>
      </c>
      <c r="F673" s="120">
        <v>238.28460000000001</v>
      </c>
      <c r="G673" s="120">
        <v>86.230108000000001</v>
      </c>
      <c r="H673" s="120">
        <v>86.284800000000004</v>
      </c>
      <c r="I673" s="120">
        <v>62.452800000000003</v>
      </c>
      <c r="J673" s="120">
        <v>112.0048</v>
      </c>
      <c r="K673" s="30" t="str">
        <f t="shared" si="10"/>
        <v>13-Apr-2025  Bl No 96</v>
      </c>
      <c r="L673" s="31"/>
      <c r="M673" s="31"/>
      <c r="N673" s="32"/>
      <c r="O673" s="31"/>
      <c r="P673" s="31"/>
      <c r="Q673" s="31"/>
      <c r="R673" s="31"/>
      <c r="S673" s="31"/>
      <c r="T673" s="31"/>
    </row>
    <row r="674" spans="1:42" ht="17.100000000000001" customHeight="1" x14ac:dyDescent="0.25">
      <c r="A674" s="60"/>
      <c r="B674" s="18"/>
      <c r="C674" s="19"/>
      <c r="D674" s="20"/>
      <c r="E674" s="20"/>
      <c r="F674" s="20"/>
      <c r="G674" s="20"/>
      <c r="H674" s="20"/>
      <c r="I674" s="20"/>
      <c r="J674" s="20"/>
      <c r="K674" s="21"/>
    </row>
    <row r="675" spans="1:42" s="38" customFormat="1" ht="17.100000000000001" customHeight="1" x14ac:dyDescent="0.25">
      <c r="A675" s="61"/>
      <c r="B675" s="24" t="s">
        <v>110</v>
      </c>
      <c r="C675" s="102">
        <f>MAX(C2:C673)</f>
        <v>50.34</v>
      </c>
      <c r="D675" s="102">
        <f t="shared" ref="D675:J675" si="11">MAX(D2:D673)</f>
        <v>1779.253436</v>
      </c>
      <c r="E675" s="102">
        <f t="shared" si="11"/>
        <v>287.77076399999999</v>
      </c>
      <c r="F675" s="102">
        <f t="shared" si="11"/>
        <v>296.80200000000002</v>
      </c>
      <c r="G675" s="102">
        <f t="shared" si="11"/>
        <v>215.6096</v>
      </c>
      <c r="H675" s="102">
        <f t="shared" si="11"/>
        <v>164.09280000000001</v>
      </c>
      <c r="I675" s="102">
        <f t="shared" si="11"/>
        <v>117.3552</v>
      </c>
      <c r="J675" s="102">
        <f t="shared" si="11"/>
        <v>170.7432</v>
      </c>
      <c r="K675" s="67"/>
      <c r="L675" s="35"/>
      <c r="M675" s="34"/>
      <c r="N675" s="20"/>
      <c r="O675" s="36"/>
      <c r="P675" s="37"/>
      <c r="Q675" s="37"/>
      <c r="R675" s="20"/>
      <c r="S675" s="20"/>
      <c r="T675" s="20"/>
      <c r="U675" s="20"/>
      <c r="V675" s="20"/>
      <c r="W675" s="20"/>
      <c r="X675" s="20"/>
      <c r="Y675" s="20"/>
      <c r="AP675" s="39"/>
    </row>
    <row r="676" spans="1:42" s="43" customFormat="1" ht="17.100000000000001" customHeight="1" x14ac:dyDescent="0.25">
      <c r="A676" s="62"/>
      <c r="B676" s="18" t="s">
        <v>111</v>
      </c>
      <c r="C676" s="62" t="str">
        <f>VLOOKUP(C675,C2:$K$673,C681,FALSE)</f>
        <v>13-Apr-2025  Bl No 45</v>
      </c>
      <c r="D676" s="62" t="str">
        <f>VLOOKUP(D675,D2:$K$673,D681,FALSE)</f>
        <v>08-Apr-2025  Bl No 73</v>
      </c>
      <c r="E676" s="62" t="str">
        <f>VLOOKUP(E675,E2:$K$673,E681,FALSE)</f>
        <v>11-Apr-2025  Bl No 70</v>
      </c>
      <c r="F676" s="62" t="str">
        <f>VLOOKUP(F675,F2:$K$673,F681,FALSE)</f>
        <v>09-Apr-2025  Bl No 74</v>
      </c>
      <c r="G676" s="62" t="str">
        <f>VLOOKUP(G675,G2:$K$673,G681,FALSE)</f>
        <v>08-Apr-2025  Bl No 74</v>
      </c>
      <c r="H676" s="62" t="str">
        <f>VLOOKUP(H675,H2:$K$673,H681,FALSE)</f>
        <v>08-Apr-2025  Bl No 74</v>
      </c>
      <c r="I676" s="62" t="str">
        <f>VLOOKUP(I675,I2:$K$673,I681,FALSE)</f>
        <v>07-Apr-2025  Bl No 80</v>
      </c>
      <c r="J676" s="62" t="str">
        <f>VLOOKUP(J675,J2:$K$673,J681,FALSE)</f>
        <v>08-Apr-2025  Bl No 78</v>
      </c>
      <c r="K676" s="68"/>
      <c r="L676" s="40"/>
      <c r="M676" s="16"/>
      <c r="N676" s="18"/>
      <c r="O676" s="41"/>
      <c r="P676" s="42"/>
      <c r="Q676" s="42"/>
      <c r="R676" s="17"/>
      <c r="S676" s="17"/>
      <c r="T676" s="18"/>
      <c r="U676" s="18"/>
      <c r="V676" s="18"/>
      <c r="W676" s="18"/>
      <c r="X676" s="18"/>
      <c r="Y676" s="18"/>
      <c r="AP676" s="44"/>
    </row>
    <row r="677" spans="1:42" s="38" customFormat="1" ht="17.100000000000001" customHeight="1" x14ac:dyDescent="0.25">
      <c r="A677" s="61"/>
      <c r="B677" s="24" t="s">
        <v>112</v>
      </c>
      <c r="C677" s="102">
        <f>MIN(C2:C673)</f>
        <v>49.77</v>
      </c>
      <c r="D677" s="102">
        <f t="shared" ref="D677:J677" si="12">MIN(D2:D673)</f>
        <v>686.44395199999997</v>
      </c>
      <c r="E677" s="102">
        <f t="shared" si="12"/>
        <v>36.975999999999999</v>
      </c>
      <c r="F677" s="102">
        <f t="shared" si="12"/>
        <v>1.845</v>
      </c>
      <c r="G677" s="102">
        <f t="shared" si="12"/>
        <v>68.115200000000002</v>
      </c>
      <c r="H677" s="102">
        <f t="shared" si="12"/>
        <v>43.564799999999998</v>
      </c>
      <c r="I677" s="102">
        <f t="shared" si="12"/>
        <v>18.815999999999999</v>
      </c>
      <c r="J677" s="102">
        <f t="shared" si="12"/>
        <v>67.828800000000001</v>
      </c>
      <c r="K677" s="67"/>
      <c r="L677" s="35"/>
      <c r="M677" s="45"/>
      <c r="N677" s="20"/>
      <c r="O677" s="36"/>
      <c r="P677" s="37"/>
      <c r="Q677" s="37"/>
      <c r="R677" s="20"/>
      <c r="S677" s="20"/>
      <c r="T677" s="20"/>
      <c r="U677" s="20"/>
      <c r="V677" s="20"/>
      <c r="W677" s="20"/>
      <c r="X677" s="20"/>
      <c r="Y677" s="20"/>
      <c r="AP677" s="39"/>
    </row>
    <row r="678" spans="1:42" s="43" customFormat="1" ht="17.100000000000001" customHeight="1" x14ac:dyDescent="0.25">
      <c r="A678" s="62"/>
      <c r="B678" s="18" t="s">
        <v>113</v>
      </c>
      <c r="C678" s="62" t="str">
        <f>VLOOKUP(C677,C2:$K$673,C681,FALSE)</f>
        <v>09-Apr-2025  Bl No 26</v>
      </c>
      <c r="D678" s="62" t="str">
        <f>VLOOKUP(D677,D2:$K$673,D681,FALSE)</f>
        <v>11-Apr-2025  Bl No 24</v>
      </c>
      <c r="E678" s="62" t="str">
        <f>VLOOKUP(E677,E2:$K$673,E681,FALSE)</f>
        <v>08-Apr-2025  Bl No 96</v>
      </c>
      <c r="F678" s="62" t="str">
        <f>VLOOKUP(F677,F2:$K$673,F681,FALSE)</f>
        <v>07-Apr-2025  Bl No 14</v>
      </c>
      <c r="G678" s="62" t="str">
        <f>VLOOKUP(G677,G2:$K$673,G681,FALSE)</f>
        <v>12-Apr-2025  Bl No 13</v>
      </c>
      <c r="H678" s="62" t="str">
        <f>VLOOKUP(H677,H2:$K$673,H681,FALSE)</f>
        <v>10-Apr-2025  Bl No 66</v>
      </c>
      <c r="I678" s="62" t="str">
        <f>VLOOKUP(I677,I2:$K$673,I681,FALSE)</f>
        <v>07-Apr-2025  Bl No 36</v>
      </c>
      <c r="J678" s="62" t="str">
        <f>VLOOKUP(J677,J2:$K$673,J681,FALSE)</f>
        <v>11-Apr-2025  Bl No 21</v>
      </c>
      <c r="K678" s="68"/>
      <c r="L678" s="40"/>
      <c r="M678" s="46"/>
      <c r="N678" s="18"/>
      <c r="O678" s="41"/>
      <c r="P678" s="42"/>
      <c r="Q678" s="42"/>
      <c r="R678" s="17"/>
      <c r="S678" s="17"/>
      <c r="T678" s="18"/>
      <c r="U678" s="18"/>
      <c r="V678" s="18"/>
      <c r="W678" s="18"/>
      <c r="X678" s="18"/>
      <c r="Y678" s="18"/>
      <c r="AP678" s="44"/>
    </row>
    <row r="679" spans="1:42" s="47" customFormat="1" ht="17.100000000000001" customHeight="1" x14ac:dyDescent="0.25">
      <c r="A679" s="62"/>
      <c r="B679" s="24" t="s">
        <v>114</v>
      </c>
      <c r="C679" s="103">
        <f>AVERAGE(C2:C673)</f>
        <v>50.00522321428577</v>
      </c>
      <c r="D679" s="103">
        <f t="shared" ref="D679:J679" si="13">AVERAGE(D2:D673)</f>
        <v>1160.6915271249991</v>
      </c>
      <c r="E679" s="103">
        <f t="shared" si="13"/>
        <v>171.93114769047602</v>
      </c>
      <c r="F679" s="103">
        <f t="shared" si="13"/>
        <v>203.70115892857129</v>
      </c>
      <c r="G679" s="103">
        <f t="shared" si="13"/>
        <v>121.63648177380949</v>
      </c>
      <c r="H679" s="103">
        <f t="shared" si="13"/>
        <v>102.5097857142857</v>
      </c>
      <c r="I679" s="103">
        <f t="shared" si="13"/>
        <v>73.580171428571447</v>
      </c>
      <c r="J679" s="103">
        <f t="shared" si="13"/>
        <v>117.5772321428572</v>
      </c>
      <c r="K679" s="68"/>
      <c r="L679" s="35"/>
      <c r="M679" s="45"/>
      <c r="N679" s="20"/>
      <c r="O679" s="36"/>
      <c r="P679" s="37"/>
      <c r="Q679" s="37"/>
      <c r="R679" s="20"/>
      <c r="S679" s="20"/>
      <c r="T679" s="20"/>
      <c r="U679" s="20"/>
      <c r="V679" s="20"/>
      <c r="W679" s="20"/>
      <c r="X679" s="20"/>
      <c r="Y679" s="20"/>
      <c r="AP679" s="48"/>
    </row>
    <row r="680" spans="1:42" s="50" customFormat="1" ht="17.100000000000001" customHeight="1" x14ac:dyDescent="0.25">
      <c r="A680" s="60"/>
      <c r="B680" s="18" t="s">
        <v>37</v>
      </c>
      <c r="C680" s="26">
        <f>COUNT(C2:C673)</f>
        <v>672</v>
      </c>
      <c r="D680" s="26">
        <f t="shared" ref="D680:J680" si="14">COUNT(D2:D673)</f>
        <v>672</v>
      </c>
      <c r="E680" s="26">
        <f t="shared" si="14"/>
        <v>672</v>
      </c>
      <c r="F680" s="26">
        <f t="shared" si="14"/>
        <v>672</v>
      </c>
      <c r="G680" s="26">
        <f t="shared" si="14"/>
        <v>672</v>
      </c>
      <c r="H680" s="26">
        <f t="shared" si="14"/>
        <v>672</v>
      </c>
      <c r="I680" s="26">
        <f t="shared" si="14"/>
        <v>672</v>
      </c>
      <c r="J680" s="26">
        <f t="shared" si="14"/>
        <v>672</v>
      </c>
      <c r="K680" s="21"/>
      <c r="L680" s="40"/>
      <c r="M680" s="16"/>
      <c r="N680" s="18"/>
      <c r="O680" s="41"/>
      <c r="P680" s="42"/>
      <c r="Q680" s="42"/>
      <c r="R680" s="17"/>
      <c r="S680" s="17"/>
      <c r="T680" s="18"/>
      <c r="U680" s="18"/>
      <c r="V680" s="18"/>
      <c r="W680" s="18"/>
      <c r="X680" s="18"/>
      <c r="Y680" s="18"/>
      <c r="AP680" s="51"/>
    </row>
    <row r="681" spans="1:42" s="50" customFormat="1" ht="17.100000000000001" customHeight="1" x14ac:dyDescent="0.25">
      <c r="A681" s="60"/>
      <c r="B681" s="18" t="s">
        <v>36</v>
      </c>
      <c r="C681" s="26">
        <f>COLUMNS(C673:$K$673)</f>
        <v>9</v>
      </c>
      <c r="D681" s="26">
        <f>COLUMNS(D673:$K$673)</f>
        <v>8</v>
      </c>
      <c r="E681" s="26">
        <f>COLUMNS(E673:$K$673)</f>
        <v>7</v>
      </c>
      <c r="F681" s="26">
        <f>COLUMNS(F673:$K$673)</f>
        <v>6</v>
      </c>
      <c r="G681" s="26">
        <f>COLUMNS(G673:$K$673)</f>
        <v>5</v>
      </c>
      <c r="H681" s="26">
        <f>COLUMNS(H673:$K$673)</f>
        <v>4</v>
      </c>
      <c r="I681" s="26">
        <f>COLUMNS(I673:$K$673)</f>
        <v>3</v>
      </c>
      <c r="J681" s="26">
        <f>COLUMNS(J673:$K$673)</f>
        <v>2</v>
      </c>
      <c r="K681" s="21"/>
      <c r="L681" s="40"/>
      <c r="M681" s="16"/>
      <c r="N681" s="18"/>
      <c r="O681" s="41"/>
      <c r="P681" s="42"/>
      <c r="Q681" s="42"/>
      <c r="R681" s="17"/>
      <c r="S681" s="17"/>
      <c r="T681" s="18"/>
      <c r="U681" s="18"/>
      <c r="V681" s="18"/>
      <c r="W681" s="18"/>
      <c r="X681" s="18"/>
      <c r="Y681" s="18"/>
    </row>
    <row r="682" spans="1:42" s="52" customFormat="1" ht="17.100000000000001" customHeight="1" x14ac:dyDescent="0.25">
      <c r="A682" s="63"/>
      <c r="B682" s="27"/>
      <c r="C682" s="28"/>
      <c r="D682" s="58"/>
      <c r="E682" s="58"/>
      <c r="F682" s="58"/>
      <c r="G682" s="58"/>
      <c r="H682" s="58"/>
      <c r="I682" s="58"/>
      <c r="J682" s="10"/>
      <c r="K682" s="69"/>
      <c r="L682" s="40"/>
      <c r="M682" s="16"/>
      <c r="N682" s="18"/>
      <c r="O682" s="41"/>
      <c r="P682" s="42"/>
      <c r="Q682" s="42"/>
      <c r="R682" s="17"/>
      <c r="S682" s="17"/>
      <c r="T682" s="18"/>
      <c r="U682" s="18"/>
      <c r="V682" s="18"/>
      <c r="W682" s="18"/>
      <c r="X682" s="18"/>
      <c r="Y682" s="18"/>
    </row>
    <row r="683" spans="1:42" s="50" customFormat="1" ht="17.100000000000001" customHeight="1" x14ac:dyDescent="0.25">
      <c r="A683" s="60"/>
      <c r="B683" s="24"/>
      <c r="C683" s="19"/>
      <c r="D683" s="20"/>
      <c r="E683" s="20"/>
      <c r="F683" s="37"/>
      <c r="G683" s="37"/>
      <c r="H683" s="37"/>
      <c r="I683" s="37"/>
      <c r="J683" s="15"/>
      <c r="K683" s="21"/>
      <c r="L683" s="40"/>
      <c r="M683" s="16"/>
      <c r="N683" s="18"/>
      <c r="O683" s="41"/>
      <c r="P683" s="42"/>
      <c r="Q683" s="42"/>
      <c r="R683" s="17"/>
      <c r="S683" s="17"/>
      <c r="T683" s="18"/>
      <c r="U683" s="18"/>
      <c r="V683" s="18"/>
      <c r="W683" s="18"/>
      <c r="X683" s="18"/>
      <c r="Y683" s="18"/>
    </row>
    <row r="684" spans="1:42" s="50" customFormat="1" ht="17.100000000000001" customHeight="1" x14ac:dyDescent="0.25">
      <c r="A684" s="60"/>
      <c r="B684" s="18"/>
      <c r="C684" s="19"/>
      <c r="D684" s="20"/>
      <c r="E684" s="20"/>
      <c r="F684" s="20"/>
      <c r="G684" s="20"/>
      <c r="H684" s="20"/>
      <c r="I684" s="20"/>
      <c r="J684" s="20"/>
      <c r="K684" s="21"/>
      <c r="L684" s="40"/>
      <c r="M684" s="16"/>
      <c r="N684" s="18"/>
      <c r="O684" s="41"/>
      <c r="P684" s="42"/>
      <c r="Q684" s="42"/>
      <c r="R684" s="17"/>
      <c r="S684" s="17"/>
      <c r="T684" s="18"/>
      <c r="U684" s="18"/>
      <c r="V684" s="18"/>
      <c r="W684" s="18"/>
      <c r="X684" s="18"/>
      <c r="Y684" s="18"/>
    </row>
    <row r="685" spans="1:42" s="50" customFormat="1" ht="17.100000000000001" customHeight="1" x14ac:dyDescent="0.25">
      <c r="A685" s="60"/>
      <c r="B685" s="18"/>
      <c r="C685" s="19"/>
      <c r="D685" s="20"/>
      <c r="E685" s="20"/>
      <c r="F685" s="20"/>
      <c r="G685" s="20"/>
      <c r="H685" s="20"/>
      <c r="I685" s="20"/>
      <c r="J685" s="20"/>
      <c r="K685" s="21"/>
      <c r="L685" s="40"/>
      <c r="M685" s="16"/>
      <c r="N685" s="18"/>
      <c r="O685" s="41"/>
      <c r="P685" s="42"/>
      <c r="Q685" s="42"/>
      <c r="R685" s="17"/>
      <c r="S685" s="17"/>
      <c r="T685" s="18"/>
      <c r="U685" s="18"/>
      <c r="V685" s="18"/>
      <c r="W685" s="18"/>
      <c r="X685" s="18"/>
      <c r="Y685" s="18"/>
    </row>
    <row r="686" spans="1:42" s="50" customFormat="1" ht="17.100000000000001" customHeight="1" x14ac:dyDescent="0.25">
      <c r="A686" s="60"/>
      <c r="B686" s="18"/>
      <c r="C686" s="19"/>
      <c r="D686" s="20"/>
      <c r="E686" s="20"/>
      <c r="F686" s="20"/>
      <c r="G686" s="20"/>
      <c r="H686" s="20"/>
      <c r="I686" s="20"/>
      <c r="J686" s="20"/>
      <c r="K686" s="21"/>
      <c r="L686" s="40"/>
      <c r="M686" s="17"/>
      <c r="N686" s="18"/>
      <c r="O686" s="41"/>
      <c r="P686" s="42"/>
      <c r="Q686" s="42"/>
      <c r="R686" s="17"/>
      <c r="S686" s="17"/>
      <c r="T686" s="18"/>
      <c r="U686" s="18"/>
      <c r="V686" s="18"/>
      <c r="W686" s="18"/>
      <c r="X686" s="18"/>
      <c r="Y686" s="18"/>
    </row>
    <row r="687" spans="1:42" s="50" customFormat="1" ht="17.100000000000001" customHeight="1" x14ac:dyDescent="0.25">
      <c r="A687" s="60"/>
      <c r="B687" s="18"/>
      <c r="C687" s="19"/>
      <c r="D687" s="20"/>
      <c r="E687" s="20"/>
      <c r="F687" s="20"/>
      <c r="G687" s="20"/>
      <c r="H687" s="20"/>
      <c r="I687" s="20"/>
      <c r="J687" s="20"/>
      <c r="K687" s="21"/>
      <c r="L687" s="40"/>
      <c r="M687" s="17"/>
      <c r="N687" s="18"/>
      <c r="O687" s="41"/>
      <c r="P687" s="42"/>
      <c r="Q687" s="42"/>
      <c r="R687" s="17"/>
      <c r="S687" s="17"/>
      <c r="T687" s="18"/>
      <c r="U687" s="18"/>
      <c r="V687" s="18"/>
      <c r="W687" s="18"/>
      <c r="X687" s="18"/>
      <c r="Y687" s="18"/>
    </row>
    <row r="688" spans="1:42" s="50" customFormat="1" ht="17.100000000000001" customHeight="1" x14ac:dyDescent="0.25">
      <c r="A688" s="60"/>
      <c r="B688" s="18"/>
      <c r="C688" s="19"/>
      <c r="D688" s="20"/>
      <c r="E688" s="20"/>
      <c r="F688" s="20"/>
      <c r="G688" s="20"/>
      <c r="H688" s="20"/>
      <c r="I688" s="20"/>
      <c r="J688" s="20"/>
      <c r="K688" s="21"/>
      <c r="L688" s="40"/>
      <c r="M688" s="17"/>
      <c r="N688" s="18"/>
      <c r="O688" s="41"/>
      <c r="P688" s="42"/>
      <c r="Q688" s="42"/>
      <c r="R688" s="17"/>
      <c r="S688" s="17"/>
      <c r="T688" s="18"/>
      <c r="U688" s="18"/>
      <c r="V688" s="18"/>
      <c r="W688" s="18"/>
      <c r="X688" s="18"/>
      <c r="Y688" s="18"/>
    </row>
    <row r="689" spans="1:39" s="50" customFormat="1" ht="17.100000000000001" customHeight="1" x14ac:dyDescent="0.25">
      <c r="A689" s="60"/>
      <c r="B689" s="18"/>
      <c r="C689" s="19"/>
      <c r="D689" s="20"/>
      <c r="E689" s="20"/>
      <c r="F689" s="20"/>
      <c r="G689" s="20"/>
      <c r="H689" s="20"/>
      <c r="I689" s="20"/>
      <c r="J689" s="20"/>
      <c r="K689" s="21"/>
      <c r="L689" s="40"/>
      <c r="M689" s="17"/>
      <c r="N689" s="18"/>
      <c r="O689" s="41"/>
      <c r="P689" s="42"/>
      <c r="Q689" s="42"/>
      <c r="R689" s="17"/>
      <c r="S689" s="17"/>
      <c r="T689" s="18"/>
      <c r="U689" s="18"/>
      <c r="V689" s="18"/>
      <c r="W689" s="18"/>
      <c r="X689" s="18"/>
      <c r="Y689" s="18"/>
    </row>
    <row r="690" spans="1:39" s="50" customFormat="1" ht="17.100000000000001" customHeight="1" x14ac:dyDescent="0.25">
      <c r="A690" s="60"/>
      <c r="B690" s="18"/>
      <c r="C690" s="19"/>
      <c r="D690" s="20"/>
      <c r="E690" s="20"/>
      <c r="F690" s="20"/>
      <c r="G690" s="20"/>
      <c r="H690" s="20"/>
      <c r="I690" s="20"/>
      <c r="J690" s="20"/>
      <c r="K690" s="21"/>
      <c r="L690" s="40"/>
      <c r="M690" s="17"/>
      <c r="N690" s="18"/>
      <c r="O690" s="41"/>
      <c r="P690" s="42"/>
      <c r="Q690" s="42"/>
      <c r="R690" s="17"/>
      <c r="S690" s="17"/>
      <c r="T690" s="18"/>
      <c r="U690" s="18"/>
      <c r="V690" s="18"/>
      <c r="W690" s="18"/>
      <c r="X690" s="18"/>
      <c r="Y690" s="18"/>
    </row>
    <row r="691" spans="1:39" s="50" customFormat="1" ht="17.100000000000001" customHeight="1" x14ac:dyDescent="0.25">
      <c r="A691" s="60"/>
      <c r="B691" s="18"/>
      <c r="C691" s="19"/>
      <c r="D691" s="20"/>
      <c r="E691" s="20"/>
      <c r="F691" s="20"/>
      <c r="G691" s="20"/>
      <c r="H691" s="20"/>
      <c r="I691" s="20"/>
      <c r="J691" s="20"/>
      <c r="K691" s="21"/>
      <c r="L691" s="40"/>
      <c r="M691" s="18"/>
      <c r="N691" s="18"/>
      <c r="O691" s="41"/>
      <c r="P691" s="42"/>
      <c r="Q691" s="42"/>
      <c r="R691" s="17"/>
      <c r="S691" s="17"/>
      <c r="T691" s="18"/>
      <c r="U691" s="18"/>
      <c r="V691" s="18"/>
      <c r="W691" s="18"/>
      <c r="X691" s="18"/>
      <c r="Y691" s="18"/>
    </row>
    <row r="692" spans="1:39" s="50" customFormat="1" ht="17.100000000000001" customHeight="1" x14ac:dyDescent="0.25">
      <c r="A692" s="60"/>
      <c r="B692" s="18"/>
      <c r="C692" s="19"/>
      <c r="D692" s="20"/>
      <c r="E692" s="20"/>
      <c r="F692" s="20"/>
      <c r="G692" s="20"/>
      <c r="H692" s="20"/>
      <c r="I692" s="20"/>
      <c r="J692" s="20"/>
      <c r="K692" s="21"/>
      <c r="L692" s="40"/>
      <c r="M692" s="18"/>
      <c r="N692" s="18"/>
      <c r="O692" s="41"/>
      <c r="P692" s="42"/>
      <c r="Q692" s="42"/>
      <c r="R692" s="17"/>
      <c r="S692" s="17"/>
      <c r="T692" s="18"/>
      <c r="U692" s="18"/>
      <c r="V692" s="18"/>
      <c r="W692" s="18"/>
      <c r="X692" s="18"/>
      <c r="Y692" s="18"/>
    </row>
    <row r="693" spans="1:39" s="50" customFormat="1" ht="17.100000000000001" customHeight="1" x14ac:dyDescent="0.25">
      <c r="A693" s="60"/>
      <c r="B693" s="18"/>
      <c r="C693" s="19"/>
      <c r="D693" s="20"/>
      <c r="E693" s="20"/>
      <c r="F693" s="20"/>
      <c r="G693" s="20"/>
      <c r="H693" s="20"/>
      <c r="I693" s="20"/>
      <c r="J693" s="20"/>
      <c r="K693" s="21"/>
      <c r="L693" s="40"/>
      <c r="M693" s="18"/>
      <c r="N693" s="18"/>
      <c r="O693" s="41"/>
      <c r="P693" s="42"/>
      <c r="Q693" s="42"/>
      <c r="R693" s="17"/>
      <c r="S693" s="17"/>
      <c r="T693" s="18"/>
      <c r="U693" s="18"/>
      <c r="V693" s="18"/>
      <c r="W693" s="18"/>
      <c r="X693" s="18"/>
      <c r="Y693" s="18"/>
    </row>
    <row r="694" spans="1:39" s="50" customFormat="1" ht="17.100000000000001" customHeight="1" x14ac:dyDescent="0.25">
      <c r="A694" s="60"/>
      <c r="B694" s="18"/>
      <c r="C694" s="19"/>
      <c r="D694" s="20"/>
      <c r="E694" s="20"/>
      <c r="F694" s="20"/>
      <c r="G694" s="20"/>
      <c r="H694" s="20"/>
      <c r="I694" s="20"/>
      <c r="J694" s="20"/>
      <c r="K694" s="21"/>
      <c r="L694" s="40"/>
      <c r="M694" s="18"/>
      <c r="N694" s="18"/>
      <c r="O694" s="41"/>
      <c r="P694" s="42"/>
      <c r="Q694" s="42"/>
      <c r="R694" s="17"/>
      <c r="S694" s="17"/>
      <c r="T694" s="18"/>
      <c r="U694" s="18"/>
      <c r="V694" s="18"/>
      <c r="W694" s="18"/>
      <c r="X694" s="18"/>
      <c r="Y694" s="18"/>
    </row>
    <row r="695" spans="1:39" s="50" customFormat="1" ht="17.100000000000001" customHeight="1" x14ac:dyDescent="0.25">
      <c r="A695" s="60"/>
      <c r="B695" s="18"/>
      <c r="C695" s="65"/>
      <c r="D695" s="35"/>
      <c r="E695" s="35"/>
      <c r="F695" s="35"/>
      <c r="G695" s="35"/>
      <c r="H695" s="35"/>
      <c r="I695" s="35"/>
      <c r="J695" s="66"/>
      <c r="K695" s="21"/>
      <c r="L695" s="40"/>
      <c r="M695" s="18"/>
      <c r="N695" s="18"/>
      <c r="O695" s="41"/>
      <c r="P695" s="42"/>
      <c r="Q695" s="42"/>
      <c r="R695" s="17"/>
      <c r="S695" s="17"/>
      <c r="T695" s="18"/>
      <c r="U695" s="18"/>
      <c r="V695" s="18"/>
      <c r="W695" s="18"/>
      <c r="X695" s="18"/>
      <c r="Y695" s="18"/>
    </row>
    <row r="696" spans="1:39" s="50" customFormat="1" ht="17.100000000000001" customHeight="1" x14ac:dyDescent="0.25">
      <c r="A696" s="60"/>
      <c r="B696" s="24"/>
      <c r="C696" s="65"/>
      <c r="D696" s="35"/>
      <c r="E696" s="35"/>
      <c r="F696" s="35"/>
      <c r="G696" s="35"/>
      <c r="H696" s="35"/>
      <c r="I696" s="35"/>
      <c r="J696" s="66"/>
      <c r="K696" s="21"/>
      <c r="L696" s="40"/>
      <c r="M696" s="18"/>
      <c r="N696" s="18"/>
      <c r="O696" s="41"/>
      <c r="P696" s="42"/>
      <c r="Q696" s="42"/>
      <c r="R696" s="17"/>
      <c r="S696" s="17"/>
      <c r="T696" s="18"/>
      <c r="U696" s="18"/>
      <c r="V696" s="18"/>
      <c r="W696" s="18"/>
      <c r="X696" s="18"/>
      <c r="Y696" s="18"/>
    </row>
    <row r="697" spans="1:39" s="50" customFormat="1" ht="17.100000000000001" customHeight="1" x14ac:dyDescent="0.25">
      <c r="A697" s="60"/>
      <c r="B697" s="18"/>
      <c r="C697" s="65"/>
      <c r="D697" s="35"/>
      <c r="E697" s="35"/>
      <c r="F697" s="35"/>
      <c r="G697" s="35"/>
      <c r="H697" s="35"/>
      <c r="I697" s="35"/>
      <c r="J697" s="66"/>
      <c r="K697" s="21"/>
      <c r="L697" s="40"/>
      <c r="M697" s="18"/>
      <c r="N697" s="18"/>
      <c r="O697" s="41"/>
      <c r="P697" s="42"/>
      <c r="Q697" s="42"/>
      <c r="R697" s="17"/>
      <c r="S697" s="17"/>
      <c r="T697" s="18"/>
      <c r="U697" s="18"/>
      <c r="V697" s="18"/>
      <c r="W697" s="18"/>
      <c r="X697" s="18"/>
      <c r="Y697" s="18"/>
    </row>
    <row r="698" spans="1:39" s="50" customFormat="1" ht="17.100000000000001" customHeight="1" x14ac:dyDescent="0.25">
      <c r="A698" s="60"/>
      <c r="B698" s="18"/>
      <c r="C698" s="65"/>
      <c r="D698" s="35"/>
      <c r="E698" s="35"/>
      <c r="F698" s="35"/>
      <c r="G698" s="35"/>
      <c r="H698" s="35"/>
      <c r="I698" s="35"/>
      <c r="J698" s="66"/>
      <c r="K698" s="21"/>
      <c r="L698" s="40"/>
      <c r="M698" s="18"/>
      <c r="N698" s="18"/>
      <c r="O698" s="41"/>
      <c r="P698" s="42"/>
      <c r="Q698" s="42"/>
      <c r="R698" s="17"/>
      <c r="S698" s="17"/>
      <c r="T698" s="18"/>
      <c r="U698" s="18"/>
      <c r="V698" s="18"/>
      <c r="W698" s="18"/>
      <c r="X698" s="18"/>
      <c r="Y698" s="18"/>
    </row>
    <row r="699" spans="1:39" s="50" customFormat="1" ht="17.100000000000001" customHeight="1" x14ac:dyDescent="0.25">
      <c r="A699" s="60"/>
      <c r="B699" s="18"/>
      <c r="C699" s="65"/>
      <c r="D699" s="35"/>
      <c r="E699" s="35"/>
      <c r="F699" s="35"/>
      <c r="G699" s="35"/>
      <c r="H699" s="35"/>
      <c r="I699" s="35"/>
      <c r="J699" s="66"/>
      <c r="K699" s="21"/>
      <c r="L699" s="40"/>
      <c r="M699" s="18"/>
      <c r="N699" s="18"/>
      <c r="O699" s="41"/>
      <c r="P699" s="42"/>
      <c r="Q699" s="42"/>
      <c r="R699" s="17"/>
      <c r="S699" s="17"/>
      <c r="T699" s="18"/>
      <c r="U699" s="18"/>
      <c r="V699" s="18"/>
      <c r="W699" s="18"/>
      <c r="X699" s="18"/>
      <c r="Y699" s="18"/>
    </row>
    <row r="700" spans="1:39" s="50" customFormat="1" ht="17.100000000000001" customHeight="1" x14ac:dyDescent="0.25">
      <c r="A700" s="60"/>
      <c r="B700" s="18"/>
      <c r="C700" s="65"/>
      <c r="D700" s="35"/>
      <c r="E700" s="35"/>
      <c r="F700" s="35"/>
      <c r="G700" s="35"/>
      <c r="H700" s="35"/>
      <c r="I700" s="35"/>
      <c r="J700" s="66"/>
      <c r="K700" s="21"/>
      <c r="L700" s="40"/>
      <c r="M700" s="18"/>
      <c r="N700" s="18"/>
      <c r="O700" s="41"/>
      <c r="P700" s="42"/>
      <c r="Q700" s="42"/>
      <c r="R700" s="17"/>
      <c r="S700" s="17"/>
      <c r="T700" s="18"/>
      <c r="U700" s="18"/>
      <c r="V700" s="18"/>
      <c r="W700" s="18"/>
      <c r="X700" s="18"/>
      <c r="Y700" s="18"/>
    </row>
    <row r="701" spans="1:39" s="50" customFormat="1" ht="17.100000000000001" customHeight="1" x14ac:dyDescent="0.25">
      <c r="A701" s="60"/>
      <c r="B701" s="18"/>
      <c r="C701" s="65"/>
      <c r="D701" s="35"/>
      <c r="E701" s="35"/>
      <c r="F701" s="35"/>
      <c r="G701" s="35"/>
      <c r="H701" s="35"/>
      <c r="I701" s="35"/>
      <c r="J701" s="66"/>
      <c r="K701" s="21"/>
      <c r="L701" s="17"/>
      <c r="M701" s="18"/>
      <c r="N701" s="18"/>
      <c r="O701" s="17"/>
      <c r="P701" s="17"/>
      <c r="Q701" s="17"/>
      <c r="R701" s="17"/>
      <c r="S701" s="17"/>
      <c r="T701" s="17"/>
    </row>
    <row r="702" spans="1:39" s="50" customFormat="1" ht="17.100000000000001" customHeight="1" x14ac:dyDescent="0.25">
      <c r="A702" s="60"/>
      <c r="B702" s="18"/>
      <c r="C702" s="65"/>
      <c r="D702" s="35"/>
      <c r="E702" s="35"/>
      <c r="F702" s="35"/>
      <c r="G702" s="35"/>
      <c r="H702" s="35"/>
      <c r="I702" s="35"/>
      <c r="J702" s="66"/>
      <c r="K702" s="21"/>
      <c r="L702" s="17"/>
      <c r="M702" s="18"/>
      <c r="N702" s="18"/>
      <c r="O702" s="17"/>
      <c r="P702" s="17"/>
      <c r="Q702" s="17"/>
      <c r="R702" s="17"/>
      <c r="S702" s="17"/>
      <c r="T702" s="17"/>
    </row>
    <row r="703" spans="1:39" s="50" customFormat="1" ht="17.100000000000001" customHeight="1" x14ac:dyDescent="0.25">
      <c r="A703" s="60"/>
      <c r="B703" s="18"/>
      <c r="C703" s="65"/>
      <c r="D703" s="37"/>
      <c r="E703" s="37"/>
      <c r="F703" s="37"/>
      <c r="G703" s="37"/>
      <c r="H703" s="37"/>
      <c r="I703" s="37"/>
      <c r="J703" s="66"/>
      <c r="K703" s="21"/>
      <c r="L703" s="17"/>
      <c r="M703" s="18"/>
      <c r="N703" s="18"/>
      <c r="O703" s="17"/>
      <c r="P703" s="17"/>
      <c r="Q703" s="17"/>
      <c r="R703" s="17"/>
      <c r="S703" s="17"/>
      <c r="T703" s="17"/>
    </row>
    <row r="704" spans="1:39" s="53" customFormat="1" ht="17.100000000000001" customHeight="1" x14ac:dyDescent="0.25">
      <c r="A704" s="60"/>
      <c r="B704" s="24"/>
      <c r="C704" s="19"/>
      <c r="D704" s="20"/>
      <c r="E704" s="15"/>
      <c r="F704" s="20"/>
      <c r="G704" s="15"/>
      <c r="H704" s="20"/>
      <c r="I704" s="20"/>
      <c r="J704" s="20"/>
      <c r="K704" s="21"/>
      <c r="L704" s="18"/>
      <c r="M704" s="18"/>
      <c r="N704" s="18"/>
      <c r="O704" s="56"/>
      <c r="P704" s="18"/>
      <c r="Q704" s="59"/>
      <c r="R704" s="56"/>
      <c r="S704" s="56"/>
      <c r="T704" s="18"/>
      <c r="U704" s="54"/>
      <c r="V704" s="55"/>
      <c r="W704" s="55"/>
      <c r="Y704" s="54"/>
      <c r="Z704" s="55"/>
      <c r="AA704" s="55"/>
      <c r="AC704" s="54"/>
      <c r="AD704" s="55"/>
      <c r="AE704" s="55"/>
      <c r="AG704" s="54"/>
      <c r="AH704" s="55"/>
      <c r="AI704" s="55"/>
      <c r="AK704" s="54"/>
      <c r="AL704" s="55"/>
      <c r="AM704" s="55"/>
    </row>
    <row r="705" spans="1:39" s="50" customFormat="1" ht="17.100000000000001" customHeight="1" x14ac:dyDescent="0.25">
      <c r="A705" s="60"/>
      <c r="B705" s="18"/>
      <c r="C705" s="19"/>
      <c r="D705" s="20"/>
      <c r="E705" s="20"/>
      <c r="F705" s="20"/>
      <c r="G705" s="20"/>
      <c r="H705" s="20"/>
      <c r="I705" s="20"/>
      <c r="J705" s="20"/>
      <c r="K705" s="21"/>
      <c r="L705" s="18"/>
      <c r="M705" s="18"/>
      <c r="N705" s="18"/>
      <c r="O705" s="56"/>
      <c r="P705" s="18"/>
      <c r="Q705" s="49"/>
      <c r="R705" s="56"/>
      <c r="S705" s="56"/>
      <c r="T705" s="18"/>
      <c r="U705" s="49"/>
      <c r="V705" s="56"/>
      <c r="W705" s="56"/>
      <c r="Y705" s="49"/>
      <c r="Z705" s="56"/>
      <c r="AA705" s="56"/>
      <c r="AC705" s="49"/>
      <c r="AD705" s="56"/>
      <c r="AE705" s="56"/>
      <c r="AG705" s="49"/>
      <c r="AH705" s="56"/>
      <c r="AI705" s="56"/>
      <c r="AK705" s="49"/>
      <c r="AL705" s="56"/>
      <c r="AM705" s="56"/>
    </row>
    <row r="706" spans="1:39" s="50" customFormat="1" ht="17.100000000000001" customHeight="1" x14ac:dyDescent="0.25">
      <c r="A706" s="60"/>
      <c r="B706" s="18"/>
      <c r="C706" s="19"/>
      <c r="D706" s="20"/>
      <c r="E706" s="20"/>
      <c r="F706" s="20"/>
      <c r="G706" s="20"/>
      <c r="H706" s="20"/>
      <c r="I706" s="20"/>
      <c r="J706" s="20"/>
      <c r="K706" s="21"/>
      <c r="L706" s="18"/>
      <c r="M706" s="18"/>
      <c r="N706" s="18"/>
      <c r="O706" s="18"/>
      <c r="P706" s="18"/>
      <c r="Q706" s="20"/>
      <c r="R706" s="57"/>
      <c r="S706" s="18"/>
      <c r="T706" s="18"/>
      <c r="U706" s="20"/>
      <c r="V706" s="57"/>
      <c r="W706" s="18"/>
      <c r="Y706" s="20"/>
      <c r="Z706" s="57"/>
      <c r="AA706" s="18"/>
      <c r="AC706" s="20"/>
      <c r="AD706" s="57"/>
      <c r="AE706" s="18"/>
      <c r="AG706" s="20"/>
      <c r="AH706" s="57"/>
      <c r="AI706" s="18"/>
      <c r="AK706" s="20"/>
      <c r="AL706" s="57"/>
      <c r="AM706" s="18"/>
    </row>
    <row r="707" spans="1:39" s="50" customFormat="1" ht="17.100000000000001" customHeight="1" x14ac:dyDescent="0.25">
      <c r="A707" s="60"/>
      <c r="B707" s="18"/>
      <c r="C707" s="19"/>
      <c r="D707" s="20"/>
      <c r="E707" s="20"/>
      <c r="F707" s="20"/>
      <c r="G707" s="20"/>
      <c r="H707" s="20"/>
      <c r="I707" s="20"/>
      <c r="J707" s="20"/>
      <c r="K707" s="21"/>
      <c r="L707" s="18"/>
      <c r="M707" s="18"/>
      <c r="N707" s="18"/>
      <c r="O707" s="18"/>
      <c r="P707" s="18"/>
      <c r="Q707" s="20"/>
      <c r="R707" s="57"/>
      <c r="S707" s="18"/>
      <c r="T707" s="18"/>
      <c r="U707" s="20"/>
      <c r="V707" s="57"/>
      <c r="W707" s="18"/>
      <c r="Y707" s="20"/>
      <c r="Z707" s="57"/>
      <c r="AA707" s="18"/>
      <c r="AC707" s="20"/>
      <c r="AD707" s="57"/>
      <c r="AE707" s="18"/>
      <c r="AG707" s="20"/>
      <c r="AH707" s="57"/>
      <c r="AI707" s="18"/>
      <c r="AK707" s="20"/>
      <c r="AL707" s="57"/>
      <c r="AM707" s="18"/>
    </row>
    <row r="708" spans="1:39" s="50" customFormat="1" ht="17.100000000000001" customHeight="1" x14ac:dyDescent="0.25">
      <c r="A708" s="60"/>
      <c r="B708" s="18"/>
      <c r="C708" s="19"/>
      <c r="D708" s="20"/>
      <c r="E708" s="20"/>
      <c r="F708" s="20"/>
      <c r="G708" s="20"/>
      <c r="H708" s="20"/>
      <c r="I708" s="20"/>
      <c r="J708" s="20"/>
      <c r="K708" s="21"/>
      <c r="L708" s="18"/>
      <c r="M708" s="17"/>
      <c r="N708" s="18"/>
      <c r="O708" s="18"/>
      <c r="P708" s="18"/>
      <c r="Q708" s="20"/>
      <c r="R708" s="57"/>
      <c r="S708" s="18"/>
      <c r="T708" s="18"/>
      <c r="U708" s="20"/>
      <c r="V708" s="57"/>
      <c r="W708" s="18"/>
      <c r="Y708" s="20"/>
      <c r="Z708" s="57"/>
      <c r="AA708" s="18"/>
      <c r="AC708" s="20"/>
      <c r="AD708" s="57"/>
      <c r="AE708" s="18"/>
      <c r="AG708" s="20"/>
      <c r="AH708" s="57"/>
      <c r="AI708" s="18"/>
      <c r="AK708" s="20"/>
      <c r="AL708" s="57"/>
      <c r="AM708" s="18"/>
    </row>
    <row r="709" spans="1:39" s="50" customFormat="1" ht="17.100000000000001" customHeight="1" x14ac:dyDescent="0.25">
      <c r="A709" s="60"/>
      <c r="B709" s="18"/>
      <c r="C709" s="19"/>
      <c r="D709" s="20"/>
      <c r="E709" s="20"/>
      <c r="F709" s="20"/>
      <c r="G709" s="20"/>
      <c r="H709" s="20"/>
      <c r="I709" s="20"/>
      <c r="J709" s="20"/>
      <c r="K709" s="21"/>
      <c r="L709" s="18"/>
      <c r="M709" s="17"/>
      <c r="N709" s="18"/>
      <c r="O709" s="18"/>
      <c r="P709" s="18"/>
      <c r="Q709" s="20"/>
      <c r="R709" s="57"/>
      <c r="S709" s="18"/>
      <c r="T709" s="18"/>
      <c r="U709" s="20"/>
      <c r="V709" s="57"/>
      <c r="W709" s="18"/>
      <c r="Y709" s="20"/>
      <c r="Z709" s="57"/>
      <c r="AA709" s="18"/>
      <c r="AC709" s="20"/>
      <c r="AD709" s="57"/>
      <c r="AE709" s="18"/>
      <c r="AG709" s="20"/>
      <c r="AH709" s="57"/>
      <c r="AI709" s="18"/>
      <c r="AK709" s="20"/>
      <c r="AL709" s="57"/>
      <c r="AM709" s="18"/>
    </row>
    <row r="710" spans="1:39" s="50" customFormat="1" ht="17.100000000000001" customHeight="1" x14ac:dyDescent="0.25">
      <c r="A710" s="60"/>
      <c r="B710" s="18"/>
      <c r="C710" s="19"/>
      <c r="D710" s="20"/>
      <c r="E710" s="20"/>
      <c r="F710" s="20"/>
      <c r="G710" s="20"/>
      <c r="H710" s="20"/>
      <c r="I710" s="20"/>
      <c r="J710" s="20"/>
      <c r="K710" s="21"/>
      <c r="L710" s="18"/>
      <c r="M710" s="17"/>
      <c r="N710" s="18"/>
      <c r="O710" s="18"/>
      <c r="P710" s="18"/>
      <c r="Q710" s="20"/>
      <c r="R710" s="57"/>
      <c r="S710" s="18"/>
      <c r="T710" s="18"/>
      <c r="U710" s="20"/>
      <c r="V710" s="57"/>
      <c r="W710" s="18"/>
      <c r="Y710" s="20"/>
      <c r="Z710" s="57"/>
      <c r="AA710" s="18"/>
      <c r="AC710" s="20"/>
      <c r="AD710" s="57"/>
      <c r="AE710" s="18"/>
      <c r="AG710" s="20"/>
      <c r="AH710" s="57"/>
      <c r="AI710" s="18"/>
      <c r="AK710" s="20"/>
      <c r="AL710" s="57"/>
      <c r="AM710" s="18"/>
    </row>
    <row r="711" spans="1:39" s="50" customFormat="1" ht="17.100000000000001" customHeight="1" x14ac:dyDescent="0.25">
      <c r="A711" s="60"/>
      <c r="B711" s="18"/>
      <c r="C711" s="19"/>
      <c r="D711" s="20"/>
      <c r="E711" s="20"/>
      <c r="F711" s="20"/>
      <c r="G711" s="20"/>
      <c r="H711" s="20"/>
      <c r="I711" s="20"/>
      <c r="J711" s="20"/>
      <c r="K711" s="21"/>
      <c r="L711" s="18"/>
      <c r="M711" s="17"/>
      <c r="N711" s="18"/>
      <c r="O711" s="18"/>
      <c r="P711" s="18"/>
      <c r="Q711" s="20"/>
      <c r="R711" s="57"/>
      <c r="S711" s="18"/>
      <c r="T711" s="18"/>
      <c r="U711" s="20"/>
      <c r="V711" s="57"/>
      <c r="W711" s="18"/>
      <c r="Y711" s="20"/>
      <c r="Z711" s="57"/>
      <c r="AA711" s="18"/>
      <c r="AC711" s="20"/>
      <c r="AD711" s="57"/>
      <c r="AE711" s="18"/>
      <c r="AG711" s="20"/>
      <c r="AH711" s="57"/>
      <c r="AI711" s="18"/>
      <c r="AK711" s="20"/>
      <c r="AL711" s="57"/>
      <c r="AM711" s="18"/>
    </row>
    <row r="712" spans="1:39" s="50" customFormat="1" ht="17.100000000000001" customHeight="1" x14ac:dyDescent="0.25">
      <c r="A712" s="60"/>
      <c r="B712" s="18"/>
      <c r="C712" s="19"/>
      <c r="D712" s="20"/>
      <c r="E712" s="20"/>
      <c r="F712" s="20"/>
      <c r="G712" s="20"/>
      <c r="H712" s="20"/>
      <c r="I712" s="20"/>
      <c r="J712" s="20"/>
      <c r="K712" s="21"/>
      <c r="L712" s="18"/>
      <c r="M712" s="17"/>
      <c r="N712" s="18"/>
      <c r="O712" s="18"/>
      <c r="P712" s="18"/>
      <c r="Q712" s="20"/>
      <c r="R712" s="57"/>
      <c r="S712" s="18"/>
      <c r="T712" s="18"/>
      <c r="U712" s="20"/>
      <c r="V712" s="57"/>
      <c r="W712" s="18"/>
      <c r="Y712" s="20"/>
      <c r="Z712" s="57"/>
      <c r="AA712" s="18"/>
      <c r="AC712" s="20"/>
      <c r="AD712" s="57"/>
      <c r="AE712" s="18"/>
      <c r="AG712" s="20"/>
      <c r="AH712" s="57"/>
      <c r="AI712" s="18"/>
      <c r="AK712" s="20"/>
      <c r="AL712" s="57"/>
      <c r="AM712" s="18"/>
    </row>
    <row r="713" spans="1:39" s="50" customFormat="1" ht="17.100000000000001" customHeight="1" x14ac:dyDescent="0.25">
      <c r="A713" s="60"/>
      <c r="B713" s="18"/>
      <c r="C713" s="19"/>
      <c r="D713" s="20"/>
      <c r="E713" s="20"/>
      <c r="F713" s="20"/>
      <c r="G713" s="20"/>
      <c r="H713" s="20"/>
      <c r="I713" s="20"/>
      <c r="J713" s="20"/>
      <c r="K713" s="21"/>
      <c r="L713" s="18"/>
      <c r="M713" s="17"/>
      <c r="N713" s="18"/>
      <c r="O713" s="18"/>
      <c r="P713" s="18"/>
      <c r="Q713" s="20"/>
      <c r="R713" s="57"/>
      <c r="S713" s="18"/>
      <c r="T713" s="18"/>
      <c r="U713" s="20"/>
      <c r="V713" s="57"/>
      <c r="W713" s="18"/>
      <c r="Y713" s="20"/>
      <c r="Z713" s="57"/>
      <c r="AA713" s="18"/>
      <c r="AC713" s="20"/>
      <c r="AD713" s="57"/>
      <c r="AE713" s="18"/>
      <c r="AG713" s="20"/>
      <c r="AH713" s="57"/>
      <c r="AI713" s="18"/>
      <c r="AK713" s="20"/>
      <c r="AL713" s="57"/>
      <c r="AM713" s="18"/>
    </row>
    <row r="714" spans="1:39" s="50" customFormat="1" ht="17.100000000000001" customHeight="1" x14ac:dyDescent="0.25">
      <c r="A714" s="60"/>
      <c r="B714" s="18"/>
      <c r="C714" s="19"/>
      <c r="D714" s="20"/>
      <c r="E714" s="20"/>
      <c r="F714" s="20"/>
      <c r="G714" s="20"/>
      <c r="H714" s="20"/>
      <c r="I714" s="20"/>
      <c r="J714" s="20"/>
      <c r="K714" s="21"/>
      <c r="L714" s="18"/>
      <c r="M714" s="17"/>
      <c r="N714" s="18"/>
      <c r="O714" s="18"/>
      <c r="P714" s="18"/>
      <c r="Q714" s="20"/>
      <c r="R714" s="57"/>
      <c r="S714" s="18"/>
      <c r="T714" s="18"/>
      <c r="U714" s="20"/>
      <c r="V714" s="57"/>
      <c r="W714" s="18"/>
      <c r="Y714" s="20"/>
      <c r="Z714" s="57"/>
      <c r="AA714" s="18"/>
      <c r="AC714" s="20"/>
      <c r="AD714" s="57"/>
      <c r="AE714" s="18"/>
      <c r="AG714" s="20"/>
      <c r="AH714" s="57"/>
      <c r="AI714" s="18"/>
      <c r="AK714" s="20"/>
      <c r="AL714" s="57"/>
      <c r="AM714" s="18"/>
    </row>
    <row r="715" spans="1:39" s="50" customFormat="1" ht="17.100000000000001" customHeight="1" x14ac:dyDescent="0.25">
      <c r="A715" s="60"/>
      <c r="B715" s="18"/>
      <c r="C715" s="19"/>
      <c r="D715" s="20"/>
      <c r="E715" s="20"/>
      <c r="F715" s="20"/>
      <c r="G715" s="20"/>
      <c r="H715" s="20"/>
      <c r="I715" s="20"/>
      <c r="J715" s="20"/>
      <c r="K715" s="21"/>
      <c r="L715" s="18"/>
      <c r="M715" s="17"/>
      <c r="N715" s="18"/>
      <c r="O715" s="18"/>
      <c r="P715" s="18"/>
      <c r="Q715" s="20"/>
      <c r="R715" s="57"/>
      <c r="S715" s="18"/>
      <c r="T715" s="18"/>
      <c r="U715" s="20"/>
      <c r="V715" s="57"/>
      <c r="W715" s="18"/>
      <c r="Y715" s="20"/>
      <c r="Z715" s="57"/>
      <c r="AA715" s="18"/>
      <c r="AC715" s="20"/>
      <c r="AD715" s="57"/>
      <c r="AE715" s="18"/>
      <c r="AG715" s="20"/>
      <c r="AH715" s="57"/>
      <c r="AI715" s="18"/>
      <c r="AK715" s="20"/>
      <c r="AL715" s="57"/>
      <c r="AM715" s="18"/>
    </row>
    <row r="716" spans="1:39" s="50" customFormat="1" ht="17.100000000000001" customHeight="1" x14ac:dyDescent="0.25">
      <c r="A716" s="60"/>
      <c r="B716" s="18"/>
      <c r="C716" s="19"/>
      <c r="D716" s="20"/>
      <c r="E716" s="20"/>
      <c r="F716" s="20"/>
      <c r="G716" s="20"/>
      <c r="H716" s="20"/>
      <c r="I716" s="20"/>
      <c r="J716" s="20"/>
      <c r="K716" s="21"/>
      <c r="L716" s="18"/>
      <c r="M716" s="17"/>
      <c r="N716" s="18"/>
      <c r="O716" s="18"/>
      <c r="P716" s="18"/>
      <c r="Q716" s="20"/>
      <c r="R716" s="57"/>
      <c r="S716" s="18"/>
      <c r="T716" s="18"/>
      <c r="U716" s="20"/>
      <c r="V716" s="57"/>
      <c r="W716" s="18"/>
      <c r="Y716" s="20"/>
      <c r="Z716" s="57"/>
      <c r="AA716" s="18"/>
      <c r="AC716" s="20"/>
      <c r="AD716" s="57"/>
      <c r="AE716" s="18"/>
      <c r="AG716" s="20"/>
      <c r="AH716" s="57"/>
      <c r="AI716" s="18"/>
      <c r="AK716" s="20"/>
      <c r="AL716" s="57"/>
      <c r="AM716" s="18"/>
    </row>
    <row r="717" spans="1:39" ht="17.100000000000001" customHeight="1" x14ac:dyDescent="0.25">
      <c r="A717" s="60"/>
      <c r="B717" s="18"/>
      <c r="C717" s="19"/>
      <c r="D717" s="20"/>
      <c r="E717" s="20"/>
      <c r="F717" s="20"/>
      <c r="G717" s="20"/>
      <c r="H717" s="20"/>
      <c r="I717" s="20"/>
      <c r="J717" s="20"/>
      <c r="K717" s="21"/>
    </row>
    <row r="718" spans="1:39" ht="17.100000000000001" customHeight="1" x14ac:dyDescent="0.25">
      <c r="A718" s="60"/>
      <c r="B718" s="18"/>
      <c r="C718" s="19"/>
      <c r="D718" s="20"/>
      <c r="E718" s="20"/>
      <c r="F718" s="20"/>
      <c r="G718" s="20"/>
      <c r="H718" s="20"/>
      <c r="I718" s="20"/>
      <c r="J718" s="20"/>
      <c r="K718" s="21"/>
    </row>
    <row r="719" spans="1:39" ht="17.100000000000001" customHeight="1" x14ac:dyDescent="0.25">
      <c r="A719" s="60"/>
      <c r="B719" s="18"/>
      <c r="C719" s="19"/>
      <c r="D719" s="20"/>
      <c r="E719" s="20"/>
      <c r="F719" s="20"/>
      <c r="G719" s="20"/>
      <c r="H719" s="20"/>
      <c r="I719" s="20"/>
      <c r="J719" s="20"/>
      <c r="K719" s="21"/>
    </row>
    <row r="720" spans="1:39" ht="17.100000000000001" customHeight="1" x14ac:dyDescent="0.25">
      <c r="A720" s="60"/>
      <c r="B720" s="18"/>
      <c r="C720" s="19"/>
      <c r="D720" s="20"/>
      <c r="E720" s="20"/>
      <c r="F720" s="20"/>
      <c r="G720" s="20"/>
      <c r="H720" s="20"/>
      <c r="I720" s="20"/>
      <c r="J720" s="20"/>
      <c r="K720" s="21"/>
    </row>
    <row r="721" spans="1:11" ht="17.100000000000001" customHeight="1" x14ac:dyDescent="0.25">
      <c r="A721" s="60"/>
      <c r="B721" s="18"/>
      <c r="C721" s="19"/>
      <c r="D721" s="20"/>
      <c r="E721" s="20"/>
      <c r="F721" s="20"/>
      <c r="G721" s="20"/>
      <c r="H721" s="20"/>
      <c r="I721" s="20"/>
      <c r="J721" s="20"/>
      <c r="K721" s="21"/>
    </row>
    <row r="722" spans="1:11" ht="17.100000000000001" customHeight="1" x14ac:dyDescent="0.25">
      <c r="A722" s="60"/>
      <c r="B722" s="18"/>
      <c r="C722" s="19"/>
      <c r="D722" s="20"/>
      <c r="E722" s="20"/>
      <c r="F722" s="20"/>
      <c r="G722" s="20"/>
      <c r="H722" s="20"/>
      <c r="I722" s="20"/>
      <c r="J722" s="20"/>
      <c r="K722" s="21"/>
    </row>
    <row r="723" spans="1:11" ht="17.100000000000001" customHeight="1" x14ac:dyDescent="0.25">
      <c r="A723" s="60"/>
      <c r="B723" s="18"/>
      <c r="C723" s="19"/>
      <c r="D723" s="20"/>
      <c r="E723" s="20"/>
      <c r="F723" s="20"/>
      <c r="G723" s="20"/>
      <c r="H723" s="20"/>
      <c r="I723" s="20"/>
      <c r="J723" s="20"/>
      <c r="K723" s="21"/>
    </row>
    <row r="724" spans="1:11" ht="17.100000000000001" customHeight="1" x14ac:dyDescent="0.25">
      <c r="A724" s="60"/>
      <c r="B724" s="18"/>
      <c r="C724" s="19"/>
      <c r="D724" s="20"/>
      <c r="E724" s="20"/>
      <c r="F724" s="20"/>
      <c r="G724" s="20"/>
      <c r="H724" s="20"/>
      <c r="I724" s="20"/>
      <c r="J724" s="20"/>
      <c r="K724" s="21"/>
    </row>
    <row r="725" spans="1:11" ht="17.100000000000001" customHeight="1" x14ac:dyDescent="0.25">
      <c r="A725" s="60"/>
      <c r="B725" s="18"/>
      <c r="C725" s="19"/>
      <c r="D725" s="20"/>
      <c r="E725" s="20"/>
      <c r="F725" s="20"/>
      <c r="G725" s="20"/>
      <c r="H725" s="20"/>
      <c r="I725" s="20"/>
      <c r="J725" s="20"/>
      <c r="K725" s="21"/>
    </row>
    <row r="726" spans="1:11" ht="17.100000000000001" customHeight="1" x14ac:dyDescent="0.25">
      <c r="A726" s="60"/>
      <c r="B726" s="18"/>
      <c r="C726" s="19"/>
      <c r="D726" s="20"/>
      <c r="E726" s="20"/>
      <c r="F726" s="20"/>
      <c r="G726" s="20"/>
      <c r="H726" s="20"/>
      <c r="I726" s="20"/>
      <c r="J726" s="20"/>
      <c r="K726" s="21"/>
    </row>
    <row r="727" spans="1:11" ht="17.100000000000001" customHeight="1" x14ac:dyDescent="0.25">
      <c r="A727" s="60"/>
      <c r="B727" s="18"/>
      <c r="C727" s="19"/>
      <c r="D727" s="20"/>
      <c r="E727" s="20"/>
      <c r="F727" s="20"/>
      <c r="G727" s="20"/>
      <c r="H727" s="20"/>
      <c r="I727" s="20"/>
      <c r="J727" s="20"/>
      <c r="K727" s="21"/>
    </row>
    <row r="728" spans="1:11" ht="17.100000000000001" customHeight="1" x14ac:dyDescent="0.25">
      <c r="A728" s="60"/>
      <c r="B728" s="18"/>
      <c r="C728" s="19"/>
      <c r="D728" s="20"/>
      <c r="E728" s="20"/>
      <c r="F728" s="20"/>
      <c r="G728" s="20"/>
      <c r="H728" s="20"/>
      <c r="I728" s="20"/>
      <c r="J728" s="20"/>
      <c r="K728" s="21"/>
    </row>
    <row r="729" spans="1:11" ht="17.100000000000001" customHeight="1" x14ac:dyDescent="0.25">
      <c r="A729" s="60"/>
      <c r="B729" s="18"/>
      <c r="C729" s="19"/>
      <c r="D729" s="20"/>
      <c r="E729" s="20"/>
      <c r="F729" s="20"/>
      <c r="G729" s="20"/>
      <c r="H729" s="20"/>
      <c r="I729" s="20"/>
      <c r="J729" s="20"/>
      <c r="K729" s="21"/>
    </row>
    <row r="730" spans="1:11" ht="17.100000000000001" customHeight="1" x14ac:dyDescent="0.25">
      <c r="A730" s="60"/>
      <c r="B730" s="18"/>
      <c r="C730" s="19"/>
      <c r="D730" s="20"/>
      <c r="E730" s="20"/>
      <c r="F730" s="20"/>
      <c r="G730" s="20"/>
      <c r="H730" s="20"/>
      <c r="I730" s="20"/>
      <c r="J730" s="20"/>
      <c r="K730" s="21"/>
    </row>
    <row r="731" spans="1:11" ht="17.100000000000001" customHeight="1" x14ac:dyDescent="0.25">
      <c r="A731" s="60"/>
      <c r="B731" s="18"/>
      <c r="C731" s="19"/>
      <c r="D731" s="20"/>
      <c r="E731" s="20"/>
      <c r="F731" s="20"/>
      <c r="G731" s="20"/>
      <c r="H731" s="20"/>
      <c r="I731" s="20"/>
      <c r="J731" s="20"/>
      <c r="K731" s="21"/>
    </row>
    <row r="732" spans="1:11" ht="17.100000000000001" customHeight="1" x14ac:dyDescent="0.25">
      <c r="A732" s="60"/>
      <c r="B732" s="18"/>
      <c r="C732" s="19"/>
      <c r="D732" s="20"/>
      <c r="E732" s="20"/>
      <c r="F732" s="20"/>
      <c r="G732" s="20"/>
      <c r="H732" s="20"/>
      <c r="I732" s="20"/>
      <c r="J732" s="20"/>
      <c r="K732" s="21"/>
    </row>
    <row r="733" spans="1:11" ht="17.100000000000001" customHeight="1" x14ac:dyDescent="0.25">
      <c r="A733" s="60"/>
      <c r="B733" s="18"/>
      <c r="C733" s="19"/>
      <c r="D733" s="20"/>
      <c r="E733" s="20"/>
      <c r="F733" s="20"/>
      <c r="G733" s="20"/>
      <c r="H733" s="20"/>
      <c r="I733" s="20"/>
      <c r="J733" s="20"/>
      <c r="K733" s="21"/>
    </row>
    <row r="734" spans="1:11" ht="17.100000000000001" customHeight="1" x14ac:dyDescent="0.25">
      <c r="A734" s="60"/>
      <c r="B734" s="18"/>
      <c r="C734" s="19"/>
      <c r="D734" s="20"/>
      <c r="E734" s="20"/>
      <c r="F734" s="20"/>
      <c r="G734" s="20"/>
      <c r="H734" s="20"/>
      <c r="I734" s="20"/>
      <c r="J734" s="20"/>
      <c r="K734" s="21"/>
    </row>
    <row r="735" spans="1:11" ht="17.100000000000001" customHeight="1" x14ac:dyDescent="0.25">
      <c r="A735" s="60"/>
      <c r="B735" s="18"/>
      <c r="C735" s="19"/>
      <c r="D735" s="20"/>
      <c r="E735" s="20"/>
      <c r="F735" s="20"/>
      <c r="G735" s="20"/>
      <c r="H735" s="20"/>
      <c r="I735" s="20"/>
      <c r="J735" s="20"/>
      <c r="K735" s="21"/>
    </row>
    <row r="736" spans="1:11" ht="17.100000000000001" customHeight="1" x14ac:dyDescent="0.25">
      <c r="A736" s="60"/>
      <c r="B736" s="18"/>
      <c r="C736" s="19"/>
      <c r="D736" s="20"/>
      <c r="E736" s="20"/>
      <c r="F736" s="20"/>
      <c r="G736" s="20"/>
      <c r="H736" s="20"/>
      <c r="I736" s="20"/>
      <c r="J736" s="20"/>
      <c r="K736" s="21"/>
    </row>
    <row r="737" spans="1:11" ht="17.100000000000001" customHeight="1" x14ac:dyDescent="0.25">
      <c r="A737" s="60"/>
      <c r="B737" s="18"/>
      <c r="C737" s="19"/>
      <c r="D737" s="20"/>
      <c r="E737" s="20"/>
      <c r="F737" s="20"/>
      <c r="G737" s="20"/>
      <c r="H737" s="20"/>
      <c r="I737" s="20"/>
      <c r="J737" s="20"/>
      <c r="K737" s="21"/>
    </row>
    <row r="738" spans="1:11" ht="17.100000000000001" customHeight="1" x14ac:dyDescent="0.25">
      <c r="A738" s="60"/>
      <c r="B738" s="18"/>
      <c r="C738" s="19"/>
      <c r="D738" s="20"/>
      <c r="E738" s="20"/>
      <c r="F738" s="20"/>
      <c r="G738" s="20"/>
      <c r="H738" s="20"/>
      <c r="I738" s="20"/>
      <c r="J738" s="20"/>
      <c r="K738" s="21"/>
    </row>
    <row r="739" spans="1:11" ht="17.100000000000001" customHeight="1" x14ac:dyDescent="0.25">
      <c r="A739" s="60"/>
      <c r="B739" s="18"/>
      <c r="C739" s="19"/>
      <c r="D739" s="20"/>
      <c r="E739" s="20"/>
      <c r="F739" s="20"/>
      <c r="G739" s="20"/>
      <c r="H739" s="20"/>
      <c r="I739" s="20"/>
      <c r="J739" s="20"/>
      <c r="K739" s="21"/>
    </row>
    <row r="740" spans="1:11" ht="17.100000000000001" customHeight="1" x14ac:dyDescent="0.25">
      <c r="A740" s="60"/>
      <c r="B740" s="18"/>
      <c r="C740" s="19"/>
      <c r="D740" s="20"/>
      <c r="E740" s="20"/>
      <c r="F740" s="20"/>
      <c r="G740" s="20"/>
      <c r="H740" s="20"/>
      <c r="I740" s="20"/>
      <c r="J740" s="20"/>
      <c r="K740" s="21"/>
    </row>
    <row r="741" spans="1:11" ht="17.100000000000001" customHeight="1" x14ac:dyDescent="0.25">
      <c r="A741" s="60"/>
      <c r="B741" s="18"/>
      <c r="C741" s="19"/>
      <c r="D741" s="20"/>
      <c r="E741" s="20"/>
      <c r="F741" s="20"/>
      <c r="G741" s="20"/>
      <c r="H741" s="20"/>
      <c r="I741" s="20"/>
      <c r="J741" s="20"/>
      <c r="K741" s="21"/>
    </row>
    <row r="742" spans="1:11" ht="17.100000000000001" customHeight="1" x14ac:dyDescent="0.25">
      <c r="A742" s="60"/>
      <c r="B742" s="18"/>
      <c r="C742" s="19"/>
      <c r="D742" s="20"/>
      <c r="E742" s="20"/>
      <c r="F742" s="20"/>
      <c r="G742" s="20"/>
      <c r="H742" s="20"/>
      <c r="I742" s="20"/>
      <c r="J742" s="20"/>
      <c r="K742" s="21"/>
    </row>
    <row r="743" spans="1:11" ht="17.100000000000001" customHeight="1" x14ac:dyDescent="0.25">
      <c r="A743" s="60"/>
      <c r="B743" s="18"/>
      <c r="C743" s="19"/>
      <c r="D743" s="20"/>
      <c r="E743" s="20"/>
      <c r="F743" s="20"/>
      <c r="G743" s="20"/>
      <c r="H743" s="20"/>
      <c r="I743" s="20"/>
      <c r="J743" s="20"/>
      <c r="K743" s="21"/>
    </row>
    <row r="744" spans="1:11" ht="17.100000000000001" customHeight="1" x14ac:dyDescent="0.25">
      <c r="A744" s="60"/>
      <c r="B744" s="18"/>
      <c r="C744" s="19"/>
      <c r="D744" s="20"/>
      <c r="E744" s="20"/>
      <c r="F744" s="20"/>
      <c r="G744" s="20"/>
      <c r="H744" s="20"/>
      <c r="I744" s="20"/>
      <c r="J744" s="20"/>
      <c r="K744" s="21"/>
    </row>
    <row r="745" spans="1:11" ht="17.100000000000001" customHeight="1" x14ac:dyDescent="0.25">
      <c r="A745" s="60"/>
      <c r="B745" s="18"/>
      <c r="C745" s="19"/>
      <c r="D745" s="20"/>
      <c r="E745" s="20"/>
      <c r="F745" s="20"/>
      <c r="G745" s="20"/>
      <c r="H745" s="20"/>
      <c r="I745" s="20"/>
      <c r="J745" s="20"/>
      <c r="K745" s="21"/>
    </row>
    <row r="746" spans="1:11" ht="17.100000000000001" customHeight="1" x14ac:dyDescent="0.25">
      <c r="A746" s="60"/>
      <c r="B746" s="18"/>
      <c r="C746" s="19"/>
      <c r="D746" s="20"/>
      <c r="E746" s="20"/>
      <c r="F746" s="20"/>
      <c r="G746" s="20"/>
      <c r="H746" s="20"/>
      <c r="I746" s="20"/>
      <c r="J746" s="20"/>
      <c r="K746" s="21"/>
    </row>
    <row r="747" spans="1:11" ht="17.100000000000001" customHeight="1" x14ac:dyDescent="0.25">
      <c r="A747" s="60"/>
      <c r="B747" s="18"/>
      <c r="C747" s="19"/>
      <c r="D747" s="20"/>
      <c r="E747" s="20"/>
      <c r="F747" s="20"/>
      <c r="G747" s="20"/>
      <c r="H747" s="20"/>
      <c r="I747" s="20"/>
      <c r="J747" s="20"/>
      <c r="K747" s="21"/>
    </row>
    <row r="748" spans="1:11" ht="17.100000000000001" customHeight="1" x14ac:dyDescent="0.25">
      <c r="A748" s="60"/>
      <c r="B748" s="18"/>
      <c r="C748" s="19"/>
      <c r="D748" s="20"/>
      <c r="E748" s="20"/>
      <c r="F748" s="20"/>
      <c r="G748" s="20"/>
      <c r="H748" s="20"/>
      <c r="I748" s="20"/>
      <c r="J748" s="20"/>
      <c r="K748" s="21"/>
    </row>
    <row r="749" spans="1:11" ht="17.100000000000001" customHeight="1" x14ac:dyDescent="0.25">
      <c r="A749" s="60"/>
      <c r="B749" s="18"/>
      <c r="C749" s="19"/>
      <c r="D749" s="20"/>
      <c r="E749" s="20"/>
      <c r="F749" s="20"/>
      <c r="G749" s="20"/>
      <c r="H749" s="20"/>
      <c r="I749" s="20"/>
      <c r="J749" s="20"/>
      <c r="K749" s="21"/>
    </row>
    <row r="750" spans="1:11" ht="17.100000000000001" customHeight="1" x14ac:dyDescent="0.25">
      <c r="A750" s="60"/>
      <c r="B750" s="18"/>
      <c r="C750" s="19"/>
      <c r="D750" s="20"/>
      <c r="E750" s="20"/>
      <c r="F750" s="20"/>
      <c r="G750" s="20"/>
      <c r="H750" s="20"/>
      <c r="I750" s="20"/>
      <c r="J750" s="20"/>
      <c r="K750" s="21"/>
    </row>
    <row r="751" spans="1:11" ht="17.100000000000001" customHeight="1" x14ac:dyDescent="0.25">
      <c r="A751" s="60"/>
      <c r="B751" s="18"/>
      <c r="C751" s="19"/>
      <c r="D751" s="20"/>
      <c r="E751" s="20"/>
      <c r="F751" s="20"/>
      <c r="G751" s="20"/>
      <c r="H751" s="20"/>
      <c r="I751" s="20"/>
      <c r="J751" s="20"/>
      <c r="K751" s="21"/>
    </row>
    <row r="752" spans="1:11" ht="17.100000000000001" customHeight="1" x14ac:dyDescent="0.25">
      <c r="A752" s="60"/>
      <c r="B752" s="18"/>
      <c r="C752" s="19"/>
      <c r="D752" s="20"/>
      <c r="E752" s="20"/>
      <c r="F752" s="20"/>
      <c r="G752" s="20"/>
      <c r="H752" s="20"/>
      <c r="I752" s="20"/>
      <c r="J752" s="20"/>
      <c r="K752" s="21"/>
    </row>
    <row r="753" spans="1:11" ht="17.100000000000001" customHeight="1" x14ac:dyDescent="0.25">
      <c r="A753" s="60"/>
      <c r="B753" s="18"/>
      <c r="C753" s="19"/>
      <c r="D753" s="20"/>
      <c r="E753" s="20"/>
      <c r="F753" s="20"/>
      <c r="G753" s="20"/>
      <c r="H753" s="20"/>
      <c r="I753" s="20"/>
      <c r="J753" s="20"/>
      <c r="K753" s="21"/>
    </row>
    <row r="754" spans="1:11" ht="17.100000000000001" customHeight="1" x14ac:dyDescent="0.25">
      <c r="A754" s="60"/>
      <c r="B754" s="18"/>
      <c r="C754" s="19"/>
      <c r="D754" s="20"/>
      <c r="E754" s="20"/>
      <c r="F754" s="20"/>
      <c r="G754" s="20"/>
      <c r="H754" s="20"/>
      <c r="I754" s="20"/>
      <c r="J754" s="20"/>
      <c r="K754" s="21"/>
    </row>
    <row r="755" spans="1:11" ht="17.100000000000001" customHeight="1" x14ac:dyDescent="0.25">
      <c r="A755" s="60"/>
      <c r="B755" s="18"/>
      <c r="C755" s="19"/>
      <c r="D755" s="20"/>
      <c r="E755" s="20"/>
      <c r="F755" s="20"/>
      <c r="G755" s="20"/>
      <c r="H755" s="20"/>
      <c r="I755" s="20"/>
      <c r="J755" s="20"/>
      <c r="K755" s="21"/>
    </row>
    <row r="756" spans="1:11" ht="17.100000000000001" customHeight="1" x14ac:dyDescent="0.25">
      <c r="A756" s="60"/>
      <c r="B756" s="18"/>
      <c r="C756" s="19"/>
      <c r="D756" s="20"/>
      <c r="E756" s="20"/>
      <c r="F756" s="20"/>
      <c r="G756" s="20"/>
      <c r="H756" s="20"/>
      <c r="I756" s="20"/>
      <c r="J756" s="20"/>
      <c r="K756" s="21"/>
    </row>
    <row r="757" spans="1:11" ht="17.100000000000001" customHeight="1" x14ac:dyDescent="0.25">
      <c r="A757" s="60"/>
      <c r="B757" s="18"/>
      <c r="C757" s="19"/>
      <c r="D757" s="20"/>
      <c r="E757" s="20"/>
      <c r="F757" s="20"/>
      <c r="G757" s="20"/>
      <c r="H757" s="20"/>
      <c r="I757" s="20"/>
      <c r="J757" s="20"/>
      <c r="K757" s="21"/>
    </row>
    <row r="758" spans="1:11" ht="17.100000000000001" customHeight="1" x14ac:dyDescent="0.25">
      <c r="A758" s="60"/>
      <c r="B758" s="18"/>
      <c r="C758" s="19"/>
      <c r="D758" s="20"/>
      <c r="E758" s="20"/>
      <c r="F758" s="20"/>
      <c r="G758" s="20"/>
      <c r="H758" s="20"/>
      <c r="I758" s="20"/>
      <c r="J758" s="20"/>
      <c r="K758" s="21"/>
    </row>
    <row r="759" spans="1:11" ht="17.100000000000001" customHeight="1" x14ac:dyDescent="0.25">
      <c r="A759" s="60"/>
      <c r="B759" s="18"/>
      <c r="C759" s="19"/>
      <c r="D759" s="20"/>
      <c r="E759" s="20"/>
      <c r="F759" s="20"/>
      <c r="G759" s="20"/>
      <c r="H759" s="20"/>
      <c r="I759" s="20"/>
      <c r="J759" s="20"/>
      <c r="K759" s="21"/>
    </row>
    <row r="760" spans="1:11" ht="17.100000000000001" customHeight="1" x14ac:dyDescent="0.25">
      <c r="A760" s="60"/>
      <c r="B760" s="18"/>
      <c r="C760" s="19"/>
      <c r="D760" s="20"/>
      <c r="E760" s="20"/>
      <c r="F760" s="20"/>
      <c r="G760" s="20"/>
      <c r="H760" s="20"/>
      <c r="I760" s="20"/>
      <c r="J760" s="20"/>
      <c r="K760" s="21"/>
    </row>
    <row r="761" spans="1:11" ht="17.100000000000001" customHeight="1" x14ac:dyDescent="0.25">
      <c r="A761" s="60"/>
      <c r="B761" s="18"/>
      <c r="C761" s="19"/>
      <c r="D761" s="20"/>
      <c r="E761" s="20"/>
      <c r="F761" s="20"/>
      <c r="G761" s="20"/>
      <c r="H761" s="20"/>
      <c r="I761" s="20"/>
      <c r="J761" s="20"/>
      <c r="K761" s="21"/>
    </row>
    <row r="762" spans="1:11" ht="17.100000000000001" customHeight="1" x14ac:dyDescent="0.25">
      <c r="A762" s="60"/>
      <c r="B762" s="18"/>
      <c r="C762" s="19"/>
      <c r="D762" s="20"/>
      <c r="E762" s="20"/>
      <c r="F762" s="20"/>
      <c r="G762" s="20"/>
      <c r="H762" s="20"/>
      <c r="I762" s="20"/>
      <c r="J762" s="20"/>
      <c r="K762" s="21"/>
    </row>
    <row r="763" spans="1:11" ht="17.100000000000001" customHeight="1" x14ac:dyDescent="0.25">
      <c r="A763" s="60"/>
      <c r="B763" s="18"/>
      <c r="C763" s="19"/>
      <c r="D763" s="20"/>
      <c r="E763" s="20"/>
      <c r="F763" s="20"/>
      <c r="G763" s="20"/>
      <c r="H763" s="20"/>
      <c r="I763" s="20"/>
      <c r="J763" s="20"/>
      <c r="K763" s="21"/>
    </row>
    <row r="764" spans="1:11" ht="17.100000000000001" customHeight="1" x14ac:dyDescent="0.25">
      <c r="A764" s="60"/>
      <c r="B764" s="18"/>
      <c r="C764" s="19"/>
      <c r="D764" s="20"/>
      <c r="E764" s="20"/>
      <c r="F764" s="20"/>
      <c r="G764" s="20"/>
      <c r="H764" s="20"/>
      <c r="I764" s="20"/>
      <c r="J764" s="20"/>
      <c r="K764" s="21"/>
    </row>
    <row r="765" spans="1:11" ht="17.100000000000001" customHeight="1" x14ac:dyDescent="0.25">
      <c r="A765" s="60"/>
      <c r="B765" s="18"/>
      <c r="C765" s="19"/>
      <c r="D765" s="20"/>
      <c r="E765" s="20"/>
      <c r="F765" s="20"/>
      <c r="G765" s="20"/>
      <c r="H765" s="20"/>
      <c r="I765" s="20"/>
      <c r="J765" s="20"/>
      <c r="K765" s="21"/>
    </row>
    <row r="766" spans="1:11" ht="17.100000000000001" customHeight="1" x14ac:dyDescent="0.25">
      <c r="A766" s="60"/>
      <c r="B766" s="18"/>
      <c r="C766" s="19"/>
      <c r="D766" s="20"/>
      <c r="E766" s="20"/>
      <c r="F766" s="20"/>
      <c r="G766" s="20"/>
      <c r="H766" s="20"/>
      <c r="I766" s="20"/>
      <c r="J766" s="20"/>
      <c r="K766" s="21"/>
    </row>
    <row r="767" spans="1:11" ht="17.100000000000001" customHeight="1" x14ac:dyDescent="0.25">
      <c r="A767" s="60"/>
      <c r="B767" s="18"/>
      <c r="C767" s="19"/>
      <c r="D767" s="20"/>
      <c r="E767" s="20"/>
      <c r="F767" s="20"/>
      <c r="G767" s="20"/>
      <c r="H767" s="20"/>
      <c r="I767" s="20"/>
      <c r="J767" s="20"/>
      <c r="K767" s="21"/>
    </row>
    <row r="768" spans="1:11" ht="17.100000000000001" customHeight="1" x14ac:dyDescent="0.25">
      <c r="A768" s="60"/>
      <c r="B768" s="18"/>
      <c r="C768" s="19"/>
      <c r="D768" s="20"/>
      <c r="E768" s="20"/>
      <c r="F768" s="20"/>
      <c r="G768" s="20"/>
      <c r="H768" s="20"/>
      <c r="I768" s="20"/>
      <c r="J768" s="20"/>
      <c r="K768" s="21"/>
    </row>
    <row r="769" spans="1:11" ht="17.100000000000001" customHeight="1" x14ac:dyDescent="0.25">
      <c r="A769" s="60"/>
      <c r="B769" s="18"/>
      <c r="C769" s="19"/>
      <c r="D769" s="20"/>
      <c r="E769" s="20"/>
      <c r="F769" s="20"/>
      <c r="G769" s="20"/>
      <c r="H769" s="20"/>
      <c r="I769" s="20"/>
      <c r="J769" s="20"/>
      <c r="K769" s="21"/>
    </row>
    <row r="770" spans="1:11" ht="17.100000000000001" customHeight="1" x14ac:dyDescent="0.25">
      <c r="A770" s="60"/>
      <c r="B770" s="18"/>
      <c r="C770" s="19"/>
      <c r="D770" s="20"/>
      <c r="E770" s="20"/>
      <c r="F770" s="20"/>
      <c r="G770" s="20"/>
      <c r="H770" s="20"/>
      <c r="I770" s="20"/>
      <c r="J770" s="20"/>
      <c r="K770" s="21"/>
    </row>
    <row r="771" spans="1:11" ht="17.100000000000001" customHeight="1" x14ac:dyDescent="0.25">
      <c r="A771" s="60"/>
      <c r="B771" s="18"/>
      <c r="C771" s="19"/>
      <c r="D771" s="20"/>
      <c r="E771" s="20"/>
      <c r="F771" s="20"/>
      <c r="G771" s="20"/>
      <c r="H771" s="20"/>
      <c r="I771" s="20"/>
      <c r="J771" s="20"/>
      <c r="K771" s="21"/>
    </row>
    <row r="772" spans="1:11" ht="17.100000000000001" customHeight="1" x14ac:dyDescent="0.25">
      <c r="A772" s="60"/>
      <c r="B772" s="18"/>
      <c r="C772" s="19"/>
      <c r="D772" s="20"/>
      <c r="E772" s="20"/>
      <c r="F772" s="20"/>
      <c r="G772" s="20"/>
      <c r="H772" s="20"/>
      <c r="I772" s="20"/>
      <c r="J772" s="20"/>
      <c r="K772" s="21"/>
    </row>
    <row r="773" spans="1:11" ht="17.100000000000001" customHeight="1" x14ac:dyDescent="0.25">
      <c r="A773" s="60"/>
      <c r="B773" s="18"/>
      <c r="C773" s="19"/>
      <c r="D773" s="20"/>
      <c r="E773" s="20"/>
      <c r="F773" s="20"/>
      <c r="G773" s="20"/>
      <c r="H773" s="20"/>
      <c r="I773" s="20"/>
      <c r="J773" s="20"/>
      <c r="K773" s="21"/>
    </row>
    <row r="774" spans="1:11" ht="17.100000000000001" customHeight="1" x14ac:dyDescent="0.25">
      <c r="A774" s="60"/>
      <c r="B774" s="18"/>
      <c r="C774" s="19"/>
      <c r="D774" s="20"/>
      <c r="E774" s="20"/>
      <c r="F774" s="20"/>
      <c r="G774" s="20"/>
      <c r="H774" s="20"/>
      <c r="I774" s="20"/>
      <c r="J774" s="20"/>
      <c r="K774" s="21"/>
    </row>
    <row r="775" spans="1:11" ht="17.100000000000001" customHeight="1" x14ac:dyDescent="0.25">
      <c r="A775" s="60"/>
      <c r="B775" s="18"/>
      <c r="C775" s="19"/>
      <c r="D775" s="20"/>
      <c r="E775" s="20"/>
      <c r="F775" s="20"/>
      <c r="G775" s="20"/>
      <c r="H775" s="20"/>
      <c r="I775" s="20"/>
      <c r="J775" s="20"/>
      <c r="K775" s="21"/>
    </row>
    <row r="776" spans="1:11" ht="17.100000000000001" customHeight="1" x14ac:dyDescent="0.25">
      <c r="A776" s="60"/>
      <c r="B776" s="18"/>
      <c r="C776" s="19"/>
      <c r="D776" s="20"/>
      <c r="E776" s="20"/>
      <c r="F776" s="20"/>
      <c r="G776" s="20"/>
      <c r="H776" s="20"/>
      <c r="I776" s="20"/>
      <c r="J776" s="20"/>
      <c r="K776" s="21"/>
    </row>
    <row r="777" spans="1:11" ht="17.100000000000001" customHeight="1" x14ac:dyDescent="0.25">
      <c r="A777" s="60"/>
      <c r="B777" s="18"/>
      <c r="C777" s="19"/>
      <c r="D777" s="20"/>
      <c r="E777" s="20"/>
      <c r="F777" s="20"/>
      <c r="G777" s="20"/>
      <c r="H777" s="20"/>
      <c r="I777" s="20"/>
      <c r="J777" s="20"/>
      <c r="K777" s="21"/>
    </row>
    <row r="778" spans="1:11" ht="17.100000000000001" customHeight="1" x14ac:dyDescent="0.25">
      <c r="A778" s="60"/>
      <c r="B778" s="18"/>
      <c r="C778" s="19"/>
      <c r="D778" s="20"/>
      <c r="E778" s="20"/>
      <c r="F778" s="20"/>
      <c r="G778" s="20"/>
      <c r="H778" s="20"/>
      <c r="I778" s="20"/>
      <c r="J778" s="20"/>
      <c r="K778" s="21"/>
    </row>
    <row r="779" spans="1:11" ht="17.100000000000001" customHeight="1" x14ac:dyDescent="0.25">
      <c r="A779" s="60"/>
      <c r="B779" s="18"/>
      <c r="C779" s="19"/>
      <c r="D779" s="20"/>
      <c r="E779" s="20"/>
      <c r="F779" s="20"/>
      <c r="G779" s="20"/>
      <c r="H779" s="20"/>
      <c r="I779" s="20"/>
      <c r="J779" s="20"/>
      <c r="K779" s="21"/>
    </row>
    <row r="780" spans="1:11" ht="17.100000000000001" customHeight="1" x14ac:dyDescent="0.25">
      <c r="A780" s="60"/>
      <c r="B780" s="18"/>
      <c r="C780" s="19"/>
      <c r="D780" s="20"/>
      <c r="E780" s="20"/>
      <c r="F780" s="20"/>
      <c r="G780" s="20"/>
      <c r="H780" s="20"/>
      <c r="I780" s="20"/>
      <c r="J780" s="20"/>
      <c r="K780" s="21"/>
    </row>
    <row r="781" spans="1:11" ht="17.100000000000001" customHeight="1" x14ac:dyDescent="0.25">
      <c r="A781" s="60"/>
      <c r="B781" s="18"/>
      <c r="C781" s="19"/>
      <c r="D781" s="20"/>
      <c r="E781" s="20"/>
      <c r="F781" s="20"/>
      <c r="G781" s="20"/>
      <c r="H781" s="20"/>
      <c r="I781" s="20"/>
      <c r="J781" s="20"/>
      <c r="K781" s="21"/>
    </row>
    <row r="782" spans="1:11" ht="17.100000000000001" customHeight="1" x14ac:dyDescent="0.25">
      <c r="A782" s="60"/>
      <c r="B782" s="18"/>
      <c r="C782" s="19"/>
      <c r="D782" s="20"/>
      <c r="E782" s="20"/>
      <c r="F782" s="20"/>
      <c r="G782" s="20"/>
      <c r="H782" s="20"/>
      <c r="I782" s="20"/>
      <c r="J782" s="20"/>
      <c r="K782" s="21"/>
    </row>
    <row r="783" spans="1:11" ht="17.100000000000001" customHeight="1" x14ac:dyDescent="0.25">
      <c r="A783" s="60"/>
      <c r="B783" s="18"/>
      <c r="C783" s="19"/>
      <c r="D783" s="20"/>
      <c r="E783" s="20"/>
      <c r="F783" s="20"/>
      <c r="G783" s="20"/>
      <c r="H783" s="20"/>
      <c r="I783" s="20"/>
      <c r="J783" s="20"/>
      <c r="K783" s="21"/>
    </row>
    <row r="784" spans="1:11" ht="17.100000000000001" customHeight="1" x14ac:dyDescent="0.25">
      <c r="A784" s="60"/>
      <c r="B784" s="18"/>
      <c r="C784" s="19"/>
      <c r="D784" s="20"/>
      <c r="E784" s="20"/>
      <c r="F784" s="20"/>
      <c r="G784" s="20"/>
      <c r="H784" s="20"/>
      <c r="I784" s="20"/>
      <c r="J784" s="20"/>
      <c r="K784" s="21"/>
    </row>
    <row r="785" spans="1:11" ht="17.100000000000001" customHeight="1" x14ac:dyDescent="0.25">
      <c r="A785" s="60"/>
      <c r="B785" s="18"/>
      <c r="C785" s="19"/>
      <c r="D785" s="20"/>
      <c r="E785" s="20"/>
      <c r="F785" s="20"/>
      <c r="G785" s="20"/>
      <c r="H785" s="20"/>
      <c r="I785" s="20"/>
      <c r="J785" s="20"/>
      <c r="K785" s="21"/>
    </row>
    <row r="786" spans="1:11" ht="17.100000000000001" customHeight="1" x14ac:dyDescent="0.25">
      <c r="A786" s="60"/>
      <c r="B786" s="18"/>
      <c r="C786" s="19"/>
      <c r="D786" s="20"/>
      <c r="E786" s="20"/>
      <c r="F786" s="20"/>
      <c r="G786" s="20"/>
      <c r="H786" s="20"/>
      <c r="I786" s="20"/>
      <c r="J786" s="20"/>
      <c r="K786" s="21"/>
    </row>
    <row r="787" spans="1:11" ht="17.100000000000001" customHeight="1" x14ac:dyDescent="0.25">
      <c r="A787" s="60"/>
      <c r="B787" s="18"/>
      <c r="C787" s="19"/>
      <c r="D787" s="20"/>
      <c r="E787" s="20"/>
      <c r="F787" s="20"/>
      <c r="G787" s="20"/>
      <c r="H787" s="20"/>
      <c r="I787" s="20"/>
      <c r="J787" s="20"/>
      <c r="K787" s="21"/>
    </row>
    <row r="788" spans="1:11" ht="17.100000000000001" customHeight="1" x14ac:dyDescent="0.25">
      <c r="A788" s="60"/>
      <c r="B788" s="18"/>
      <c r="C788" s="19"/>
      <c r="D788" s="20"/>
      <c r="E788" s="20"/>
      <c r="F788" s="20"/>
      <c r="G788" s="20"/>
      <c r="H788" s="20"/>
      <c r="I788" s="20"/>
      <c r="J788" s="20"/>
      <c r="K788" s="21"/>
    </row>
    <row r="789" spans="1:11" ht="17.100000000000001" customHeight="1" x14ac:dyDescent="0.25">
      <c r="A789" s="60"/>
      <c r="B789" s="18"/>
      <c r="C789" s="19"/>
      <c r="D789" s="20"/>
      <c r="E789" s="20"/>
      <c r="F789" s="20"/>
      <c r="G789" s="20"/>
      <c r="H789" s="20"/>
      <c r="I789" s="20"/>
      <c r="J789" s="20"/>
      <c r="K789" s="21"/>
    </row>
    <row r="790" spans="1:11" ht="17.100000000000001" customHeight="1" x14ac:dyDescent="0.25">
      <c r="A790" s="60"/>
      <c r="B790" s="18"/>
      <c r="C790" s="19"/>
      <c r="D790" s="20"/>
      <c r="E790" s="20"/>
      <c r="F790" s="20"/>
      <c r="G790" s="20"/>
      <c r="H790" s="20"/>
      <c r="I790" s="20"/>
      <c r="J790" s="20"/>
      <c r="K790" s="21"/>
    </row>
    <row r="791" spans="1:11" ht="17.100000000000001" customHeight="1" x14ac:dyDescent="0.25">
      <c r="A791" s="60"/>
      <c r="B791" s="18"/>
      <c r="C791" s="19"/>
      <c r="D791" s="20"/>
      <c r="E791" s="20"/>
      <c r="F791" s="20"/>
      <c r="G791" s="20"/>
      <c r="H791" s="20"/>
      <c r="I791" s="20"/>
      <c r="J791" s="20"/>
      <c r="K791" s="21"/>
    </row>
    <row r="792" spans="1:11" ht="17.100000000000001" customHeight="1" x14ac:dyDescent="0.25">
      <c r="A792" s="60"/>
      <c r="B792" s="18"/>
      <c r="C792" s="19"/>
      <c r="D792" s="20"/>
      <c r="E792" s="20"/>
      <c r="F792" s="20"/>
      <c r="G792" s="20"/>
      <c r="H792" s="20"/>
      <c r="I792" s="20"/>
      <c r="J792" s="20"/>
      <c r="K792" s="21"/>
    </row>
    <row r="793" spans="1:11" ht="17.100000000000001" customHeight="1" x14ac:dyDescent="0.25">
      <c r="A793" s="60"/>
      <c r="B793" s="18"/>
      <c r="C793" s="19"/>
      <c r="D793" s="20"/>
      <c r="E793" s="20"/>
      <c r="F793" s="20"/>
      <c r="G793" s="20"/>
      <c r="H793" s="20"/>
      <c r="I793" s="20"/>
      <c r="J793" s="20"/>
      <c r="K793" s="21"/>
    </row>
    <row r="794" spans="1:11" ht="17.100000000000001" customHeight="1" x14ac:dyDescent="0.25">
      <c r="A794" s="60"/>
      <c r="B794" s="18"/>
      <c r="C794" s="19"/>
      <c r="D794" s="20"/>
      <c r="E794" s="20"/>
      <c r="F794" s="20"/>
      <c r="G794" s="20"/>
      <c r="H794" s="20"/>
      <c r="I794" s="20"/>
      <c r="J794" s="20"/>
      <c r="K794" s="21"/>
    </row>
    <row r="795" spans="1:11" ht="17.100000000000001" customHeight="1" x14ac:dyDescent="0.25">
      <c r="A795" s="60"/>
      <c r="B795" s="18"/>
      <c r="C795" s="19"/>
      <c r="D795" s="20"/>
      <c r="E795" s="20"/>
      <c r="F795" s="20"/>
      <c r="G795" s="20"/>
      <c r="H795" s="20"/>
      <c r="I795" s="20"/>
      <c r="J795" s="20"/>
      <c r="K795" s="21"/>
    </row>
    <row r="796" spans="1:11" ht="17.100000000000001" customHeight="1" x14ac:dyDescent="0.25">
      <c r="A796" s="60"/>
      <c r="B796" s="18"/>
      <c r="C796" s="19"/>
      <c r="D796" s="20"/>
      <c r="E796" s="20"/>
      <c r="F796" s="20"/>
      <c r="G796" s="20"/>
      <c r="H796" s="20"/>
      <c r="I796" s="20"/>
      <c r="J796" s="20"/>
      <c r="K796" s="21"/>
    </row>
    <row r="797" spans="1:11" ht="17.100000000000001" customHeight="1" x14ac:dyDescent="0.25">
      <c r="A797" s="60"/>
      <c r="B797" s="18"/>
      <c r="C797" s="19"/>
      <c r="D797" s="20"/>
      <c r="E797" s="20"/>
      <c r="F797" s="20"/>
      <c r="G797" s="20"/>
      <c r="H797" s="20"/>
      <c r="I797" s="20"/>
      <c r="J797" s="20"/>
      <c r="K797" s="21"/>
    </row>
    <row r="798" spans="1:11" ht="17.100000000000001" customHeight="1" x14ac:dyDescent="0.25">
      <c r="A798" s="60"/>
      <c r="B798" s="18"/>
      <c r="C798" s="19"/>
      <c r="D798" s="20"/>
      <c r="E798" s="20"/>
      <c r="F798" s="20"/>
      <c r="G798" s="20"/>
      <c r="H798" s="20"/>
      <c r="I798" s="20"/>
      <c r="J798" s="20"/>
      <c r="K798" s="21"/>
    </row>
    <row r="799" spans="1:11" ht="17.100000000000001" customHeight="1" x14ac:dyDescent="0.25">
      <c r="A799" s="60"/>
      <c r="B799" s="18"/>
      <c r="C799" s="19"/>
      <c r="D799" s="20"/>
      <c r="E799" s="20"/>
      <c r="F799" s="20"/>
      <c r="G799" s="20"/>
      <c r="H799" s="20"/>
      <c r="I799" s="20"/>
      <c r="J799" s="20"/>
      <c r="K799" s="21"/>
    </row>
    <row r="800" spans="1:11" ht="17.100000000000001" customHeight="1" x14ac:dyDescent="0.25">
      <c r="A800" s="60"/>
      <c r="B800" s="18"/>
      <c r="C800" s="19"/>
      <c r="D800" s="20"/>
      <c r="E800" s="20"/>
      <c r="F800" s="20"/>
      <c r="G800" s="20"/>
      <c r="H800" s="20"/>
      <c r="I800" s="20"/>
      <c r="J800" s="20"/>
      <c r="K800" s="21"/>
    </row>
    <row r="801" spans="1:11" ht="17.100000000000001" customHeight="1" x14ac:dyDescent="0.25">
      <c r="A801" s="60"/>
      <c r="B801" s="18"/>
      <c r="C801" s="19"/>
      <c r="D801" s="20"/>
      <c r="E801" s="20"/>
      <c r="F801" s="20"/>
      <c r="G801" s="20"/>
      <c r="H801" s="20"/>
      <c r="I801" s="20"/>
      <c r="J801" s="20"/>
      <c r="K801" s="21"/>
    </row>
    <row r="802" spans="1:11" ht="17.100000000000001" customHeight="1" x14ac:dyDescent="0.25">
      <c r="A802" s="60"/>
      <c r="B802" s="18"/>
      <c r="C802" s="19"/>
      <c r="D802" s="20"/>
      <c r="E802" s="20"/>
      <c r="F802" s="20"/>
      <c r="G802" s="20"/>
      <c r="H802" s="20"/>
      <c r="I802" s="20"/>
      <c r="J802" s="20"/>
      <c r="K802" s="21"/>
    </row>
    <row r="803" spans="1:11" ht="17.100000000000001" customHeight="1" x14ac:dyDescent="0.25">
      <c r="A803" s="60"/>
      <c r="B803" s="18"/>
      <c r="C803" s="19"/>
      <c r="D803" s="20"/>
      <c r="E803" s="20"/>
      <c r="F803" s="20"/>
      <c r="G803" s="20"/>
      <c r="H803" s="20"/>
      <c r="I803" s="20"/>
      <c r="J803" s="20"/>
      <c r="K803" s="21"/>
    </row>
    <row r="804" spans="1:11" ht="17.100000000000001" customHeight="1" x14ac:dyDescent="0.25">
      <c r="A804" s="60"/>
      <c r="B804" s="18"/>
      <c r="C804" s="19"/>
      <c r="D804" s="20"/>
      <c r="E804" s="20"/>
      <c r="F804" s="20"/>
      <c r="G804" s="20"/>
      <c r="H804" s="20"/>
      <c r="I804" s="20"/>
      <c r="J804" s="20"/>
      <c r="K804" s="21"/>
    </row>
    <row r="805" spans="1:11" ht="17.100000000000001" customHeight="1" x14ac:dyDescent="0.25">
      <c r="A805" s="60"/>
      <c r="B805" s="18"/>
      <c r="C805" s="19"/>
      <c r="D805" s="20"/>
      <c r="E805" s="20"/>
      <c r="F805" s="20"/>
      <c r="G805" s="20"/>
      <c r="H805" s="20"/>
      <c r="I805" s="20"/>
      <c r="J805" s="20"/>
      <c r="K805" s="21"/>
    </row>
    <row r="806" spans="1:11" ht="17.100000000000001" customHeight="1" x14ac:dyDescent="0.25">
      <c r="A806" s="60"/>
      <c r="B806" s="18"/>
      <c r="C806" s="19"/>
      <c r="D806" s="20"/>
      <c r="E806" s="20"/>
      <c r="F806" s="20"/>
      <c r="G806" s="20"/>
      <c r="H806" s="20"/>
      <c r="I806" s="20"/>
      <c r="J806" s="20"/>
      <c r="K806" s="21"/>
    </row>
    <row r="807" spans="1:11" ht="17.100000000000001" customHeight="1" x14ac:dyDescent="0.25">
      <c r="A807" s="60"/>
      <c r="B807" s="18"/>
      <c r="C807" s="19"/>
      <c r="D807" s="20"/>
      <c r="E807" s="20"/>
      <c r="F807" s="20"/>
      <c r="G807" s="20"/>
      <c r="H807" s="20"/>
      <c r="I807" s="20"/>
      <c r="J807" s="20"/>
      <c r="K807" s="21"/>
    </row>
    <row r="808" spans="1:11" ht="17.100000000000001" customHeight="1" x14ac:dyDescent="0.25">
      <c r="A808" s="60"/>
      <c r="B808" s="18"/>
      <c r="C808" s="19"/>
      <c r="D808" s="20"/>
      <c r="E808" s="20"/>
      <c r="F808" s="20"/>
      <c r="G808" s="20"/>
      <c r="H808" s="20"/>
      <c r="I808" s="20"/>
      <c r="J808" s="20"/>
      <c r="K808" s="21"/>
    </row>
    <row r="809" spans="1:11" ht="17.100000000000001" customHeight="1" x14ac:dyDescent="0.25">
      <c r="A809" s="60"/>
      <c r="B809" s="18"/>
      <c r="C809" s="19"/>
      <c r="D809" s="20"/>
      <c r="E809" s="20"/>
      <c r="F809" s="20"/>
      <c r="G809" s="20"/>
      <c r="H809" s="20"/>
      <c r="I809" s="20"/>
      <c r="J809" s="20"/>
      <c r="K809" s="21"/>
    </row>
    <row r="810" spans="1:11" ht="17.100000000000001" customHeight="1" x14ac:dyDescent="0.25">
      <c r="A810" s="60"/>
      <c r="B810" s="18"/>
      <c r="C810" s="19"/>
      <c r="D810" s="20"/>
      <c r="E810" s="20"/>
      <c r="F810" s="20"/>
      <c r="G810" s="20"/>
      <c r="H810" s="20"/>
      <c r="I810" s="20"/>
      <c r="J810" s="20"/>
      <c r="K810" s="21"/>
    </row>
    <row r="811" spans="1:11" ht="17.100000000000001" customHeight="1" x14ac:dyDescent="0.25">
      <c r="A811" s="60"/>
      <c r="B811" s="18"/>
      <c r="C811" s="19"/>
      <c r="D811" s="20"/>
      <c r="E811" s="20"/>
      <c r="F811" s="20"/>
      <c r="G811" s="20"/>
      <c r="H811" s="20"/>
      <c r="I811" s="20"/>
      <c r="J811" s="20"/>
      <c r="K811" s="21"/>
    </row>
    <row r="812" spans="1:11" ht="17.100000000000001" customHeight="1" x14ac:dyDescent="0.25">
      <c r="A812" s="60"/>
      <c r="B812" s="18"/>
      <c r="C812" s="19"/>
      <c r="D812" s="20"/>
      <c r="E812" s="20"/>
      <c r="F812" s="20"/>
      <c r="G812" s="20"/>
      <c r="H812" s="20"/>
      <c r="I812" s="20"/>
      <c r="J812" s="20"/>
      <c r="K812" s="21"/>
    </row>
    <row r="813" spans="1:11" ht="17.100000000000001" customHeight="1" x14ac:dyDescent="0.25">
      <c r="A813" s="60"/>
      <c r="B813" s="18"/>
      <c r="C813" s="19"/>
      <c r="D813" s="20"/>
      <c r="E813" s="20"/>
      <c r="F813" s="20"/>
      <c r="G813" s="20"/>
      <c r="H813" s="20"/>
      <c r="I813" s="20"/>
      <c r="J813" s="20"/>
      <c r="K813" s="21"/>
    </row>
    <row r="814" spans="1:11" ht="17.100000000000001" customHeight="1" x14ac:dyDescent="0.25">
      <c r="A814" s="60"/>
      <c r="B814" s="18"/>
      <c r="C814" s="19"/>
      <c r="D814" s="20"/>
      <c r="E814" s="20"/>
      <c r="F814" s="20"/>
      <c r="G814" s="20"/>
      <c r="H814" s="20"/>
      <c r="I814" s="20"/>
      <c r="J814" s="20"/>
      <c r="K814" s="21"/>
    </row>
    <row r="815" spans="1:11" ht="17.100000000000001" customHeight="1" x14ac:dyDescent="0.25">
      <c r="A815" s="60"/>
      <c r="B815" s="18"/>
      <c r="C815" s="19"/>
      <c r="D815" s="20"/>
      <c r="E815" s="20"/>
      <c r="F815" s="20"/>
      <c r="G815" s="20"/>
      <c r="H815" s="20"/>
      <c r="I815" s="20"/>
      <c r="J815" s="20"/>
      <c r="K815" s="21"/>
    </row>
    <row r="816" spans="1:11" ht="17.100000000000001" customHeight="1" x14ac:dyDescent="0.25">
      <c r="A816" s="60"/>
      <c r="B816" s="18"/>
      <c r="C816" s="19"/>
      <c r="D816" s="20"/>
      <c r="E816" s="20"/>
      <c r="F816" s="20"/>
      <c r="G816" s="20"/>
      <c r="H816" s="20"/>
      <c r="I816" s="20"/>
      <c r="J816" s="20"/>
      <c r="K816" s="21"/>
    </row>
    <row r="817" spans="1:11" ht="17.100000000000001" customHeight="1" x14ac:dyDescent="0.25">
      <c r="A817" s="60"/>
      <c r="B817" s="18"/>
      <c r="C817" s="19"/>
      <c r="D817" s="20"/>
      <c r="E817" s="20"/>
      <c r="F817" s="20"/>
      <c r="G817" s="20"/>
      <c r="H817" s="20"/>
      <c r="I817" s="20"/>
      <c r="J817" s="20"/>
      <c r="K817" s="21"/>
    </row>
    <row r="818" spans="1:11" ht="17.100000000000001" customHeight="1" x14ac:dyDescent="0.25">
      <c r="A818" s="60"/>
      <c r="B818" s="18"/>
      <c r="C818" s="19"/>
      <c r="D818" s="20"/>
      <c r="E818" s="20"/>
      <c r="F818" s="20"/>
      <c r="G818" s="20"/>
      <c r="H818" s="20"/>
      <c r="I818" s="20"/>
      <c r="J818" s="20"/>
      <c r="K818" s="21"/>
    </row>
    <row r="819" spans="1:11" ht="17.100000000000001" customHeight="1" x14ac:dyDescent="0.25">
      <c r="A819" s="60"/>
      <c r="B819" s="18"/>
      <c r="C819" s="19"/>
      <c r="D819" s="20"/>
      <c r="E819" s="20"/>
      <c r="F819" s="20"/>
      <c r="G819" s="20"/>
      <c r="H819" s="20"/>
      <c r="I819" s="20"/>
      <c r="J819" s="20"/>
      <c r="K819" s="21"/>
    </row>
    <row r="820" spans="1:11" ht="17.100000000000001" customHeight="1" x14ac:dyDescent="0.25">
      <c r="A820" s="60"/>
      <c r="B820" s="18"/>
      <c r="C820" s="19"/>
      <c r="D820" s="20"/>
      <c r="E820" s="20"/>
      <c r="F820" s="20"/>
      <c r="G820" s="20"/>
      <c r="H820" s="20"/>
      <c r="I820" s="20"/>
      <c r="J820" s="20"/>
      <c r="K820" s="21"/>
    </row>
    <row r="821" spans="1:11" ht="17.100000000000001" customHeight="1" x14ac:dyDescent="0.25">
      <c r="A821" s="60"/>
      <c r="B821" s="18"/>
      <c r="C821" s="19"/>
      <c r="D821" s="20"/>
      <c r="E821" s="20"/>
      <c r="F821" s="20"/>
      <c r="G821" s="20"/>
      <c r="H821" s="20"/>
      <c r="I821" s="20"/>
      <c r="J821" s="20"/>
      <c r="K821" s="21"/>
    </row>
    <row r="822" spans="1:11" ht="17.100000000000001" customHeight="1" x14ac:dyDescent="0.25">
      <c r="A822" s="60"/>
      <c r="B822" s="18"/>
      <c r="C822" s="19"/>
      <c r="D822" s="20"/>
      <c r="E822" s="20"/>
      <c r="F822" s="20"/>
      <c r="G822" s="20"/>
      <c r="H822" s="20"/>
      <c r="I822" s="20"/>
      <c r="J822" s="20"/>
      <c r="K822" s="21"/>
    </row>
    <row r="823" spans="1:11" ht="17.100000000000001" customHeight="1" x14ac:dyDescent="0.25">
      <c r="A823" s="60"/>
      <c r="B823" s="18"/>
      <c r="C823" s="19"/>
      <c r="D823" s="20"/>
      <c r="E823" s="20"/>
      <c r="F823" s="20"/>
      <c r="G823" s="20"/>
      <c r="H823" s="20"/>
      <c r="I823" s="20"/>
      <c r="J823" s="20"/>
      <c r="K823" s="21"/>
    </row>
    <row r="824" spans="1:11" ht="17.100000000000001" customHeight="1" x14ac:dyDescent="0.25">
      <c r="A824" s="60"/>
      <c r="B824" s="18"/>
      <c r="C824" s="19"/>
      <c r="D824" s="20"/>
      <c r="E824" s="20"/>
      <c r="F824" s="20"/>
      <c r="G824" s="20"/>
      <c r="H824" s="20"/>
      <c r="I824" s="20"/>
      <c r="J824" s="20"/>
      <c r="K824" s="21"/>
    </row>
    <row r="825" spans="1:11" ht="17.100000000000001" customHeight="1" x14ac:dyDescent="0.25">
      <c r="A825" s="60"/>
      <c r="B825" s="18"/>
      <c r="C825" s="19"/>
      <c r="D825" s="20"/>
      <c r="E825" s="20"/>
      <c r="F825" s="20"/>
      <c r="G825" s="20"/>
      <c r="H825" s="20"/>
      <c r="I825" s="20"/>
      <c r="J825" s="20"/>
      <c r="K825" s="21"/>
    </row>
    <row r="826" spans="1:11" ht="17.100000000000001" customHeight="1" x14ac:dyDescent="0.25">
      <c r="A826" s="60"/>
      <c r="B826" s="18"/>
      <c r="C826" s="19"/>
      <c r="D826" s="20"/>
      <c r="E826" s="20"/>
      <c r="F826" s="20"/>
      <c r="G826" s="20"/>
      <c r="H826" s="20"/>
      <c r="I826" s="20"/>
      <c r="J826" s="20"/>
      <c r="K826" s="21"/>
    </row>
    <row r="827" spans="1:11" ht="17.100000000000001" customHeight="1" x14ac:dyDescent="0.25">
      <c r="A827" s="60"/>
      <c r="B827" s="18"/>
      <c r="C827" s="19"/>
      <c r="D827" s="20"/>
      <c r="E827" s="20"/>
      <c r="F827" s="20"/>
      <c r="G827" s="20"/>
      <c r="H827" s="20"/>
      <c r="I827" s="20"/>
      <c r="J827" s="20"/>
      <c r="K827" s="21"/>
    </row>
    <row r="828" spans="1:11" ht="17.100000000000001" customHeight="1" x14ac:dyDescent="0.25">
      <c r="A828" s="60"/>
      <c r="B828" s="18"/>
      <c r="C828" s="19"/>
      <c r="D828" s="20"/>
      <c r="E828" s="20"/>
      <c r="F828" s="20"/>
      <c r="G828" s="20"/>
      <c r="H828" s="20"/>
      <c r="I828" s="20"/>
      <c r="J828" s="20"/>
      <c r="K828" s="21"/>
    </row>
    <row r="829" spans="1:11" ht="17.100000000000001" customHeight="1" x14ac:dyDescent="0.25">
      <c r="A829" s="60"/>
      <c r="B829" s="18"/>
      <c r="C829" s="19"/>
      <c r="D829" s="20"/>
      <c r="E829" s="20"/>
      <c r="F829" s="20"/>
      <c r="G829" s="20"/>
      <c r="H829" s="20"/>
      <c r="I829" s="20"/>
      <c r="J829" s="20"/>
      <c r="K829" s="21"/>
    </row>
    <row r="830" spans="1:11" ht="17.100000000000001" customHeight="1" x14ac:dyDescent="0.25">
      <c r="A830" s="60"/>
      <c r="B830" s="18"/>
      <c r="C830" s="19"/>
      <c r="D830" s="20"/>
      <c r="E830" s="20"/>
      <c r="F830" s="20"/>
      <c r="G830" s="20"/>
      <c r="H830" s="20"/>
      <c r="I830" s="20"/>
      <c r="J830" s="20"/>
      <c r="K830" s="21"/>
    </row>
    <row r="831" spans="1:11" ht="17.100000000000001" customHeight="1" x14ac:dyDescent="0.25">
      <c r="A831" s="60"/>
      <c r="B831" s="18"/>
      <c r="C831" s="19"/>
      <c r="D831" s="20"/>
      <c r="E831" s="20"/>
      <c r="F831" s="20"/>
      <c r="G831" s="20"/>
      <c r="H831" s="20"/>
      <c r="I831" s="20"/>
      <c r="J831" s="20"/>
      <c r="K831" s="21"/>
    </row>
    <row r="832" spans="1:11" ht="17.100000000000001" customHeight="1" x14ac:dyDescent="0.25">
      <c r="A832" s="60"/>
      <c r="B832" s="18"/>
      <c r="C832" s="19"/>
      <c r="D832" s="20"/>
      <c r="E832" s="20"/>
      <c r="F832" s="20"/>
      <c r="G832" s="20"/>
      <c r="H832" s="20"/>
      <c r="I832" s="20"/>
      <c r="J832" s="20"/>
      <c r="K832" s="21"/>
    </row>
    <row r="833" spans="1:11" ht="17.100000000000001" customHeight="1" x14ac:dyDescent="0.25">
      <c r="A833" s="60"/>
      <c r="B833" s="18"/>
      <c r="C833" s="19"/>
      <c r="D833" s="20"/>
      <c r="E833" s="20"/>
      <c r="F833" s="20"/>
      <c r="G833" s="20"/>
      <c r="H833" s="20"/>
      <c r="I833" s="20"/>
      <c r="J833" s="20"/>
      <c r="K833" s="21"/>
    </row>
    <row r="834" spans="1:11" ht="17.100000000000001" customHeight="1" x14ac:dyDescent="0.25">
      <c r="A834" s="60"/>
      <c r="B834" s="18"/>
      <c r="C834" s="19"/>
      <c r="D834" s="20"/>
      <c r="E834" s="20"/>
      <c r="F834" s="20"/>
      <c r="G834" s="20"/>
      <c r="H834" s="20"/>
      <c r="I834" s="20"/>
      <c r="J834" s="20"/>
      <c r="K834" s="21"/>
    </row>
    <row r="835" spans="1:11" ht="17.100000000000001" customHeight="1" x14ac:dyDescent="0.25">
      <c r="A835" s="60"/>
      <c r="B835" s="18"/>
      <c r="C835" s="19"/>
      <c r="D835" s="20"/>
      <c r="E835" s="20"/>
      <c r="F835" s="20"/>
      <c r="G835" s="20"/>
      <c r="H835" s="20"/>
      <c r="I835" s="20"/>
      <c r="J835" s="20"/>
      <c r="K835" s="21"/>
    </row>
    <row r="836" spans="1:11" ht="17.100000000000001" customHeight="1" x14ac:dyDescent="0.25">
      <c r="A836" s="60"/>
      <c r="B836" s="18"/>
      <c r="C836" s="19"/>
      <c r="D836" s="20"/>
      <c r="E836" s="20"/>
      <c r="F836" s="20"/>
      <c r="G836" s="20"/>
      <c r="H836" s="20"/>
      <c r="I836" s="20"/>
      <c r="J836" s="20"/>
      <c r="K836" s="21"/>
    </row>
    <row r="837" spans="1:11" ht="17.100000000000001" customHeight="1" x14ac:dyDescent="0.25">
      <c r="A837" s="60"/>
      <c r="B837" s="18"/>
      <c r="C837" s="19"/>
      <c r="D837" s="20"/>
      <c r="E837" s="20"/>
      <c r="F837" s="20"/>
      <c r="G837" s="20"/>
      <c r="H837" s="20"/>
      <c r="I837" s="20"/>
      <c r="J837" s="20"/>
      <c r="K837" s="21"/>
    </row>
    <row r="838" spans="1:11" ht="17.100000000000001" customHeight="1" x14ac:dyDescent="0.25">
      <c r="A838" s="60"/>
      <c r="B838" s="18"/>
      <c r="C838" s="19"/>
      <c r="D838" s="20"/>
      <c r="E838" s="20"/>
      <c r="F838" s="20"/>
      <c r="G838" s="20"/>
      <c r="H838" s="20"/>
      <c r="I838" s="20"/>
      <c r="J838" s="20"/>
      <c r="K838" s="21"/>
    </row>
    <row r="839" spans="1:11" ht="17.100000000000001" customHeight="1" x14ac:dyDescent="0.25">
      <c r="A839" s="60"/>
      <c r="B839" s="18"/>
      <c r="C839" s="19"/>
      <c r="D839" s="20"/>
      <c r="E839" s="20"/>
      <c r="F839" s="20"/>
      <c r="G839" s="20"/>
      <c r="H839" s="20"/>
      <c r="I839" s="20"/>
      <c r="J839" s="20"/>
      <c r="K839" s="21"/>
    </row>
    <row r="840" spans="1:11" ht="17.100000000000001" customHeight="1" x14ac:dyDescent="0.25">
      <c r="A840" s="60"/>
      <c r="B840" s="18"/>
      <c r="C840" s="19"/>
      <c r="D840" s="20"/>
      <c r="E840" s="20"/>
      <c r="F840" s="20"/>
      <c r="G840" s="20"/>
      <c r="H840" s="20"/>
      <c r="I840" s="20"/>
      <c r="J840" s="20"/>
      <c r="K840" s="21"/>
    </row>
    <row r="841" spans="1:11" ht="17.100000000000001" customHeight="1" x14ac:dyDescent="0.25">
      <c r="A841" s="60"/>
      <c r="B841" s="18"/>
      <c r="C841" s="19"/>
      <c r="D841" s="20"/>
      <c r="E841" s="20"/>
      <c r="F841" s="20"/>
      <c r="G841" s="20"/>
      <c r="H841" s="20"/>
      <c r="I841" s="20"/>
      <c r="J841" s="20"/>
      <c r="K841" s="21"/>
    </row>
    <row r="842" spans="1:11" ht="17.100000000000001" customHeight="1" x14ac:dyDescent="0.25">
      <c r="A842" s="60"/>
      <c r="B842" s="18"/>
      <c r="C842" s="19"/>
      <c r="D842" s="20"/>
      <c r="E842" s="20"/>
      <c r="F842" s="20"/>
      <c r="G842" s="20"/>
      <c r="H842" s="20"/>
      <c r="I842" s="20"/>
      <c r="J842" s="20"/>
      <c r="K842" s="21"/>
    </row>
    <row r="843" spans="1:11" ht="17.100000000000001" customHeight="1" x14ac:dyDescent="0.25">
      <c r="A843" s="60"/>
      <c r="B843" s="18"/>
      <c r="C843" s="19"/>
      <c r="D843" s="20"/>
      <c r="E843" s="20"/>
      <c r="F843" s="20"/>
      <c r="G843" s="20"/>
      <c r="H843" s="20"/>
      <c r="I843" s="20"/>
      <c r="J843" s="20"/>
      <c r="K843" s="21"/>
    </row>
    <row r="844" spans="1:11" ht="17.100000000000001" customHeight="1" x14ac:dyDescent="0.25">
      <c r="A844" s="60"/>
      <c r="B844" s="18"/>
      <c r="C844" s="19"/>
      <c r="D844" s="20"/>
      <c r="E844" s="20"/>
      <c r="F844" s="20"/>
      <c r="G844" s="20"/>
      <c r="H844" s="20"/>
      <c r="I844" s="20"/>
      <c r="J844" s="20"/>
      <c r="K844" s="21"/>
    </row>
    <row r="845" spans="1:11" ht="17.100000000000001" customHeight="1" x14ac:dyDescent="0.25">
      <c r="A845" s="60"/>
      <c r="B845" s="18"/>
      <c r="C845" s="19"/>
      <c r="D845" s="20"/>
      <c r="E845" s="20"/>
      <c r="F845" s="20"/>
      <c r="G845" s="20"/>
      <c r="H845" s="20"/>
      <c r="I845" s="20"/>
      <c r="J845" s="20"/>
      <c r="K845" s="21"/>
    </row>
    <row r="846" spans="1:11" ht="17.100000000000001" customHeight="1" x14ac:dyDescent="0.25">
      <c r="A846" s="60"/>
      <c r="B846" s="18"/>
      <c r="C846" s="19"/>
      <c r="D846" s="20"/>
      <c r="E846" s="20"/>
      <c r="F846" s="20"/>
      <c r="G846" s="20"/>
      <c r="H846" s="20"/>
      <c r="I846" s="20"/>
      <c r="J846" s="20"/>
      <c r="K846" s="21"/>
    </row>
    <row r="847" spans="1:11" ht="17.100000000000001" customHeight="1" x14ac:dyDescent="0.25">
      <c r="A847" s="60"/>
      <c r="B847" s="18"/>
      <c r="C847" s="19"/>
      <c r="D847" s="20"/>
      <c r="E847" s="20"/>
      <c r="F847" s="20"/>
      <c r="G847" s="20"/>
      <c r="H847" s="20"/>
      <c r="I847" s="20"/>
      <c r="J847" s="20"/>
      <c r="K847" s="21"/>
    </row>
    <row r="848" spans="1:11" ht="17.100000000000001" customHeight="1" x14ac:dyDescent="0.25">
      <c r="A848" s="60"/>
      <c r="B848" s="18"/>
      <c r="C848" s="19"/>
      <c r="D848" s="20"/>
      <c r="E848" s="20"/>
      <c r="F848" s="20"/>
      <c r="G848" s="20"/>
      <c r="H848" s="20"/>
      <c r="I848" s="20"/>
      <c r="J848" s="20"/>
      <c r="K848" s="21"/>
    </row>
    <row r="849" spans="1:11" ht="17.100000000000001" customHeight="1" x14ac:dyDescent="0.25">
      <c r="A849" s="60"/>
      <c r="B849" s="18"/>
      <c r="C849" s="19"/>
      <c r="D849" s="20"/>
      <c r="E849" s="20"/>
      <c r="F849" s="20"/>
      <c r="G849" s="20"/>
      <c r="H849" s="20"/>
      <c r="I849" s="20"/>
      <c r="J849" s="20"/>
      <c r="K849" s="21"/>
    </row>
    <row r="850" spans="1:11" ht="17.100000000000001" customHeight="1" x14ac:dyDescent="0.25">
      <c r="A850" s="60"/>
      <c r="B850" s="18"/>
      <c r="C850" s="19"/>
      <c r="D850" s="20"/>
      <c r="E850" s="20"/>
      <c r="F850" s="20"/>
      <c r="G850" s="20"/>
      <c r="H850" s="20"/>
      <c r="I850" s="20"/>
      <c r="J850" s="20"/>
      <c r="K850" s="21"/>
    </row>
    <row r="851" spans="1:11" ht="17.100000000000001" customHeight="1" x14ac:dyDescent="0.25">
      <c r="A851" s="60"/>
      <c r="B851" s="18"/>
      <c r="C851" s="19"/>
      <c r="D851" s="20"/>
      <c r="E851" s="20"/>
      <c r="F851" s="20"/>
      <c r="G851" s="20"/>
      <c r="H851" s="20"/>
      <c r="I851" s="20"/>
      <c r="J851" s="20"/>
      <c r="K851" s="21"/>
    </row>
    <row r="852" spans="1:11" ht="17.100000000000001" customHeight="1" x14ac:dyDescent="0.25">
      <c r="A852" s="60"/>
      <c r="B852" s="18"/>
      <c r="C852" s="19"/>
      <c r="D852" s="20"/>
      <c r="E852" s="20"/>
      <c r="F852" s="20"/>
      <c r="G852" s="20"/>
      <c r="H852" s="20"/>
      <c r="I852" s="20"/>
      <c r="J852" s="20"/>
      <c r="K852" s="21"/>
    </row>
    <row r="853" spans="1:11" ht="17.100000000000001" customHeight="1" x14ac:dyDescent="0.25">
      <c r="A853" s="60"/>
      <c r="B853" s="18"/>
      <c r="C853" s="19"/>
      <c r="D853" s="20"/>
      <c r="E853" s="20"/>
      <c r="F853" s="20"/>
      <c r="G853" s="20"/>
      <c r="H853" s="20"/>
      <c r="I853" s="20"/>
      <c r="J853" s="20"/>
      <c r="K853" s="21"/>
    </row>
    <row r="854" spans="1:11" ht="17.100000000000001" customHeight="1" x14ac:dyDescent="0.25">
      <c r="A854" s="60"/>
      <c r="B854" s="18"/>
      <c r="C854" s="19"/>
      <c r="D854" s="20"/>
      <c r="E854" s="20"/>
      <c r="F854" s="20"/>
      <c r="G854" s="20"/>
      <c r="H854" s="20"/>
      <c r="I854" s="20"/>
      <c r="J854" s="20"/>
      <c r="K854" s="21"/>
    </row>
    <row r="855" spans="1:11" ht="17.100000000000001" customHeight="1" x14ac:dyDescent="0.25">
      <c r="A855" s="60"/>
      <c r="B855" s="18"/>
      <c r="C855" s="19"/>
      <c r="D855" s="20"/>
      <c r="E855" s="20"/>
      <c r="F855" s="20"/>
      <c r="G855" s="20"/>
      <c r="H855" s="20"/>
      <c r="I855" s="20"/>
      <c r="J855" s="20"/>
      <c r="K855" s="21"/>
    </row>
    <row r="856" spans="1:11" ht="17.100000000000001" customHeight="1" x14ac:dyDescent="0.25">
      <c r="A856" s="60"/>
      <c r="B856" s="18"/>
      <c r="C856" s="19"/>
      <c r="D856" s="20"/>
      <c r="E856" s="20"/>
      <c r="F856" s="20"/>
      <c r="G856" s="20"/>
      <c r="H856" s="20"/>
      <c r="I856" s="20"/>
      <c r="J856" s="20"/>
      <c r="K856" s="21"/>
    </row>
    <row r="857" spans="1:11" ht="17.100000000000001" customHeight="1" x14ac:dyDescent="0.25">
      <c r="A857" s="60"/>
      <c r="B857" s="18"/>
      <c r="C857" s="19"/>
      <c r="D857" s="20"/>
      <c r="E857" s="20"/>
      <c r="F857" s="20"/>
      <c r="G857" s="20"/>
      <c r="H857" s="20"/>
      <c r="I857" s="20"/>
      <c r="J857" s="20"/>
      <c r="K857" s="21"/>
    </row>
    <row r="858" spans="1:11" ht="17.100000000000001" customHeight="1" x14ac:dyDescent="0.25">
      <c r="A858" s="60"/>
      <c r="B858" s="18"/>
      <c r="C858" s="19"/>
      <c r="D858" s="20"/>
      <c r="E858" s="20"/>
      <c r="F858" s="20"/>
      <c r="G858" s="20"/>
      <c r="H858" s="20"/>
      <c r="I858" s="20"/>
      <c r="J858" s="20"/>
      <c r="K858" s="21"/>
    </row>
    <row r="859" spans="1:11" ht="17.100000000000001" customHeight="1" x14ac:dyDescent="0.25">
      <c r="A859" s="60"/>
      <c r="B859" s="18"/>
      <c r="C859" s="19"/>
      <c r="D859" s="20"/>
      <c r="E859" s="20"/>
      <c r="F859" s="20"/>
      <c r="G859" s="20"/>
      <c r="H859" s="20"/>
      <c r="I859" s="20"/>
      <c r="J859" s="20"/>
      <c r="K859" s="21"/>
    </row>
    <row r="860" spans="1:11" ht="17.100000000000001" customHeight="1" x14ac:dyDescent="0.25">
      <c r="A860" s="60"/>
      <c r="B860" s="18"/>
      <c r="C860" s="19"/>
      <c r="D860" s="20"/>
      <c r="E860" s="20"/>
      <c r="F860" s="20"/>
      <c r="G860" s="20"/>
      <c r="H860" s="20"/>
      <c r="I860" s="20"/>
      <c r="J860" s="20"/>
      <c r="K860" s="21"/>
    </row>
    <row r="861" spans="1:11" ht="17.100000000000001" customHeight="1" x14ac:dyDescent="0.25">
      <c r="A861" s="60"/>
      <c r="B861" s="18"/>
      <c r="C861" s="19"/>
      <c r="D861" s="20"/>
      <c r="E861" s="20"/>
      <c r="F861" s="20"/>
      <c r="G861" s="20"/>
      <c r="H861" s="20"/>
      <c r="I861" s="20"/>
      <c r="J861" s="20"/>
      <c r="K861" s="21"/>
    </row>
    <row r="862" spans="1:11" ht="17.100000000000001" customHeight="1" x14ac:dyDescent="0.25">
      <c r="A862" s="60"/>
      <c r="B862" s="18"/>
      <c r="C862" s="19"/>
      <c r="D862" s="20"/>
      <c r="E862" s="20"/>
      <c r="F862" s="20"/>
      <c r="G862" s="20"/>
      <c r="H862" s="20"/>
      <c r="I862" s="20"/>
      <c r="J862" s="20"/>
      <c r="K862" s="21"/>
    </row>
    <row r="863" spans="1:11" ht="17.100000000000001" customHeight="1" x14ac:dyDescent="0.25">
      <c r="A863" s="60"/>
      <c r="B863" s="18"/>
      <c r="C863" s="19"/>
      <c r="D863" s="20"/>
      <c r="E863" s="20"/>
      <c r="F863" s="20"/>
      <c r="G863" s="20"/>
      <c r="H863" s="20"/>
      <c r="I863" s="20"/>
      <c r="J863" s="20"/>
      <c r="K863" s="21"/>
    </row>
    <row r="864" spans="1:11" ht="17.100000000000001" customHeight="1" x14ac:dyDescent="0.25">
      <c r="A864" s="60"/>
      <c r="B864" s="18"/>
      <c r="C864" s="19"/>
      <c r="D864" s="20"/>
      <c r="E864" s="20"/>
      <c r="F864" s="20"/>
      <c r="G864" s="20"/>
      <c r="H864" s="20"/>
      <c r="I864" s="20"/>
      <c r="J864" s="20"/>
      <c r="K864" s="21"/>
    </row>
    <row r="865" spans="1:11" ht="17.100000000000001" customHeight="1" x14ac:dyDescent="0.25">
      <c r="A865" s="60"/>
      <c r="B865" s="18"/>
      <c r="C865" s="19"/>
      <c r="D865" s="20"/>
      <c r="E865" s="20"/>
      <c r="F865" s="20"/>
      <c r="G865" s="20"/>
      <c r="H865" s="20"/>
      <c r="I865" s="20"/>
      <c r="J865" s="20"/>
      <c r="K865" s="21"/>
    </row>
    <row r="866" spans="1:11" ht="17.100000000000001" customHeight="1" x14ac:dyDescent="0.25">
      <c r="A866" s="60"/>
      <c r="B866" s="18"/>
      <c r="C866" s="19"/>
      <c r="D866" s="20"/>
      <c r="E866" s="20"/>
      <c r="F866" s="20"/>
      <c r="G866" s="20"/>
      <c r="H866" s="20"/>
      <c r="I866" s="20"/>
      <c r="J866" s="20"/>
      <c r="K866" s="21"/>
    </row>
    <row r="867" spans="1:11" ht="17.100000000000001" customHeight="1" x14ac:dyDescent="0.25">
      <c r="A867" s="60"/>
      <c r="B867" s="18"/>
      <c r="C867" s="19"/>
      <c r="D867" s="20"/>
      <c r="E867" s="20"/>
      <c r="F867" s="20"/>
      <c r="G867" s="20"/>
      <c r="H867" s="20"/>
      <c r="I867" s="20"/>
      <c r="J867" s="20"/>
      <c r="K867" s="21"/>
    </row>
    <row r="868" spans="1:11" ht="17.100000000000001" customHeight="1" x14ac:dyDescent="0.25">
      <c r="A868" s="60"/>
      <c r="B868" s="18"/>
      <c r="C868" s="19"/>
      <c r="D868" s="20"/>
      <c r="E868" s="20"/>
      <c r="F868" s="20"/>
      <c r="G868" s="20"/>
      <c r="H868" s="20"/>
      <c r="I868" s="20"/>
      <c r="J868" s="20"/>
      <c r="K868" s="21"/>
    </row>
    <row r="869" spans="1:11" ht="17.100000000000001" customHeight="1" x14ac:dyDescent="0.25">
      <c r="A869" s="60"/>
      <c r="B869" s="18"/>
      <c r="C869" s="19"/>
      <c r="D869" s="20"/>
      <c r="E869" s="20"/>
      <c r="F869" s="20"/>
      <c r="G869" s="20"/>
      <c r="H869" s="20"/>
      <c r="I869" s="20"/>
      <c r="J869" s="20"/>
      <c r="K869" s="21"/>
    </row>
    <row r="870" spans="1:11" ht="17.100000000000001" customHeight="1" x14ac:dyDescent="0.25">
      <c r="A870" s="60"/>
      <c r="B870" s="18"/>
      <c r="C870" s="19"/>
      <c r="D870" s="20"/>
      <c r="E870" s="20"/>
      <c r="F870" s="20"/>
      <c r="G870" s="20"/>
      <c r="H870" s="20"/>
      <c r="I870" s="20"/>
      <c r="J870" s="20"/>
      <c r="K870" s="21"/>
    </row>
    <row r="871" spans="1:11" ht="17.100000000000001" customHeight="1" x14ac:dyDescent="0.25">
      <c r="A871" s="60"/>
      <c r="B871" s="18"/>
      <c r="C871" s="19"/>
      <c r="D871" s="20"/>
      <c r="E871" s="20"/>
      <c r="F871" s="20"/>
      <c r="G871" s="20"/>
      <c r="H871" s="20"/>
      <c r="I871" s="20"/>
      <c r="J871" s="20"/>
      <c r="K871" s="21"/>
    </row>
    <row r="872" spans="1:11" ht="17.100000000000001" customHeight="1" x14ac:dyDescent="0.25">
      <c r="A872" s="60"/>
      <c r="B872" s="18"/>
      <c r="C872" s="19"/>
      <c r="D872" s="20"/>
      <c r="E872" s="20"/>
      <c r="F872" s="20"/>
      <c r="G872" s="20"/>
      <c r="H872" s="20"/>
      <c r="I872" s="20"/>
      <c r="J872" s="20"/>
      <c r="K872" s="21"/>
    </row>
    <row r="873" spans="1:11" ht="17.100000000000001" customHeight="1" x14ac:dyDescent="0.25">
      <c r="A873" s="60"/>
      <c r="B873" s="18"/>
      <c r="C873" s="19"/>
      <c r="D873" s="20"/>
      <c r="E873" s="20"/>
      <c r="F873" s="20"/>
      <c r="G873" s="20"/>
      <c r="H873" s="20"/>
      <c r="I873" s="20"/>
      <c r="J873" s="20"/>
      <c r="K873" s="21"/>
    </row>
    <row r="874" spans="1:11" ht="17.100000000000001" customHeight="1" x14ac:dyDescent="0.25">
      <c r="A874" s="60"/>
      <c r="B874" s="18"/>
      <c r="C874" s="19"/>
      <c r="D874" s="20"/>
      <c r="E874" s="20"/>
      <c r="F874" s="20"/>
      <c r="G874" s="20"/>
      <c r="H874" s="20"/>
      <c r="I874" s="20"/>
      <c r="J874" s="20"/>
      <c r="K874" s="21"/>
    </row>
    <row r="875" spans="1:11" ht="17.100000000000001" customHeight="1" x14ac:dyDescent="0.25">
      <c r="A875" s="60"/>
      <c r="B875" s="18"/>
      <c r="C875" s="19"/>
      <c r="D875" s="20"/>
      <c r="E875" s="20"/>
      <c r="F875" s="20"/>
      <c r="G875" s="20"/>
      <c r="H875" s="20"/>
      <c r="I875" s="20"/>
      <c r="J875" s="20"/>
      <c r="K875" s="21"/>
    </row>
    <row r="876" spans="1:11" ht="17.100000000000001" customHeight="1" x14ac:dyDescent="0.25">
      <c r="A876" s="60"/>
      <c r="B876" s="18"/>
      <c r="C876" s="19"/>
      <c r="D876" s="20"/>
      <c r="E876" s="20"/>
      <c r="F876" s="20"/>
      <c r="G876" s="20"/>
      <c r="H876" s="20"/>
      <c r="I876" s="20"/>
      <c r="J876" s="20"/>
      <c r="K876" s="21"/>
    </row>
    <row r="877" spans="1:11" ht="17.100000000000001" customHeight="1" x14ac:dyDescent="0.25">
      <c r="A877" s="60"/>
      <c r="B877" s="18"/>
      <c r="C877" s="19"/>
      <c r="D877" s="20"/>
      <c r="E877" s="20"/>
      <c r="F877" s="20"/>
      <c r="G877" s="20"/>
      <c r="H877" s="20"/>
      <c r="I877" s="20"/>
      <c r="J877" s="20"/>
      <c r="K877" s="21"/>
    </row>
    <row r="878" spans="1:11" ht="17.100000000000001" customHeight="1" x14ac:dyDescent="0.25">
      <c r="A878" s="60"/>
      <c r="B878" s="18"/>
      <c r="C878" s="19"/>
      <c r="D878" s="20"/>
      <c r="E878" s="20"/>
      <c r="F878" s="20"/>
      <c r="G878" s="20"/>
      <c r="H878" s="20"/>
      <c r="I878" s="20"/>
      <c r="J878" s="20"/>
      <c r="K878" s="21"/>
    </row>
    <row r="879" spans="1:11" ht="17.100000000000001" customHeight="1" x14ac:dyDescent="0.25">
      <c r="A879" s="60"/>
      <c r="B879" s="18"/>
      <c r="C879" s="19"/>
      <c r="D879" s="20"/>
      <c r="E879" s="20"/>
      <c r="F879" s="20"/>
      <c r="G879" s="20"/>
      <c r="H879" s="20"/>
      <c r="I879" s="20"/>
      <c r="J879" s="20"/>
      <c r="K879" s="21"/>
    </row>
    <row r="880" spans="1:11" ht="17.100000000000001" customHeight="1" x14ac:dyDescent="0.25">
      <c r="A880" s="60"/>
      <c r="B880" s="18"/>
      <c r="C880" s="19"/>
      <c r="D880" s="20"/>
      <c r="E880" s="20"/>
      <c r="F880" s="20"/>
      <c r="G880" s="20"/>
      <c r="H880" s="20"/>
      <c r="I880" s="20"/>
      <c r="J880" s="20"/>
      <c r="K880" s="21"/>
    </row>
    <row r="881" spans="1:11" ht="17.100000000000001" customHeight="1" x14ac:dyDescent="0.25">
      <c r="A881" s="60"/>
      <c r="B881" s="18"/>
      <c r="C881" s="19"/>
      <c r="D881" s="20"/>
      <c r="E881" s="20"/>
      <c r="F881" s="20"/>
      <c r="G881" s="20"/>
      <c r="H881" s="20"/>
      <c r="I881" s="20"/>
      <c r="J881" s="20"/>
      <c r="K881" s="21"/>
    </row>
    <row r="882" spans="1:11" ht="17.100000000000001" customHeight="1" x14ac:dyDescent="0.25">
      <c r="A882" s="60"/>
      <c r="B882" s="18"/>
      <c r="C882" s="19"/>
      <c r="D882" s="20"/>
      <c r="E882" s="20"/>
      <c r="F882" s="20"/>
      <c r="G882" s="20"/>
      <c r="H882" s="20"/>
      <c r="I882" s="20"/>
      <c r="J882" s="20"/>
      <c r="K882" s="21"/>
    </row>
    <row r="883" spans="1:11" ht="17.100000000000001" customHeight="1" x14ac:dyDescent="0.25">
      <c r="A883" s="60"/>
      <c r="B883" s="18"/>
      <c r="C883" s="19"/>
      <c r="D883" s="20"/>
      <c r="E883" s="20"/>
      <c r="F883" s="20"/>
      <c r="G883" s="20"/>
      <c r="H883" s="20"/>
      <c r="I883" s="20"/>
      <c r="J883" s="20"/>
      <c r="K883" s="21"/>
    </row>
    <row r="884" spans="1:11" ht="17.100000000000001" customHeight="1" x14ac:dyDescent="0.25">
      <c r="A884" s="60"/>
      <c r="B884" s="18"/>
      <c r="C884" s="19"/>
      <c r="D884" s="20"/>
      <c r="E884" s="20"/>
      <c r="F884" s="20"/>
      <c r="G884" s="20"/>
      <c r="H884" s="20"/>
      <c r="I884" s="20"/>
      <c r="J884" s="20"/>
      <c r="K884" s="21"/>
    </row>
    <row r="885" spans="1:11" ht="17.100000000000001" customHeight="1" x14ac:dyDescent="0.25">
      <c r="A885" s="60"/>
      <c r="B885" s="18"/>
      <c r="C885" s="19"/>
      <c r="D885" s="20"/>
      <c r="E885" s="20"/>
      <c r="F885" s="20"/>
      <c r="G885" s="20"/>
      <c r="H885" s="20"/>
      <c r="I885" s="20"/>
      <c r="J885" s="20"/>
      <c r="K885" s="21"/>
    </row>
    <row r="886" spans="1:11" ht="17.100000000000001" customHeight="1" x14ac:dyDescent="0.25">
      <c r="A886" s="60"/>
      <c r="B886" s="18"/>
      <c r="C886" s="19"/>
      <c r="D886" s="20"/>
      <c r="E886" s="20"/>
      <c r="F886" s="20"/>
      <c r="G886" s="20"/>
      <c r="H886" s="20"/>
      <c r="I886" s="20"/>
      <c r="J886" s="20"/>
      <c r="K886" s="21"/>
    </row>
    <row r="887" spans="1:11" ht="17.100000000000001" customHeight="1" x14ac:dyDescent="0.25">
      <c r="A887" s="60"/>
      <c r="B887" s="18"/>
      <c r="C887" s="19"/>
      <c r="D887" s="20"/>
      <c r="E887" s="20"/>
      <c r="F887" s="20"/>
      <c r="G887" s="20"/>
      <c r="H887" s="20"/>
      <c r="I887" s="20"/>
      <c r="J887" s="20"/>
      <c r="K887" s="21"/>
    </row>
    <row r="888" spans="1:11" ht="17.100000000000001" customHeight="1" x14ac:dyDescent="0.25">
      <c r="A888" s="60"/>
      <c r="B888" s="18"/>
      <c r="C888" s="19"/>
      <c r="D888" s="20"/>
      <c r="E888" s="20"/>
      <c r="F888" s="20"/>
      <c r="G888" s="20"/>
      <c r="H888" s="20"/>
      <c r="I888" s="20"/>
      <c r="J888" s="20"/>
      <c r="K888" s="21"/>
    </row>
    <row r="889" spans="1:11" ht="17.100000000000001" customHeight="1" x14ac:dyDescent="0.25">
      <c r="A889" s="60"/>
      <c r="B889" s="18"/>
      <c r="C889" s="19"/>
      <c r="D889" s="20"/>
      <c r="E889" s="20"/>
      <c r="F889" s="20"/>
      <c r="G889" s="20"/>
      <c r="H889" s="20"/>
      <c r="I889" s="20"/>
      <c r="J889" s="20"/>
      <c r="K889" s="21"/>
    </row>
    <row r="890" spans="1:11" ht="17.100000000000001" customHeight="1" x14ac:dyDescent="0.25">
      <c r="A890" s="60"/>
      <c r="B890" s="18"/>
      <c r="C890" s="19"/>
      <c r="D890" s="20"/>
      <c r="E890" s="20"/>
      <c r="F890" s="20"/>
      <c r="G890" s="20"/>
      <c r="H890" s="20"/>
      <c r="I890" s="20"/>
      <c r="J890" s="20"/>
      <c r="K890" s="21"/>
    </row>
    <row r="891" spans="1:11" ht="17.100000000000001" customHeight="1" x14ac:dyDescent="0.25">
      <c r="A891" s="60"/>
      <c r="B891" s="18"/>
      <c r="C891" s="19"/>
      <c r="D891" s="20"/>
      <c r="E891" s="20"/>
      <c r="F891" s="20"/>
      <c r="G891" s="20"/>
      <c r="H891" s="20"/>
      <c r="I891" s="20"/>
      <c r="J891" s="20"/>
      <c r="K891" s="21"/>
    </row>
    <row r="892" spans="1:11" ht="17.100000000000001" customHeight="1" x14ac:dyDescent="0.25">
      <c r="A892" s="60"/>
      <c r="B892" s="18"/>
      <c r="C892" s="19"/>
      <c r="D892" s="20"/>
      <c r="E892" s="20"/>
      <c r="F892" s="20"/>
      <c r="G892" s="20"/>
      <c r="H892" s="20"/>
      <c r="I892" s="20"/>
      <c r="J892" s="20"/>
      <c r="K892" s="21"/>
    </row>
    <row r="893" spans="1:11" ht="17.100000000000001" customHeight="1" x14ac:dyDescent="0.25">
      <c r="A893" s="60"/>
      <c r="B893" s="18"/>
      <c r="C893" s="19"/>
      <c r="D893" s="20"/>
      <c r="E893" s="20"/>
      <c r="F893" s="20"/>
      <c r="G893" s="20"/>
      <c r="H893" s="20"/>
      <c r="I893" s="20"/>
      <c r="J893" s="20"/>
      <c r="K893" s="21"/>
    </row>
    <row r="894" spans="1:11" ht="17.100000000000001" customHeight="1" x14ac:dyDescent="0.25">
      <c r="A894" s="60"/>
      <c r="B894" s="18"/>
      <c r="C894" s="19"/>
      <c r="D894" s="20"/>
      <c r="E894" s="20"/>
      <c r="F894" s="20"/>
      <c r="G894" s="20"/>
      <c r="H894" s="20"/>
      <c r="I894" s="20"/>
      <c r="J894" s="20"/>
      <c r="K894" s="21"/>
    </row>
    <row r="895" spans="1:11" ht="17.100000000000001" customHeight="1" x14ac:dyDescent="0.25">
      <c r="A895" s="60"/>
      <c r="B895" s="18"/>
      <c r="C895" s="19"/>
      <c r="D895" s="20"/>
      <c r="E895" s="20"/>
      <c r="F895" s="20"/>
      <c r="G895" s="20"/>
      <c r="H895" s="20"/>
      <c r="I895" s="20"/>
      <c r="J895" s="20"/>
      <c r="K895" s="21"/>
    </row>
    <row r="896" spans="1:11" ht="17.100000000000001" customHeight="1" x14ac:dyDescent="0.25">
      <c r="A896" s="60"/>
      <c r="B896" s="18"/>
      <c r="C896" s="19"/>
      <c r="D896" s="20"/>
      <c r="E896" s="20"/>
      <c r="F896" s="20"/>
      <c r="G896" s="20"/>
      <c r="H896" s="20"/>
      <c r="I896" s="20"/>
      <c r="J896" s="20"/>
      <c r="K896" s="21"/>
    </row>
    <row r="897" spans="1:11" ht="17.100000000000001" customHeight="1" x14ac:dyDescent="0.25">
      <c r="A897" s="60"/>
      <c r="B897" s="18"/>
      <c r="C897" s="19"/>
      <c r="D897" s="20"/>
      <c r="E897" s="20"/>
      <c r="F897" s="20"/>
      <c r="G897" s="20"/>
      <c r="H897" s="20"/>
      <c r="I897" s="20"/>
      <c r="J897" s="20"/>
      <c r="K897" s="21"/>
    </row>
    <row r="898" spans="1:11" ht="17.100000000000001" customHeight="1" x14ac:dyDescent="0.25">
      <c r="A898" s="60"/>
      <c r="B898" s="18"/>
      <c r="C898" s="19"/>
      <c r="D898" s="20"/>
      <c r="E898" s="20"/>
      <c r="F898" s="20"/>
      <c r="G898" s="20"/>
      <c r="H898" s="20"/>
      <c r="I898" s="20"/>
      <c r="J898" s="20"/>
      <c r="K898" s="21"/>
    </row>
    <row r="899" spans="1:11" ht="17.100000000000001" customHeight="1" x14ac:dyDescent="0.25">
      <c r="A899" s="60"/>
      <c r="B899" s="18"/>
      <c r="C899" s="19"/>
      <c r="D899" s="20"/>
      <c r="E899" s="20"/>
      <c r="F899" s="20"/>
      <c r="G899" s="20"/>
      <c r="H899" s="20"/>
      <c r="I899" s="20"/>
      <c r="J899" s="20"/>
      <c r="K899" s="21"/>
    </row>
    <row r="900" spans="1:11" ht="17.100000000000001" customHeight="1" x14ac:dyDescent="0.25">
      <c r="A900" s="60"/>
      <c r="B900" s="18"/>
      <c r="C900" s="19"/>
      <c r="D900" s="20"/>
      <c r="E900" s="20"/>
      <c r="F900" s="20"/>
      <c r="G900" s="20"/>
      <c r="H900" s="20"/>
      <c r="I900" s="20"/>
      <c r="J900" s="20"/>
      <c r="K900" s="21"/>
    </row>
    <row r="901" spans="1:11" ht="17.100000000000001" customHeight="1" x14ac:dyDescent="0.25">
      <c r="A901" s="60"/>
      <c r="B901" s="18"/>
      <c r="C901" s="19"/>
      <c r="D901" s="20"/>
      <c r="E901" s="20"/>
      <c r="F901" s="20"/>
      <c r="G901" s="20"/>
      <c r="H901" s="20"/>
      <c r="I901" s="20"/>
      <c r="J901" s="20"/>
      <c r="K901" s="21"/>
    </row>
    <row r="902" spans="1:11" ht="17.100000000000001" customHeight="1" x14ac:dyDescent="0.25">
      <c r="A902" s="60"/>
      <c r="B902" s="18"/>
      <c r="C902" s="19"/>
      <c r="D902" s="20"/>
      <c r="E902" s="20"/>
      <c r="F902" s="20"/>
      <c r="G902" s="20"/>
      <c r="H902" s="20"/>
      <c r="I902" s="20"/>
      <c r="J902" s="20"/>
      <c r="K902" s="21"/>
    </row>
    <row r="903" spans="1:11" ht="17.100000000000001" customHeight="1" x14ac:dyDescent="0.25">
      <c r="A903" s="60"/>
      <c r="B903" s="18"/>
      <c r="C903" s="19"/>
      <c r="D903" s="20"/>
      <c r="E903" s="20"/>
      <c r="F903" s="20"/>
      <c r="G903" s="20"/>
      <c r="H903" s="20"/>
      <c r="I903" s="20"/>
      <c r="J903" s="20"/>
      <c r="K903" s="21"/>
    </row>
    <row r="904" spans="1:11" ht="17.100000000000001" customHeight="1" x14ac:dyDescent="0.25">
      <c r="A904" s="60"/>
      <c r="B904" s="18"/>
      <c r="C904" s="19"/>
      <c r="D904" s="20"/>
      <c r="E904" s="20"/>
      <c r="F904" s="20"/>
      <c r="G904" s="20"/>
      <c r="H904" s="20"/>
      <c r="I904" s="20"/>
      <c r="J904" s="20"/>
      <c r="K904" s="21"/>
    </row>
    <row r="905" spans="1:11" ht="17.100000000000001" customHeight="1" x14ac:dyDescent="0.25">
      <c r="A905" s="60"/>
      <c r="B905" s="18"/>
      <c r="C905" s="19"/>
      <c r="D905" s="20"/>
      <c r="E905" s="20"/>
      <c r="F905" s="20"/>
      <c r="G905" s="20"/>
      <c r="H905" s="20"/>
      <c r="I905" s="20"/>
      <c r="J905" s="20"/>
      <c r="K905" s="21"/>
    </row>
    <row r="906" spans="1:11" ht="17.100000000000001" customHeight="1" x14ac:dyDescent="0.25">
      <c r="A906" s="60"/>
      <c r="B906" s="18"/>
      <c r="C906" s="19"/>
      <c r="D906" s="20"/>
      <c r="E906" s="20"/>
      <c r="F906" s="20"/>
      <c r="G906" s="20"/>
      <c r="H906" s="20"/>
      <c r="I906" s="20"/>
      <c r="J906" s="20"/>
      <c r="K906" s="21"/>
    </row>
    <row r="907" spans="1:11" ht="17.100000000000001" customHeight="1" x14ac:dyDescent="0.25">
      <c r="A907" s="60"/>
      <c r="B907" s="18"/>
      <c r="C907" s="19"/>
      <c r="D907" s="20"/>
      <c r="E907" s="20"/>
      <c r="F907" s="20"/>
      <c r="G907" s="20"/>
      <c r="H907" s="20"/>
      <c r="I907" s="20"/>
      <c r="J907" s="20"/>
      <c r="K907" s="21"/>
    </row>
    <row r="908" spans="1:11" ht="17.100000000000001" customHeight="1" x14ac:dyDescent="0.25">
      <c r="A908" s="60"/>
      <c r="B908" s="18"/>
      <c r="C908" s="19"/>
      <c r="D908" s="20"/>
      <c r="E908" s="20"/>
      <c r="F908" s="20"/>
      <c r="G908" s="20"/>
      <c r="H908" s="20"/>
      <c r="I908" s="20"/>
      <c r="J908" s="20"/>
      <c r="K908" s="21"/>
    </row>
    <row r="909" spans="1:11" ht="17.100000000000001" customHeight="1" x14ac:dyDescent="0.25">
      <c r="A909" s="60"/>
      <c r="B909" s="18"/>
      <c r="C909" s="19"/>
      <c r="D909" s="20"/>
      <c r="E909" s="20"/>
      <c r="F909" s="20"/>
      <c r="G909" s="20"/>
      <c r="H909" s="20"/>
      <c r="I909" s="20"/>
      <c r="J909" s="20"/>
      <c r="K909" s="21"/>
    </row>
    <row r="910" spans="1:11" ht="17.100000000000001" customHeight="1" x14ac:dyDescent="0.25">
      <c r="A910" s="60"/>
      <c r="B910" s="18"/>
      <c r="C910" s="19"/>
      <c r="D910" s="20"/>
      <c r="E910" s="20"/>
      <c r="F910" s="20"/>
      <c r="G910" s="20"/>
      <c r="H910" s="20"/>
      <c r="I910" s="20"/>
      <c r="J910" s="20"/>
      <c r="K910" s="21"/>
    </row>
    <row r="911" spans="1:11" ht="17.100000000000001" customHeight="1" x14ac:dyDescent="0.25">
      <c r="A911" s="60"/>
      <c r="B911" s="18"/>
      <c r="C911" s="19"/>
      <c r="D911" s="20"/>
      <c r="E911" s="20"/>
      <c r="F911" s="20"/>
      <c r="G911" s="20"/>
      <c r="H911" s="20"/>
      <c r="I911" s="20"/>
      <c r="J911" s="20"/>
      <c r="K911" s="21"/>
    </row>
    <row r="912" spans="1:11" ht="17.100000000000001" customHeight="1" x14ac:dyDescent="0.25">
      <c r="A912" s="60"/>
      <c r="B912" s="18"/>
      <c r="C912" s="19"/>
      <c r="D912" s="20"/>
      <c r="E912" s="20"/>
      <c r="F912" s="20"/>
      <c r="G912" s="20"/>
      <c r="H912" s="20"/>
      <c r="I912" s="20"/>
      <c r="J912" s="20"/>
      <c r="K912" s="21"/>
    </row>
    <row r="913" spans="1:11" ht="17.100000000000001" customHeight="1" x14ac:dyDescent="0.25">
      <c r="A913" s="60"/>
      <c r="B913" s="18"/>
      <c r="C913" s="19"/>
      <c r="D913" s="20"/>
      <c r="E913" s="20"/>
      <c r="F913" s="20"/>
      <c r="G913" s="20"/>
      <c r="H913" s="20"/>
      <c r="I913" s="20"/>
      <c r="J913" s="20"/>
      <c r="K913" s="21"/>
    </row>
    <row r="914" spans="1:11" ht="17.100000000000001" customHeight="1" x14ac:dyDescent="0.25">
      <c r="A914" s="60"/>
      <c r="B914" s="18"/>
      <c r="C914" s="19"/>
      <c r="D914" s="20"/>
      <c r="E914" s="20"/>
      <c r="F914" s="20"/>
      <c r="G914" s="20"/>
      <c r="H914" s="20"/>
      <c r="I914" s="20"/>
      <c r="J914" s="20"/>
      <c r="K914" s="21"/>
    </row>
    <row r="915" spans="1:11" ht="17.100000000000001" customHeight="1" x14ac:dyDescent="0.25">
      <c r="A915" s="60"/>
      <c r="B915" s="18"/>
      <c r="C915" s="19"/>
      <c r="D915" s="20"/>
      <c r="E915" s="20"/>
      <c r="F915" s="20"/>
      <c r="G915" s="20"/>
      <c r="H915" s="20"/>
      <c r="I915" s="20"/>
      <c r="J915" s="20"/>
      <c r="K915" s="21"/>
    </row>
    <row r="916" spans="1:11" ht="17.100000000000001" customHeight="1" x14ac:dyDescent="0.25">
      <c r="A916" s="60"/>
      <c r="B916" s="18"/>
      <c r="C916" s="19"/>
      <c r="D916" s="20"/>
      <c r="E916" s="20"/>
      <c r="F916" s="20"/>
      <c r="G916" s="20"/>
      <c r="H916" s="20"/>
      <c r="I916" s="20"/>
      <c r="J916" s="20"/>
      <c r="K916" s="21"/>
    </row>
    <row r="917" spans="1:11" ht="17.100000000000001" customHeight="1" x14ac:dyDescent="0.25">
      <c r="A917" s="60"/>
      <c r="B917" s="18"/>
      <c r="C917" s="19"/>
      <c r="D917" s="20"/>
      <c r="E917" s="20"/>
      <c r="F917" s="20"/>
      <c r="G917" s="20"/>
      <c r="H917" s="20"/>
      <c r="I917" s="20"/>
      <c r="J917" s="20"/>
      <c r="K917" s="21"/>
    </row>
    <row r="918" spans="1:11" ht="17.100000000000001" customHeight="1" x14ac:dyDescent="0.25">
      <c r="A918" s="60"/>
      <c r="B918" s="18"/>
      <c r="C918" s="19"/>
      <c r="D918" s="20"/>
      <c r="E918" s="20"/>
      <c r="F918" s="20"/>
      <c r="G918" s="20"/>
      <c r="H918" s="20"/>
      <c r="I918" s="20"/>
      <c r="J918" s="20"/>
      <c r="K918" s="21"/>
    </row>
    <row r="919" spans="1:11" ht="17.100000000000001" customHeight="1" x14ac:dyDescent="0.25">
      <c r="A919" s="60"/>
      <c r="B919" s="18"/>
      <c r="C919" s="19"/>
      <c r="D919" s="20"/>
      <c r="E919" s="20"/>
      <c r="F919" s="20"/>
      <c r="G919" s="20"/>
      <c r="H919" s="20"/>
      <c r="I919" s="20"/>
      <c r="J919" s="20"/>
      <c r="K919" s="21"/>
    </row>
    <row r="920" spans="1:11" ht="17.100000000000001" customHeight="1" x14ac:dyDescent="0.25">
      <c r="A920" s="60"/>
      <c r="B920" s="18"/>
      <c r="C920" s="19"/>
      <c r="D920" s="20"/>
      <c r="E920" s="20"/>
      <c r="F920" s="20"/>
      <c r="G920" s="20"/>
      <c r="H920" s="20"/>
      <c r="I920" s="20"/>
      <c r="J920" s="20"/>
      <c r="K920" s="21"/>
    </row>
    <row r="921" spans="1:11" ht="17.100000000000001" customHeight="1" x14ac:dyDescent="0.25">
      <c r="A921" s="60"/>
      <c r="B921" s="18"/>
      <c r="C921" s="19"/>
      <c r="D921" s="20"/>
      <c r="E921" s="20"/>
      <c r="F921" s="20"/>
      <c r="G921" s="20"/>
      <c r="H921" s="20"/>
      <c r="I921" s="20"/>
      <c r="J921" s="20"/>
      <c r="K921" s="21"/>
    </row>
    <row r="922" spans="1:11" ht="17.100000000000001" customHeight="1" x14ac:dyDescent="0.25">
      <c r="A922" s="60"/>
      <c r="B922" s="18"/>
      <c r="C922" s="19"/>
      <c r="D922" s="20"/>
      <c r="E922" s="20"/>
      <c r="F922" s="20"/>
      <c r="G922" s="20"/>
      <c r="H922" s="20"/>
      <c r="I922" s="20"/>
      <c r="J922" s="20"/>
      <c r="K922" s="21"/>
    </row>
    <row r="923" spans="1:11" ht="17.100000000000001" customHeight="1" x14ac:dyDescent="0.25">
      <c r="A923" s="60"/>
      <c r="B923" s="18"/>
      <c r="C923" s="19"/>
      <c r="D923" s="20"/>
      <c r="E923" s="20"/>
      <c r="F923" s="20"/>
      <c r="G923" s="20"/>
      <c r="H923" s="20"/>
      <c r="I923" s="20"/>
      <c r="J923" s="20"/>
      <c r="K923" s="21"/>
    </row>
    <row r="924" spans="1:11" ht="17.100000000000001" customHeight="1" x14ac:dyDescent="0.25">
      <c r="A924" s="60"/>
      <c r="B924" s="18"/>
      <c r="C924" s="19"/>
      <c r="D924" s="20"/>
      <c r="E924" s="20"/>
      <c r="F924" s="20"/>
      <c r="G924" s="20"/>
      <c r="H924" s="20"/>
      <c r="I924" s="20"/>
      <c r="J924" s="20"/>
      <c r="K924" s="21"/>
    </row>
    <row r="925" spans="1:11" ht="17.100000000000001" customHeight="1" x14ac:dyDescent="0.25">
      <c r="A925" s="60"/>
      <c r="B925" s="18"/>
      <c r="C925" s="19"/>
      <c r="D925" s="20"/>
      <c r="E925" s="20"/>
      <c r="F925" s="20"/>
      <c r="G925" s="20"/>
      <c r="H925" s="20"/>
      <c r="I925" s="20"/>
      <c r="J925" s="20"/>
      <c r="K925" s="21"/>
    </row>
    <row r="926" spans="1:11" ht="17.100000000000001" customHeight="1" x14ac:dyDescent="0.25">
      <c r="A926" s="60"/>
      <c r="B926" s="18"/>
      <c r="C926" s="19"/>
      <c r="D926" s="20"/>
      <c r="E926" s="20"/>
      <c r="F926" s="20"/>
      <c r="G926" s="20"/>
      <c r="H926" s="20"/>
      <c r="I926" s="20"/>
      <c r="J926" s="20"/>
      <c r="K926" s="21"/>
    </row>
    <row r="927" spans="1:11" ht="17.100000000000001" customHeight="1" x14ac:dyDescent="0.25">
      <c r="A927" s="60"/>
      <c r="B927" s="18"/>
      <c r="C927" s="19"/>
      <c r="D927" s="20"/>
      <c r="E927" s="20"/>
      <c r="F927" s="20"/>
      <c r="G927" s="20"/>
      <c r="H927" s="20"/>
      <c r="I927" s="20"/>
      <c r="J927" s="20"/>
      <c r="K927" s="21"/>
    </row>
    <row r="928" spans="1:11" ht="17.100000000000001" customHeight="1" x14ac:dyDescent="0.25">
      <c r="A928" s="60"/>
      <c r="B928" s="18"/>
      <c r="C928" s="19"/>
      <c r="D928" s="20"/>
      <c r="E928" s="20"/>
      <c r="F928" s="20"/>
      <c r="G928" s="20"/>
      <c r="H928" s="20"/>
      <c r="I928" s="20"/>
      <c r="J928" s="20"/>
      <c r="K928" s="21"/>
    </row>
    <row r="929" spans="1:11" ht="17.100000000000001" customHeight="1" x14ac:dyDescent="0.25">
      <c r="A929" s="60"/>
      <c r="B929" s="18"/>
      <c r="C929" s="19"/>
      <c r="D929" s="20"/>
      <c r="E929" s="20"/>
      <c r="F929" s="20"/>
      <c r="G929" s="20"/>
      <c r="H929" s="20"/>
      <c r="I929" s="20"/>
      <c r="J929" s="20"/>
      <c r="K929" s="21"/>
    </row>
    <row r="930" spans="1:11" ht="17.100000000000001" customHeight="1" x14ac:dyDescent="0.25">
      <c r="A930" s="60"/>
      <c r="B930" s="18"/>
      <c r="C930" s="19"/>
      <c r="D930" s="20"/>
      <c r="E930" s="20"/>
      <c r="F930" s="20"/>
      <c r="G930" s="20"/>
      <c r="H930" s="20"/>
      <c r="I930" s="20"/>
      <c r="J930" s="20"/>
      <c r="K930" s="21"/>
    </row>
    <row r="931" spans="1:11" ht="17.100000000000001" customHeight="1" x14ac:dyDescent="0.25">
      <c r="A931" s="60"/>
      <c r="B931" s="18"/>
      <c r="C931" s="19"/>
      <c r="D931" s="20"/>
      <c r="E931" s="20"/>
      <c r="F931" s="20"/>
      <c r="G931" s="20"/>
      <c r="H931" s="20"/>
      <c r="I931" s="20"/>
      <c r="J931" s="20"/>
      <c r="K931" s="21"/>
    </row>
    <row r="932" spans="1:11" ht="17.100000000000001" customHeight="1" x14ac:dyDescent="0.25">
      <c r="A932" s="60"/>
      <c r="B932" s="18"/>
      <c r="C932" s="19"/>
      <c r="D932" s="20"/>
      <c r="E932" s="20"/>
      <c r="F932" s="20"/>
      <c r="G932" s="20"/>
      <c r="H932" s="20"/>
      <c r="I932" s="20"/>
      <c r="J932" s="20"/>
      <c r="K932" s="21"/>
    </row>
    <row r="933" spans="1:11" ht="17.100000000000001" customHeight="1" x14ac:dyDescent="0.25">
      <c r="A933" s="60"/>
      <c r="B933" s="18"/>
      <c r="C933" s="19"/>
      <c r="D933" s="20"/>
      <c r="E933" s="20"/>
      <c r="F933" s="20"/>
      <c r="G933" s="20"/>
      <c r="H933" s="20"/>
      <c r="I933" s="20"/>
      <c r="J933" s="20"/>
      <c r="K933" s="21"/>
    </row>
    <row r="934" spans="1:11" ht="17.100000000000001" customHeight="1" x14ac:dyDescent="0.25">
      <c r="A934" s="60"/>
      <c r="B934" s="18"/>
      <c r="C934" s="19"/>
      <c r="D934" s="20"/>
      <c r="E934" s="20"/>
      <c r="F934" s="20"/>
      <c r="G934" s="20"/>
      <c r="H934" s="20"/>
      <c r="I934" s="20"/>
      <c r="J934" s="20"/>
      <c r="K934" s="21"/>
    </row>
    <row r="935" spans="1:11" ht="17.100000000000001" customHeight="1" x14ac:dyDescent="0.25">
      <c r="A935" s="60"/>
      <c r="B935" s="18"/>
      <c r="C935" s="19"/>
      <c r="D935" s="20"/>
      <c r="E935" s="20"/>
      <c r="F935" s="20"/>
      <c r="G935" s="20"/>
      <c r="H935" s="20"/>
      <c r="I935" s="20"/>
      <c r="J935" s="20"/>
      <c r="K935" s="21"/>
    </row>
    <row r="936" spans="1:11" ht="17.100000000000001" customHeight="1" x14ac:dyDescent="0.25">
      <c r="A936" s="60"/>
      <c r="B936" s="18"/>
      <c r="C936" s="19"/>
      <c r="D936" s="20"/>
      <c r="E936" s="20"/>
      <c r="F936" s="20"/>
      <c r="G936" s="20"/>
      <c r="H936" s="20"/>
      <c r="I936" s="20"/>
      <c r="J936" s="20"/>
      <c r="K936" s="21"/>
    </row>
    <row r="937" spans="1:11" ht="17.100000000000001" customHeight="1" x14ac:dyDescent="0.25">
      <c r="A937" s="60"/>
      <c r="B937" s="18"/>
      <c r="C937" s="19"/>
      <c r="D937" s="20"/>
      <c r="E937" s="20"/>
      <c r="F937" s="20"/>
      <c r="G937" s="20"/>
      <c r="H937" s="20"/>
      <c r="I937" s="20"/>
      <c r="J937" s="20"/>
      <c r="K937" s="21"/>
    </row>
    <row r="938" spans="1:11" ht="17.100000000000001" customHeight="1" x14ac:dyDescent="0.25">
      <c r="A938" s="60"/>
      <c r="B938" s="18"/>
      <c r="C938" s="19"/>
      <c r="D938" s="20"/>
      <c r="E938" s="20"/>
      <c r="F938" s="20"/>
      <c r="G938" s="20"/>
      <c r="H938" s="20"/>
      <c r="I938" s="20"/>
      <c r="J938" s="20"/>
      <c r="K938" s="21"/>
    </row>
    <row r="939" spans="1:11" ht="17.100000000000001" customHeight="1" x14ac:dyDescent="0.25">
      <c r="A939" s="60"/>
      <c r="B939" s="18"/>
      <c r="C939" s="19"/>
      <c r="D939" s="20"/>
      <c r="E939" s="20"/>
      <c r="F939" s="20"/>
      <c r="G939" s="20"/>
      <c r="H939" s="20"/>
      <c r="I939" s="20"/>
      <c r="J939" s="20"/>
      <c r="K939" s="21"/>
    </row>
    <row r="940" spans="1:11" ht="17.100000000000001" customHeight="1" x14ac:dyDescent="0.25">
      <c r="A940" s="60"/>
      <c r="B940" s="18"/>
      <c r="C940" s="19"/>
      <c r="D940" s="20"/>
      <c r="E940" s="20"/>
      <c r="F940" s="20"/>
      <c r="G940" s="20"/>
      <c r="H940" s="20"/>
      <c r="I940" s="20"/>
      <c r="J940" s="20"/>
      <c r="K940" s="21"/>
    </row>
    <row r="941" spans="1:11" ht="17.100000000000001" customHeight="1" x14ac:dyDescent="0.25">
      <c r="A941" s="60"/>
      <c r="B941" s="18"/>
      <c r="C941" s="19"/>
      <c r="D941" s="20"/>
      <c r="E941" s="20"/>
      <c r="F941" s="20"/>
      <c r="G941" s="20"/>
      <c r="H941" s="20"/>
      <c r="I941" s="20"/>
      <c r="J941" s="20"/>
      <c r="K941" s="21"/>
    </row>
    <row r="942" spans="1:11" ht="17.100000000000001" customHeight="1" x14ac:dyDescent="0.25">
      <c r="A942" s="60"/>
      <c r="B942" s="18"/>
      <c r="C942" s="19"/>
      <c r="D942" s="20"/>
      <c r="E942" s="20"/>
      <c r="F942" s="20"/>
      <c r="G942" s="20"/>
      <c r="H942" s="20"/>
      <c r="I942" s="20"/>
      <c r="J942" s="20"/>
      <c r="K942" s="21"/>
    </row>
    <row r="943" spans="1:11" ht="17.100000000000001" customHeight="1" x14ac:dyDescent="0.25">
      <c r="A943" s="60"/>
      <c r="B943" s="18"/>
      <c r="C943" s="19"/>
      <c r="D943" s="20"/>
      <c r="E943" s="20"/>
      <c r="F943" s="20"/>
      <c r="G943" s="20"/>
      <c r="H943" s="20"/>
      <c r="I943" s="20"/>
      <c r="J943" s="20"/>
      <c r="K943" s="21"/>
    </row>
    <row r="944" spans="1:11" ht="17.100000000000001" customHeight="1" x14ac:dyDescent="0.25">
      <c r="A944" s="60"/>
      <c r="B944" s="18"/>
      <c r="C944" s="19"/>
      <c r="D944" s="20"/>
      <c r="E944" s="20"/>
      <c r="F944" s="20"/>
      <c r="G944" s="20"/>
      <c r="H944" s="20"/>
      <c r="I944" s="20"/>
      <c r="J944" s="20"/>
      <c r="K944" s="21"/>
    </row>
    <row r="945" spans="1:11" ht="17.100000000000001" customHeight="1" x14ac:dyDescent="0.25">
      <c r="A945" s="60"/>
      <c r="B945" s="18"/>
      <c r="C945" s="19"/>
      <c r="D945" s="20"/>
      <c r="E945" s="20"/>
      <c r="F945" s="20"/>
      <c r="G945" s="20"/>
      <c r="H945" s="20"/>
      <c r="I945" s="20"/>
      <c r="J945" s="20"/>
      <c r="K945" s="21"/>
    </row>
    <row r="946" spans="1:11" ht="17.100000000000001" customHeight="1" x14ac:dyDescent="0.25">
      <c r="A946" s="60"/>
      <c r="B946" s="18"/>
      <c r="C946" s="19"/>
      <c r="D946" s="20"/>
      <c r="E946" s="20"/>
      <c r="F946" s="20"/>
      <c r="G946" s="20"/>
      <c r="H946" s="20"/>
      <c r="I946" s="20"/>
      <c r="J946" s="20"/>
      <c r="K946" s="21"/>
    </row>
    <row r="947" spans="1:11" ht="17.100000000000001" customHeight="1" x14ac:dyDescent="0.25">
      <c r="A947" s="60"/>
      <c r="B947" s="18"/>
      <c r="C947" s="19"/>
      <c r="D947" s="20"/>
      <c r="E947" s="20"/>
      <c r="F947" s="20"/>
      <c r="G947" s="20"/>
      <c r="H947" s="20"/>
      <c r="I947" s="20"/>
      <c r="J947" s="20"/>
      <c r="K947" s="21"/>
    </row>
    <row r="948" spans="1:11" ht="17.100000000000001" customHeight="1" x14ac:dyDescent="0.25">
      <c r="A948" s="60"/>
      <c r="B948" s="18"/>
      <c r="C948" s="19"/>
      <c r="D948" s="20"/>
      <c r="E948" s="20"/>
      <c r="F948" s="20"/>
      <c r="G948" s="20"/>
      <c r="H948" s="20"/>
      <c r="I948" s="20"/>
      <c r="J948" s="20"/>
      <c r="K948" s="21"/>
    </row>
    <row r="949" spans="1:11" ht="17.100000000000001" customHeight="1" x14ac:dyDescent="0.25">
      <c r="A949" s="60"/>
      <c r="B949" s="18"/>
      <c r="C949" s="19"/>
      <c r="D949" s="20"/>
      <c r="E949" s="20"/>
      <c r="F949" s="20"/>
      <c r="G949" s="20"/>
      <c r="H949" s="20"/>
      <c r="I949" s="20"/>
      <c r="J949" s="20"/>
      <c r="K949" s="21"/>
    </row>
    <row r="950" spans="1:11" ht="17.100000000000001" customHeight="1" x14ac:dyDescent="0.25">
      <c r="A950" s="60"/>
      <c r="B950" s="18"/>
      <c r="C950" s="19"/>
      <c r="D950" s="20"/>
      <c r="E950" s="20"/>
      <c r="F950" s="20"/>
      <c r="G950" s="20"/>
      <c r="H950" s="20"/>
      <c r="I950" s="20"/>
      <c r="J950" s="20"/>
      <c r="K950" s="21"/>
    </row>
    <row r="951" spans="1:11" ht="17.100000000000001" customHeight="1" x14ac:dyDescent="0.25">
      <c r="A951" s="60"/>
      <c r="B951" s="18"/>
      <c r="C951" s="19"/>
      <c r="D951" s="20"/>
      <c r="E951" s="20"/>
      <c r="F951" s="20"/>
      <c r="G951" s="20"/>
      <c r="H951" s="20"/>
      <c r="I951" s="20"/>
      <c r="J951" s="20"/>
      <c r="K951" s="21"/>
    </row>
    <row r="952" spans="1:11" ht="17.100000000000001" customHeight="1" x14ac:dyDescent="0.25">
      <c r="A952" s="60"/>
      <c r="B952" s="18"/>
      <c r="C952" s="19"/>
      <c r="D952" s="20"/>
      <c r="E952" s="20"/>
      <c r="F952" s="20"/>
      <c r="G952" s="20"/>
      <c r="H952" s="20"/>
      <c r="I952" s="20"/>
      <c r="J952" s="20"/>
      <c r="K952" s="21"/>
    </row>
    <row r="953" spans="1:11" ht="17.100000000000001" customHeight="1" x14ac:dyDescent="0.25">
      <c r="A953" s="60"/>
      <c r="B953" s="18"/>
      <c r="C953" s="19"/>
      <c r="D953" s="20"/>
      <c r="E953" s="20"/>
      <c r="F953" s="20"/>
      <c r="G953" s="20"/>
      <c r="H953" s="20"/>
      <c r="I953" s="20"/>
      <c r="J953" s="20"/>
      <c r="K953" s="21"/>
    </row>
    <row r="954" spans="1:11" ht="17.100000000000001" customHeight="1" x14ac:dyDescent="0.25">
      <c r="A954" s="60"/>
      <c r="B954" s="18"/>
      <c r="C954" s="19"/>
      <c r="D954" s="20"/>
      <c r="E954" s="20"/>
      <c r="F954" s="20"/>
      <c r="G954" s="20"/>
      <c r="H954" s="20"/>
      <c r="I954" s="20"/>
      <c r="J954" s="20"/>
      <c r="K954" s="21"/>
    </row>
    <row r="955" spans="1:11" ht="17.100000000000001" customHeight="1" x14ac:dyDescent="0.25">
      <c r="A955" s="60"/>
      <c r="B955" s="18"/>
      <c r="C955" s="19"/>
      <c r="D955" s="20"/>
      <c r="E955" s="20"/>
      <c r="F955" s="20"/>
      <c r="G955" s="20"/>
      <c r="H955" s="20"/>
      <c r="I955" s="20"/>
      <c r="J955" s="20"/>
      <c r="K955" s="21"/>
    </row>
    <row r="956" spans="1:11" ht="17.100000000000001" customHeight="1" x14ac:dyDescent="0.25">
      <c r="A956" s="60"/>
      <c r="B956" s="18"/>
      <c r="C956" s="19"/>
      <c r="D956" s="20"/>
      <c r="E956" s="20"/>
      <c r="F956" s="20"/>
      <c r="G956" s="20"/>
      <c r="H956" s="20"/>
      <c r="I956" s="20"/>
      <c r="J956" s="20"/>
      <c r="K956" s="21"/>
    </row>
    <row r="957" spans="1:11" ht="17.100000000000001" customHeight="1" x14ac:dyDescent="0.25">
      <c r="A957" s="60"/>
      <c r="B957" s="18"/>
      <c r="C957" s="19"/>
      <c r="D957" s="20"/>
      <c r="E957" s="20"/>
      <c r="F957" s="20"/>
      <c r="G957" s="20"/>
      <c r="H957" s="20"/>
      <c r="I957" s="20"/>
      <c r="J957" s="20"/>
      <c r="K957" s="21"/>
    </row>
    <row r="958" spans="1:11" ht="17.100000000000001" customHeight="1" x14ac:dyDescent="0.25">
      <c r="A958" s="60"/>
      <c r="B958" s="18"/>
      <c r="C958" s="19"/>
      <c r="D958" s="20"/>
      <c r="E958" s="20"/>
      <c r="F958" s="20"/>
      <c r="G958" s="20"/>
      <c r="H958" s="20"/>
      <c r="I958" s="20"/>
      <c r="J958" s="20"/>
      <c r="K958" s="21"/>
    </row>
    <row r="959" spans="1:11" ht="17.100000000000001" customHeight="1" x14ac:dyDescent="0.25">
      <c r="A959" s="60"/>
      <c r="B959" s="18"/>
      <c r="C959" s="19"/>
      <c r="D959" s="20"/>
      <c r="E959" s="20"/>
      <c r="F959" s="20"/>
      <c r="G959" s="20"/>
      <c r="H959" s="20"/>
      <c r="I959" s="20"/>
      <c r="J959" s="20"/>
      <c r="K959" s="21"/>
    </row>
    <row r="960" spans="1:11" ht="17.100000000000001" customHeight="1" x14ac:dyDescent="0.25">
      <c r="A960" s="60"/>
      <c r="B960" s="18"/>
      <c r="C960" s="19"/>
      <c r="D960" s="20"/>
      <c r="E960" s="20"/>
      <c r="F960" s="20"/>
      <c r="G960" s="20"/>
      <c r="H960" s="20"/>
      <c r="I960" s="20"/>
      <c r="J960" s="20"/>
      <c r="K960" s="21"/>
    </row>
    <row r="961" spans="1:11" ht="17.100000000000001" customHeight="1" x14ac:dyDescent="0.25">
      <c r="A961" s="60"/>
      <c r="B961" s="18"/>
      <c r="C961" s="19"/>
      <c r="D961" s="20"/>
      <c r="E961" s="20"/>
      <c r="F961" s="20"/>
      <c r="G961" s="20"/>
      <c r="H961" s="20"/>
      <c r="I961" s="20"/>
      <c r="J961" s="20"/>
      <c r="K961" s="21"/>
    </row>
    <row r="962" spans="1:11" ht="17.100000000000001" customHeight="1" x14ac:dyDescent="0.25">
      <c r="A962" s="60"/>
      <c r="B962" s="18"/>
      <c r="C962" s="19"/>
      <c r="D962" s="20"/>
      <c r="E962" s="20"/>
      <c r="F962" s="20"/>
      <c r="G962" s="20"/>
      <c r="H962" s="20"/>
      <c r="I962" s="20"/>
      <c r="J962" s="20"/>
      <c r="K962" s="21"/>
    </row>
    <row r="963" spans="1:11" ht="17.100000000000001" customHeight="1" x14ac:dyDescent="0.25">
      <c r="A963" s="60"/>
      <c r="B963" s="18"/>
      <c r="C963" s="19"/>
      <c r="D963" s="20"/>
      <c r="E963" s="20"/>
      <c r="F963" s="20"/>
      <c r="G963" s="20"/>
      <c r="H963" s="20"/>
      <c r="I963" s="20"/>
      <c r="J963" s="20"/>
      <c r="K963" s="21"/>
    </row>
    <row r="964" spans="1:11" ht="17.100000000000001" customHeight="1" x14ac:dyDescent="0.25">
      <c r="A964" s="60"/>
      <c r="B964" s="18"/>
      <c r="C964" s="19"/>
      <c r="D964" s="20"/>
      <c r="E964" s="20"/>
      <c r="F964" s="20"/>
      <c r="G964" s="20"/>
      <c r="H964" s="20"/>
      <c r="I964" s="20"/>
      <c r="J964" s="20"/>
      <c r="K964" s="21"/>
    </row>
    <row r="965" spans="1:11" ht="17.100000000000001" customHeight="1" x14ac:dyDescent="0.25">
      <c r="A965" s="60"/>
      <c r="B965" s="18"/>
      <c r="C965" s="19"/>
      <c r="D965" s="20"/>
      <c r="E965" s="20"/>
      <c r="F965" s="20"/>
      <c r="G965" s="20"/>
      <c r="H965" s="20"/>
      <c r="I965" s="20"/>
      <c r="J965" s="20"/>
      <c r="K965" s="21"/>
    </row>
    <row r="966" spans="1:11" ht="17.100000000000001" customHeight="1" x14ac:dyDescent="0.25">
      <c r="A966" s="60"/>
      <c r="B966" s="18"/>
      <c r="C966" s="19"/>
      <c r="D966" s="20"/>
      <c r="E966" s="20"/>
      <c r="F966" s="20"/>
      <c r="G966" s="20"/>
      <c r="H966" s="20"/>
      <c r="I966" s="20"/>
      <c r="J966" s="20"/>
      <c r="K966" s="21"/>
    </row>
    <row r="967" spans="1:11" ht="17.100000000000001" customHeight="1" x14ac:dyDescent="0.25">
      <c r="A967" s="60"/>
      <c r="B967" s="18"/>
      <c r="C967" s="19"/>
      <c r="D967" s="20"/>
      <c r="E967" s="20"/>
      <c r="F967" s="20"/>
      <c r="G967" s="20"/>
      <c r="H967" s="20"/>
      <c r="I967" s="20"/>
      <c r="J967" s="20"/>
      <c r="K967" s="21"/>
    </row>
    <row r="968" spans="1:11" ht="17.100000000000001" customHeight="1" x14ac:dyDescent="0.25">
      <c r="A968" s="60"/>
      <c r="B968" s="18"/>
      <c r="C968" s="19"/>
      <c r="D968" s="20"/>
      <c r="E968" s="20"/>
      <c r="F968" s="20"/>
      <c r="G968" s="20"/>
      <c r="H968" s="20"/>
      <c r="I968" s="20"/>
      <c r="J968" s="20"/>
      <c r="K968" s="21"/>
    </row>
    <row r="969" spans="1:11" ht="17.100000000000001" customHeight="1" x14ac:dyDescent="0.25">
      <c r="A969" s="60"/>
      <c r="B969" s="18"/>
      <c r="C969" s="19"/>
      <c r="D969" s="20"/>
      <c r="E969" s="20"/>
      <c r="F969" s="20"/>
      <c r="G969" s="20"/>
      <c r="H969" s="20"/>
      <c r="I969" s="20"/>
      <c r="J969" s="20"/>
      <c r="K969" s="21"/>
    </row>
    <row r="970" spans="1:11" ht="17.100000000000001" customHeight="1" x14ac:dyDescent="0.25">
      <c r="A970" s="60"/>
      <c r="B970" s="18"/>
      <c r="C970" s="19"/>
      <c r="D970" s="20"/>
      <c r="E970" s="20"/>
      <c r="F970" s="20"/>
      <c r="G970" s="20"/>
      <c r="H970" s="20"/>
      <c r="I970" s="20"/>
      <c r="J970" s="20"/>
      <c r="K970" s="21"/>
    </row>
    <row r="971" spans="1:11" ht="17.100000000000001" customHeight="1" x14ac:dyDescent="0.25">
      <c r="A971" s="60"/>
      <c r="B971" s="18"/>
      <c r="C971" s="19"/>
      <c r="D971" s="20"/>
      <c r="E971" s="20"/>
      <c r="F971" s="20"/>
      <c r="G971" s="20"/>
      <c r="H971" s="20"/>
      <c r="I971" s="20"/>
      <c r="J971" s="20"/>
      <c r="K971" s="21"/>
    </row>
    <row r="972" spans="1:11" ht="17.100000000000001" customHeight="1" x14ac:dyDescent="0.25">
      <c r="A972" s="60"/>
      <c r="B972" s="18"/>
      <c r="C972" s="19"/>
      <c r="D972" s="20"/>
      <c r="E972" s="20"/>
      <c r="F972" s="20"/>
      <c r="G972" s="20"/>
      <c r="H972" s="20"/>
      <c r="I972" s="20"/>
      <c r="J972" s="20"/>
      <c r="K972" s="21"/>
    </row>
    <row r="973" spans="1:11" ht="17.100000000000001" customHeight="1" x14ac:dyDescent="0.25">
      <c r="A973" s="60"/>
      <c r="B973" s="18"/>
      <c r="C973" s="19"/>
      <c r="D973" s="20"/>
      <c r="E973" s="20"/>
      <c r="F973" s="20"/>
      <c r="G973" s="20"/>
      <c r="H973" s="20"/>
      <c r="I973" s="20"/>
      <c r="J973" s="20"/>
      <c r="K973" s="21"/>
    </row>
    <row r="974" spans="1:11" ht="17.100000000000001" customHeight="1" x14ac:dyDescent="0.25">
      <c r="A974" s="60"/>
      <c r="B974" s="18"/>
      <c r="C974" s="19"/>
      <c r="D974" s="20"/>
      <c r="E974" s="20"/>
      <c r="F974" s="20"/>
      <c r="G974" s="20"/>
      <c r="H974" s="20"/>
      <c r="I974" s="20"/>
      <c r="J974" s="20"/>
      <c r="K974" s="21"/>
    </row>
    <row r="975" spans="1:11" ht="17.100000000000001" customHeight="1" x14ac:dyDescent="0.25">
      <c r="A975" s="60"/>
      <c r="B975" s="18"/>
      <c r="C975" s="19"/>
      <c r="D975" s="20"/>
      <c r="E975" s="20"/>
      <c r="F975" s="20"/>
      <c r="G975" s="20"/>
      <c r="H975" s="20"/>
      <c r="I975" s="20"/>
      <c r="J975" s="20"/>
      <c r="K975" s="21"/>
    </row>
    <row r="976" spans="1:11" ht="17.100000000000001" customHeight="1" x14ac:dyDescent="0.25">
      <c r="A976" s="60"/>
      <c r="B976" s="18"/>
      <c r="C976" s="19"/>
      <c r="D976" s="20"/>
      <c r="E976" s="20"/>
      <c r="F976" s="20"/>
      <c r="G976" s="20"/>
      <c r="H976" s="20"/>
      <c r="I976" s="20"/>
      <c r="J976" s="20"/>
      <c r="K976" s="21"/>
    </row>
    <row r="977" spans="1:11" ht="17.100000000000001" customHeight="1" x14ac:dyDescent="0.25">
      <c r="A977" s="60"/>
      <c r="B977" s="18"/>
      <c r="C977" s="19"/>
      <c r="D977" s="20"/>
      <c r="E977" s="20"/>
      <c r="F977" s="20"/>
      <c r="G977" s="20"/>
      <c r="H977" s="20"/>
      <c r="I977" s="20"/>
      <c r="J977" s="20"/>
      <c r="K977" s="21"/>
    </row>
    <row r="978" spans="1:11" ht="17.100000000000001" customHeight="1" x14ac:dyDescent="0.25">
      <c r="A978" s="60"/>
      <c r="B978" s="18"/>
      <c r="C978" s="19"/>
      <c r="D978" s="20"/>
      <c r="E978" s="20"/>
      <c r="F978" s="20"/>
      <c r="G978" s="20"/>
      <c r="H978" s="20"/>
      <c r="I978" s="20"/>
      <c r="J978" s="20"/>
      <c r="K978" s="21"/>
    </row>
    <row r="979" spans="1:11" ht="17.100000000000001" customHeight="1" x14ac:dyDescent="0.25">
      <c r="A979" s="60"/>
      <c r="B979" s="18"/>
      <c r="C979" s="19"/>
      <c r="D979" s="20"/>
      <c r="E979" s="20"/>
      <c r="F979" s="20"/>
      <c r="G979" s="20"/>
      <c r="H979" s="20"/>
      <c r="I979" s="20"/>
      <c r="J979" s="20"/>
      <c r="K979" s="21"/>
    </row>
    <row r="980" spans="1:11" ht="17.100000000000001" customHeight="1" x14ac:dyDescent="0.25">
      <c r="A980" s="60"/>
      <c r="B980" s="18"/>
      <c r="C980" s="19"/>
      <c r="D980" s="20"/>
      <c r="E980" s="20"/>
      <c r="F980" s="20"/>
      <c r="G980" s="20"/>
      <c r="H980" s="20"/>
      <c r="I980" s="20"/>
      <c r="J980" s="20"/>
      <c r="K980" s="21"/>
    </row>
    <row r="981" spans="1:11" ht="17.100000000000001" customHeight="1" x14ac:dyDescent="0.25">
      <c r="A981" s="60"/>
      <c r="B981" s="18"/>
      <c r="C981" s="19"/>
      <c r="D981" s="20"/>
      <c r="E981" s="20"/>
      <c r="F981" s="20"/>
      <c r="G981" s="20"/>
      <c r="H981" s="20"/>
      <c r="I981" s="20"/>
      <c r="J981" s="20"/>
      <c r="K981" s="21"/>
    </row>
    <row r="982" spans="1:11" ht="17.100000000000001" customHeight="1" x14ac:dyDescent="0.25">
      <c r="A982" s="60"/>
      <c r="B982" s="18"/>
      <c r="C982" s="19"/>
      <c r="D982" s="20"/>
      <c r="E982" s="20"/>
      <c r="F982" s="20"/>
      <c r="G982" s="20"/>
      <c r="H982" s="20"/>
      <c r="I982" s="20"/>
      <c r="J982" s="20"/>
      <c r="K982" s="21"/>
    </row>
    <row r="983" spans="1:11" ht="17.100000000000001" customHeight="1" x14ac:dyDescent="0.25">
      <c r="A983" s="60"/>
      <c r="B983" s="18"/>
      <c r="C983" s="19"/>
      <c r="D983" s="20"/>
      <c r="E983" s="20"/>
      <c r="F983" s="20"/>
      <c r="G983" s="20"/>
      <c r="H983" s="20"/>
      <c r="I983" s="20"/>
      <c r="J983" s="20"/>
      <c r="K983" s="21"/>
    </row>
    <row r="984" spans="1:11" ht="17.100000000000001" customHeight="1" x14ac:dyDescent="0.25">
      <c r="A984" s="60"/>
      <c r="B984" s="18"/>
      <c r="C984" s="19"/>
      <c r="D984" s="20"/>
      <c r="E984" s="20"/>
      <c r="F984" s="20"/>
      <c r="G984" s="20"/>
      <c r="H984" s="20"/>
      <c r="I984" s="20"/>
      <c r="J984" s="20"/>
      <c r="K984" s="21"/>
    </row>
    <row r="985" spans="1:11" ht="17.100000000000001" customHeight="1" x14ac:dyDescent="0.25">
      <c r="A985" s="60"/>
      <c r="B985" s="18"/>
      <c r="C985" s="19"/>
      <c r="D985" s="20"/>
      <c r="E985" s="20"/>
      <c r="F985" s="20"/>
      <c r="G985" s="20"/>
      <c r="H985" s="20"/>
      <c r="I985" s="20"/>
      <c r="J985" s="20"/>
      <c r="K985" s="21"/>
    </row>
    <row r="986" spans="1:11" ht="17.100000000000001" customHeight="1" x14ac:dyDescent="0.25">
      <c r="A986" s="60"/>
      <c r="B986" s="18"/>
      <c r="C986" s="19"/>
      <c r="D986" s="20"/>
      <c r="E986" s="20"/>
      <c r="F986" s="20"/>
      <c r="G986" s="20"/>
      <c r="H986" s="20"/>
      <c r="I986" s="20"/>
      <c r="J986" s="20"/>
      <c r="K986" s="21"/>
    </row>
    <row r="987" spans="1:11" ht="17.100000000000001" customHeight="1" x14ac:dyDescent="0.25">
      <c r="A987" s="60"/>
      <c r="B987" s="18"/>
      <c r="C987" s="19"/>
      <c r="D987" s="20"/>
      <c r="E987" s="20"/>
      <c r="F987" s="20"/>
      <c r="G987" s="20"/>
      <c r="H987" s="20"/>
      <c r="I987" s="20"/>
      <c r="J987" s="20"/>
      <c r="K987" s="21"/>
    </row>
    <row r="988" spans="1:11" ht="17.100000000000001" customHeight="1" x14ac:dyDescent="0.25">
      <c r="A988" s="60"/>
      <c r="B988" s="18"/>
      <c r="C988" s="19"/>
      <c r="D988" s="20"/>
      <c r="E988" s="20"/>
      <c r="F988" s="20"/>
      <c r="G988" s="20"/>
      <c r="H988" s="20"/>
      <c r="I988" s="20"/>
      <c r="J988" s="20"/>
      <c r="K988" s="21"/>
    </row>
    <row r="989" spans="1:11" ht="17.100000000000001" customHeight="1" x14ac:dyDescent="0.25">
      <c r="A989" s="60"/>
      <c r="B989" s="18"/>
      <c r="C989" s="19"/>
      <c r="D989" s="20"/>
      <c r="E989" s="20"/>
      <c r="F989" s="20"/>
      <c r="G989" s="20"/>
      <c r="H989" s="20"/>
      <c r="I989" s="20"/>
      <c r="J989" s="20"/>
      <c r="K989" s="21"/>
    </row>
    <row r="990" spans="1:11" ht="17.100000000000001" customHeight="1" x14ac:dyDescent="0.25">
      <c r="A990" s="60"/>
      <c r="B990" s="18"/>
      <c r="C990" s="19"/>
      <c r="D990" s="20"/>
      <c r="E990" s="20"/>
      <c r="F990" s="20"/>
      <c r="G990" s="20"/>
      <c r="H990" s="20"/>
      <c r="I990" s="20"/>
      <c r="J990" s="20"/>
      <c r="K990" s="21"/>
    </row>
    <row r="991" spans="1:11" ht="17.100000000000001" customHeight="1" x14ac:dyDescent="0.25">
      <c r="A991" s="60"/>
      <c r="B991" s="18"/>
      <c r="C991" s="19"/>
      <c r="D991" s="20"/>
      <c r="E991" s="20"/>
      <c r="F991" s="20"/>
      <c r="G991" s="20"/>
      <c r="H991" s="20"/>
      <c r="I991" s="20"/>
      <c r="J991" s="20"/>
      <c r="K991" s="21"/>
    </row>
    <row r="992" spans="1:11" ht="17.100000000000001" customHeight="1" x14ac:dyDescent="0.25">
      <c r="A992" s="60"/>
      <c r="B992" s="18"/>
      <c r="C992" s="19"/>
      <c r="D992" s="20"/>
      <c r="E992" s="20"/>
      <c r="F992" s="20"/>
      <c r="G992" s="20"/>
      <c r="H992" s="20"/>
      <c r="I992" s="20"/>
      <c r="J992" s="20"/>
      <c r="K992" s="21"/>
    </row>
    <row r="993" spans="1:11" ht="17.100000000000001" customHeight="1" x14ac:dyDescent="0.25">
      <c r="A993" s="60"/>
      <c r="B993" s="18"/>
      <c r="C993" s="19"/>
      <c r="D993" s="20"/>
      <c r="E993" s="20"/>
      <c r="F993" s="20"/>
      <c r="G993" s="20"/>
      <c r="H993" s="20"/>
      <c r="I993" s="20"/>
      <c r="J993" s="20"/>
      <c r="K993" s="21"/>
    </row>
    <row r="994" spans="1:11" ht="17.100000000000001" customHeight="1" x14ac:dyDescent="0.25">
      <c r="A994" s="60"/>
      <c r="B994" s="18"/>
      <c r="C994" s="19"/>
      <c r="D994" s="20"/>
      <c r="E994" s="20"/>
      <c r="F994" s="20"/>
      <c r="G994" s="20"/>
      <c r="H994" s="20"/>
      <c r="I994" s="20"/>
      <c r="J994" s="20"/>
      <c r="K994" s="21"/>
    </row>
    <row r="995" spans="1:11" ht="17.100000000000001" customHeight="1" x14ac:dyDescent="0.25">
      <c r="A995" s="60"/>
      <c r="B995" s="18"/>
      <c r="C995" s="19"/>
      <c r="D995" s="20"/>
      <c r="E995" s="20"/>
      <c r="F995" s="20"/>
      <c r="G995" s="20"/>
      <c r="H995" s="20"/>
      <c r="I995" s="20"/>
      <c r="J995" s="20"/>
      <c r="K995" s="21"/>
    </row>
    <row r="996" spans="1:11" ht="17.100000000000001" customHeight="1" x14ac:dyDescent="0.25">
      <c r="A996" s="60"/>
      <c r="B996" s="18"/>
      <c r="C996" s="19"/>
      <c r="D996" s="20"/>
      <c r="E996" s="20"/>
      <c r="F996" s="20"/>
      <c r="G996" s="20"/>
      <c r="H996" s="20"/>
      <c r="I996" s="20"/>
      <c r="J996" s="20"/>
      <c r="K996" s="21"/>
    </row>
    <row r="997" spans="1:11" ht="17.100000000000001" customHeight="1" x14ac:dyDescent="0.25">
      <c r="A997" s="60"/>
      <c r="B997" s="18"/>
      <c r="C997" s="19"/>
      <c r="D997" s="20"/>
      <c r="E997" s="20"/>
      <c r="F997" s="20"/>
      <c r="G997" s="20"/>
      <c r="H997" s="20"/>
      <c r="I997" s="20"/>
      <c r="J997" s="20"/>
      <c r="K997" s="21"/>
    </row>
    <row r="998" spans="1:11" ht="17.100000000000001" customHeight="1" x14ac:dyDescent="0.25">
      <c r="A998" s="60"/>
      <c r="B998" s="18"/>
      <c r="C998" s="19"/>
      <c r="D998" s="20"/>
      <c r="E998" s="20"/>
      <c r="F998" s="20"/>
      <c r="G998" s="20"/>
      <c r="H998" s="20"/>
      <c r="I998" s="20"/>
      <c r="J998" s="20"/>
      <c r="K998" s="21"/>
    </row>
    <row r="999" spans="1:11" ht="17.100000000000001" customHeight="1" x14ac:dyDescent="0.25">
      <c r="A999" s="60"/>
      <c r="B999" s="18"/>
      <c r="C999" s="19"/>
      <c r="D999" s="20"/>
      <c r="E999" s="20"/>
      <c r="F999" s="20"/>
      <c r="G999" s="20"/>
      <c r="H999" s="20"/>
      <c r="I999" s="20"/>
      <c r="J999" s="20"/>
      <c r="K999" s="21"/>
    </row>
    <row r="1000" spans="1:11" ht="17.100000000000001" customHeight="1" x14ac:dyDescent="0.25">
      <c r="A1000" s="60"/>
      <c r="B1000" s="18"/>
      <c r="C1000" s="19"/>
      <c r="D1000" s="20"/>
      <c r="E1000" s="20"/>
      <c r="F1000" s="20"/>
      <c r="G1000" s="20"/>
      <c r="H1000" s="20"/>
      <c r="I1000" s="20"/>
      <c r="J1000" s="20"/>
      <c r="K1000" s="21"/>
    </row>
    <row r="1001" spans="1:11" ht="17.100000000000001" customHeight="1" x14ac:dyDescent="0.25">
      <c r="A1001" s="60"/>
      <c r="B1001" s="18"/>
      <c r="C1001" s="19"/>
      <c r="D1001" s="20"/>
      <c r="E1001" s="20"/>
      <c r="F1001" s="20"/>
      <c r="G1001" s="20"/>
      <c r="H1001" s="20"/>
      <c r="I1001" s="20"/>
      <c r="J1001" s="20"/>
      <c r="K1001" s="21"/>
    </row>
    <row r="1002" spans="1:11" ht="17.100000000000001" customHeight="1" x14ac:dyDescent="0.25">
      <c r="A1002" s="60"/>
      <c r="B1002" s="18"/>
      <c r="C1002" s="19"/>
      <c r="D1002" s="20"/>
      <c r="E1002" s="20"/>
      <c r="F1002" s="20"/>
      <c r="G1002" s="20"/>
      <c r="H1002" s="20"/>
      <c r="I1002" s="20"/>
      <c r="J1002" s="20"/>
      <c r="K1002" s="21"/>
    </row>
    <row r="1003" spans="1:11" ht="17.100000000000001" customHeight="1" x14ac:dyDescent="0.25">
      <c r="A1003" s="60"/>
      <c r="B1003" s="18"/>
      <c r="C1003" s="19"/>
      <c r="D1003" s="20"/>
      <c r="E1003" s="20"/>
      <c r="F1003" s="20"/>
      <c r="G1003" s="20"/>
      <c r="H1003" s="20"/>
      <c r="I1003" s="20"/>
      <c r="J1003" s="20"/>
      <c r="K1003" s="21"/>
    </row>
    <row r="1004" spans="1:11" ht="17.100000000000001" customHeight="1" x14ac:dyDescent="0.25">
      <c r="A1004" s="60"/>
      <c r="B1004" s="18"/>
      <c r="C1004" s="19"/>
      <c r="D1004" s="20"/>
      <c r="E1004" s="20"/>
      <c r="F1004" s="20"/>
      <c r="G1004" s="20"/>
      <c r="H1004" s="20"/>
      <c r="I1004" s="20"/>
      <c r="J1004" s="20"/>
      <c r="K1004" s="21"/>
    </row>
    <row r="1005" spans="1:11" ht="17.100000000000001" customHeight="1" x14ac:dyDescent="0.25">
      <c r="A1005" s="60"/>
      <c r="B1005" s="18"/>
      <c r="C1005" s="19"/>
      <c r="D1005" s="20"/>
      <c r="E1005" s="20"/>
      <c r="F1005" s="20"/>
      <c r="G1005" s="20"/>
      <c r="H1005" s="20"/>
      <c r="I1005" s="20"/>
      <c r="J1005" s="20"/>
      <c r="K1005" s="21"/>
    </row>
    <row r="1006" spans="1:11" ht="17.100000000000001" customHeight="1" x14ac:dyDescent="0.25">
      <c r="A1006" s="60"/>
      <c r="B1006" s="18"/>
      <c r="C1006" s="19"/>
      <c r="D1006" s="20"/>
      <c r="E1006" s="20"/>
      <c r="F1006" s="20"/>
      <c r="G1006" s="20"/>
      <c r="H1006" s="20"/>
      <c r="I1006" s="20"/>
      <c r="J1006" s="20"/>
      <c r="K1006" s="21"/>
    </row>
    <row r="1007" spans="1:11" ht="17.100000000000001" customHeight="1" x14ac:dyDescent="0.25">
      <c r="A1007" s="60"/>
      <c r="B1007" s="18"/>
      <c r="C1007" s="19"/>
      <c r="D1007" s="20"/>
      <c r="E1007" s="20"/>
      <c r="F1007" s="20"/>
      <c r="G1007" s="20"/>
      <c r="H1007" s="20"/>
      <c r="I1007" s="20"/>
      <c r="J1007" s="20"/>
      <c r="K1007" s="21"/>
    </row>
    <row r="1008" spans="1:11" ht="17.100000000000001" customHeight="1" x14ac:dyDescent="0.25">
      <c r="A1008" s="60"/>
      <c r="B1008" s="18"/>
      <c r="C1008" s="19"/>
      <c r="D1008" s="20"/>
      <c r="E1008" s="20"/>
      <c r="F1008" s="20"/>
      <c r="G1008" s="20"/>
      <c r="H1008" s="20"/>
      <c r="I1008" s="20"/>
      <c r="J1008" s="20"/>
      <c r="K1008" s="21"/>
    </row>
    <row r="1009" spans="1:11" ht="17.100000000000001" customHeight="1" x14ac:dyDescent="0.25">
      <c r="A1009" s="60"/>
      <c r="B1009" s="18"/>
      <c r="C1009" s="19"/>
      <c r="D1009" s="20"/>
      <c r="E1009" s="20"/>
      <c r="F1009" s="20"/>
      <c r="G1009" s="20"/>
      <c r="H1009" s="20"/>
      <c r="I1009" s="20"/>
      <c r="J1009" s="20"/>
      <c r="K1009" s="21"/>
    </row>
    <row r="1010" spans="1:11" ht="17.100000000000001" customHeight="1" x14ac:dyDescent="0.25">
      <c r="A1010" s="60"/>
      <c r="B1010" s="18"/>
      <c r="C1010" s="19"/>
      <c r="D1010" s="20"/>
      <c r="E1010" s="20"/>
      <c r="F1010" s="20"/>
      <c r="G1010" s="20"/>
      <c r="H1010" s="20"/>
      <c r="I1010" s="20"/>
      <c r="J1010" s="20"/>
      <c r="K1010" s="21"/>
    </row>
    <row r="1011" spans="1:11" ht="17.100000000000001" customHeight="1" x14ac:dyDescent="0.25">
      <c r="A1011" s="60"/>
      <c r="B1011" s="18"/>
      <c r="C1011" s="19"/>
      <c r="D1011" s="20"/>
      <c r="E1011" s="20"/>
      <c r="F1011" s="20"/>
      <c r="G1011" s="20"/>
      <c r="H1011" s="20"/>
      <c r="I1011" s="20"/>
      <c r="J1011" s="20"/>
      <c r="K1011" s="21"/>
    </row>
    <row r="1012" spans="1:11" ht="17.100000000000001" customHeight="1" x14ac:dyDescent="0.25">
      <c r="A1012" s="60"/>
      <c r="B1012" s="18"/>
      <c r="C1012" s="19"/>
      <c r="D1012" s="20"/>
      <c r="E1012" s="20"/>
      <c r="F1012" s="20"/>
      <c r="G1012" s="20"/>
      <c r="H1012" s="20"/>
      <c r="I1012" s="20"/>
      <c r="J1012" s="20"/>
      <c r="K1012" s="21"/>
    </row>
    <row r="1013" spans="1:11" ht="17.100000000000001" customHeight="1" x14ac:dyDescent="0.25">
      <c r="A1013" s="60"/>
      <c r="B1013" s="18"/>
      <c r="C1013" s="19"/>
      <c r="D1013" s="20"/>
      <c r="E1013" s="20"/>
      <c r="F1013" s="20"/>
      <c r="G1013" s="20"/>
      <c r="H1013" s="20"/>
      <c r="I1013" s="20"/>
      <c r="J1013" s="20"/>
      <c r="K1013" s="21"/>
    </row>
    <row r="1014" spans="1:11" ht="17.100000000000001" customHeight="1" x14ac:dyDescent="0.25">
      <c r="A1014" s="60"/>
      <c r="B1014" s="18"/>
      <c r="C1014" s="19"/>
      <c r="D1014" s="20"/>
      <c r="E1014" s="20"/>
      <c r="F1014" s="20"/>
      <c r="G1014" s="20"/>
      <c r="H1014" s="20"/>
      <c r="I1014" s="20"/>
      <c r="J1014" s="20"/>
      <c r="K1014" s="21"/>
    </row>
    <row r="1015" spans="1:11" ht="17.100000000000001" customHeight="1" x14ac:dyDescent="0.25">
      <c r="A1015" s="60"/>
      <c r="B1015" s="18"/>
      <c r="C1015" s="19"/>
      <c r="D1015" s="20"/>
      <c r="E1015" s="20"/>
      <c r="F1015" s="20"/>
      <c r="G1015" s="20"/>
      <c r="H1015" s="20"/>
      <c r="I1015" s="20"/>
      <c r="J1015" s="20"/>
      <c r="K1015" s="21"/>
    </row>
    <row r="1016" spans="1:11" ht="17.100000000000001" customHeight="1" x14ac:dyDescent="0.25">
      <c r="A1016" s="60"/>
      <c r="B1016" s="18"/>
      <c r="C1016" s="19"/>
      <c r="D1016" s="20"/>
      <c r="E1016" s="20"/>
      <c r="F1016" s="20"/>
      <c r="G1016" s="20"/>
      <c r="H1016" s="20"/>
      <c r="I1016" s="20"/>
      <c r="J1016" s="20"/>
      <c r="K1016" s="21"/>
    </row>
    <row r="1017" spans="1:11" ht="17.100000000000001" customHeight="1" x14ac:dyDescent="0.25">
      <c r="A1017" s="60"/>
      <c r="B1017" s="18"/>
      <c r="C1017" s="19"/>
      <c r="D1017" s="20"/>
      <c r="E1017" s="20"/>
      <c r="F1017" s="20"/>
      <c r="G1017" s="20"/>
      <c r="H1017" s="20"/>
      <c r="I1017" s="20"/>
      <c r="J1017" s="20"/>
      <c r="K1017" s="21"/>
    </row>
    <row r="1018" spans="1:11" ht="17.100000000000001" customHeight="1" x14ac:dyDescent="0.25">
      <c r="A1018" s="60"/>
      <c r="B1018" s="18"/>
      <c r="C1018" s="19"/>
      <c r="D1018" s="20"/>
      <c r="E1018" s="20"/>
      <c r="F1018" s="20"/>
      <c r="G1018" s="20"/>
      <c r="H1018" s="20"/>
      <c r="I1018" s="20"/>
      <c r="J1018" s="20"/>
      <c r="K1018" s="21"/>
    </row>
    <row r="1019" spans="1:11" ht="17.100000000000001" customHeight="1" x14ac:dyDescent="0.25">
      <c r="A1019" s="60"/>
      <c r="B1019" s="18"/>
      <c r="C1019" s="19"/>
      <c r="D1019" s="20"/>
      <c r="E1019" s="20"/>
      <c r="F1019" s="20"/>
      <c r="G1019" s="20"/>
      <c r="H1019" s="20"/>
      <c r="I1019" s="20"/>
      <c r="J1019" s="20"/>
      <c r="K1019" s="21"/>
    </row>
    <row r="1020" spans="1:11" ht="17.100000000000001" customHeight="1" x14ac:dyDescent="0.25">
      <c r="A1020" s="60"/>
      <c r="B1020" s="18"/>
      <c r="C1020" s="19"/>
      <c r="D1020" s="20"/>
      <c r="E1020" s="20"/>
      <c r="F1020" s="20"/>
      <c r="G1020" s="20"/>
      <c r="H1020" s="20"/>
      <c r="I1020" s="20"/>
      <c r="J1020" s="20"/>
      <c r="K1020" s="21"/>
    </row>
    <row r="1021" spans="1:11" ht="17.100000000000001" customHeight="1" x14ac:dyDescent="0.25">
      <c r="A1021" s="60"/>
      <c r="B1021" s="18"/>
      <c r="C1021" s="19"/>
      <c r="D1021" s="20"/>
      <c r="E1021" s="20"/>
      <c r="F1021" s="20"/>
      <c r="G1021" s="20"/>
      <c r="H1021" s="20"/>
      <c r="I1021" s="20"/>
      <c r="J1021" s="20"/>
      <c r="K1021" s="21"/>
    </row>
    <row r="1022" spans="1:11" ht="17.100000000000001" customHeight="1" x14ac:dyDescent="0.25">
      <c r="A1022" s="60"/>
      <c r="B1022" s="18"/>
      <c r="C1022" s="19"/>
      <c r="D1022" s="20"/>
      <c r="E1022" s="20"/>
      <c r="F1022" s="20"/>
      <c r="G1022" s="20"/>
      <c r="H1022" s="20"/>
      <c r="I1022" s="20"/>
      <c r="J1022" s="20"/>
      <c r="K1022" s="21"/>
    </row>
    <row r="1023" spans="1:11" ht="17.100000000000001" customHeight="1" x14ac:dyDescent="0.25">
      <c r="A1023" s="60"/>
      <c r="B1023" s="18"/>
      <c r="C1023" s="19"/>
      <c r="D1023" s="20"/>
      <c r="E1023" s="20"/>
      <c r="F1023" s="20"/>
      <c r="G1023" s="20"/>
      <c r="H1023" s="20"/>
      <c r="I1023" s="20"/>
      <c r="J1023" s="20"/>
      <c r="K1023" s="21"/>
    </row>
    <row r="1024" spans="1:11" ht="17.100000000000001" customHeight="1" x14ac:dyDescent="0.25">
      <c r="A1024" s="60"/>
      <c r="B1024" s="18"/>
      <c r="C1024" s="19"/>
      <c r="D1024" s="20"/>
      <c r="E1024" s="20"/>
      <c r="F1024" s="20"/>
      <c r="G1024" s="20"/>
      <c r="H1024" s="20"/>
      <c r="I1024" s="20"/>
      <c r="J1024" s="20"/>
      <c r="K1024" s="21"/>
    </row>
    <row r="1025" spans="1:11" ht="17.100000000000001" customHeight="1" x14ac:dyDescent="0.25">
      <c r="A1025" s="60"/>
      <c r="B1025" s="18"/>
      <c r="C1025" s="19"/>
      <c r="D1025" s="20"/>
      <c r="E1025" s="20"/>
      <c r="F1025" s="20"/>
      <c r="G1025" s="20"/>
      <c r="H1025" s="20"/>
      <c r="I1025" s="20"/>
      <c r="J1025" s="20"/>
      <c r="K1025" s="21"/>
    </row>
    <row r="1026" spans="1:11" ht="17.100000000000001" customHeight="1" x14ac:dyDescent="0.25">
      <c r="A1026" s="60"/>
      <c r="B1026" s="18"/>
      <c r="C1026" s="19"/>
      <c r="D1026" s="20"/>
      <c r="E1026" s="20"/>
      <c r="F1026" s="20"/>
      <c r="G1026" s="20"/>
      <c r="H1026" s="20"/>
      <c r="I1026" s="20"/>
      <c r="J1026" s="20"/>
      <c r="K1026" s="21"/>
    </row>
    <row r="1027" spans="1:11" ht="17.100000000000001" customHeight="1" x14ac:dyDescent="0.25">
      <c r="A1027" s="60"/>
      <c r="B1027" s="18"/>
      <c r="C1027" s="19"/>
      <c r="D1027" s="20"/>
      <c r="E1027" s="20"/>
      <c r="F1027" s="20"/>
      <c r="G1027" s="20"/>
      <c r="H1027" s="20"/>
      <c r="I1027" s="20"/>
      <c r="J1027" s="20"/>
      <c r="K1027" s="21"/>
    </row>
    <row r="1028" spans="1:11" ht="17.100000000000001" customHeight="1" x14ac:dyDescent="0.25">
      <c r="A1028" s="60"/>
      <c r="B1028" s="18"/>
      <c r="C1028" s="19"/>
      <c r="D1028" s="20"/>
      <c r="E1028" s="20"/>
      <c r="F1028" s="20"/>
      <c r="G1028" s="20"/>
      <c r="H1028" s="20"/>
      <c r="I1028" s="20"/>
      <c r="J1028" s="20"/>
      <c r="K1028" s="21"/>
    </row>
    <row r="1029" spans="1:11" ht="17.100000000000001" customHeight="1" x14ac:dyDescent="0.25">
      <c r="A1029" s="60"/>
      <c r="B1029" s="18"/>
      <c r="C1029" s="19"/>
      <c r="D1029" s="20"/>
      <c r="E1029" s="20"/>
      <c r="F1029" s="20"/>
      <c r="G1029" s="20"/>
      <c r="H1029" s="20"/>
      <c r="I1029" s="20"/>
      <c r="J1029" s="20"/>
      <c r="K1029" s="21"/>
    </row>
    <row r="1030" spans="1:11" ht="17.100000000000001" customHeight="1" x14ac:dyDescent="0.25">
      <c r="A1030" s="60"/>
      <c r="B1030" s="18"/>
      <c r="C1030" s="19"/>
      <c r="D1030" s="20"/>
      <c r="E1030" s="20"/>
      <c r="F1030" s="20"/>
      <c r="G1030" s="20"/>
      <c r="H1030" s="20"/>
      <c r="I1030" s="20"/>
      <c r="J1030" s="20"/>
      <c r="K1030" s="21"/>
    </row>
    <row r="1031" spans="1:11" ht="17.100000000000001" customHeight="1" x14ac:dyDescent="0.25">
      <c r="A1031" s="60"/>
      <c r="B1031" s="18"/>
      <c r="C1031" s="19"/>
      <c r="D1031" s="20"/>
      <c r="E1031" s="20"/>
      <c r="F1031" s="20"/>
      <c r="G1031" s="20"/>
      <c r="H1031" s="20"/>
      <c r="I1031" s="20"/>
      <c r="J1031" s="20"/>
      <c r="K1031" s="21"/>
    </row>
    <row r="1032" spans="1:11" ht="17.100000000000001" customHeight="1" x14ac:dyDescent="0.25">
      <c r="A1032" s="60"/>
      <c r="B1032" s="18"/>
      <c r="C1032" s="19"/>
      <c r="D1032" s="20"/>
      <c r="E1032" s="20"/>
      <c r="F1032" s="20"/>
      <c r="G1032" s="20"/>
      <c r="H1032" s="20"/>
      <c r="I1032" s="20"/>
      <c r="J1032" s="20"/>
      <c r="K1032" s="21"/>
    </row>
    <row r="1033" spans="1:11" ht="17.100000000000001" customHeight="1" x14ac:dyDescent="0.25">
      <c r="A1033" s="60"/>
      <c r="B1033" s="18"/>
      <c r="C1033" s="19"/>
      <c r="D1033" s="20"/>
      <c r="E1033" s="20"/>
      <c r="F1033" s="20"/>
      <c r="G1033" s="20"/>
      <c r="H1033" s="20"/>
      <c r="I1033" s="20"/>
      <c r="J1033" s="20"/>
      <c r="K1033" s="21"/>
    </row>
    <row r="1034" spans="1:11" ht="17.100000000000001" customHeight="1" x14ac:dyDescent="0.25">
      <c r="A1034" s="60"/>
      <c r="B1034" s="18"/>
      <c r="C1034" s="19"/>
      <c r="D1034" s="20"/>
      <c r="E1034" s="20"/>
      <c r="F1034" s="20"/>
      <c r="G1034" s="20"/>
      <c r="H1034" s="20"/>
      <c r="I1034" s="20"/>
      <c r="J1034" s="20"/>
      <c r="K1034" s="21"/>
    </row>
    <row r="1035" spans="1:11" ht="17.100000000000001" customHeight="1" x14ac:dyDescent="0.25">
      <c r="A1035" s="60"/>
      <c r="B1035" s="18"/>
      <c r="C1035" s="19"/>
      <c r="D1035" s="20"/>
      <c r="E1035" s="20"/>
      <c r="F1035" s="20"/>
      <c r="G1035" s="20"/>
      <c r="H1035" s="20"/>
      <c r="I1035" s="20"/>
      <c r="J1035" s="20"/>
      <c r="K1035" s="21"/>
    </row>
    <row r="1036" spans="1:11" ht="17.100000000000001" customHeight="1" x14ac:dyDescent="0.25">
      <c r="A1036" s="60"/>
      <c r="B1036" s="18"/>
      <c r="C1036" s="19"/>
      <c r="D1036" s="20"/>
      <c r="E1036" s="20"/>
      <c r="F1036" s="20"/>
      <c r="G1036" s="20"/>
      <c r="H1036" s="20"/>
      <c r="I1036" s="20"/>
      <c r="J1036" s="20"/>
      <c r="K1036" s="21"/>
    </row>
    <row r="1037" spans="1:11" ht="17.100000000000001" customHeight="1" x14ac:dyDescent="0.25">
      <c r="A1037" s="60"/>
      <c r="B1037" s="18"/>
      <c r="C1037" s="19"/>
      <c r="D1037" s="20"/>
      <c r="E1037" s="20"/>
      <c r="F1037" s="20"/>
      <c r="G1037" s="20"/>
      <c r="H1037" s="20"/>
      <c r="I1037" s="20"/>
      <c r="J1037" s="20"/>
      <c r="K1037" s="21"/>
    </row>
    <row r="1038" spans="1:11" ht="17.100000000000001" customHeight="1" x14ac:dyDescent="0.25">
      <c r="A1038" s="60"/>
      <c r="B1038" s="18"/>
      <c r="C1038" s="19"/>
      <c r="D1038" s="20"/>
      <c r="E1038" s="20"/>
      <c r="F1038" s="20"/>
      <c r="G1038" s="20"/>
      <c r="H1038" s="20"/>
      <c r="I1038" s="20"/>
      <c r="J1038" s="20"/>
      <c r="K1038" s="21"/>
    </row>
    <row r="1039" spans="1:11" ht="17.100000000000001" customHeight="1" x14ac:dyDescent="0.25">
      <c r="A1039" s="60"/>
      <c r="B1039" s="18"/>
      <c r="C1039" s="19"/>
      <c r="D1039" s="20"/>
      <c r="E1039" s="20"/>
      <c r="F1039" s="20"/>
      <c r="G1039" s="20"/>
      <c r="H1039" s="20"/>
      <c r="I1039" s="20"/>
      <c r="J1039" s="20"/>
      <c r="K1039" s="21"/>
    </row>
    <row r="1040" spans="1:11" ht="17.100000000000001" customHeight="1" x14ac:dyDescent="0.25">
      <c r="A1040" s="60"/>
      <c r="B1040" s="18"/>
      <c r="C1040" s="19"/>
      <c r="D1040" s="20"/>
      <c r="E1040" s="20"/>
      <c r="F1040" s="20"/>
      <c r="G1040" s="20"/>
      <c r="H1040" s="20"/>
      <c r="I1040" s="20"/>
      <c r="J1040" s="20"/>
      <c r="K1040" s="21"/>
    </row>
    <row r="1041" spans="1:11" ht="17.100000000000001" customHeight="1" x14ac:dyDescent="0.25">
      <c r="A1041" s="60"/>
      <c r="B1041" s="18"/>
      <c r="C1041" s="19"/>
      <c r="D1041" s="20"/>
      <c r="E1041" s="20"/>
      <c r="F1041" s="20"/>
      <c r="G1041" s="20"/>
      <c r="H1041" s="20"/>
      <c r="I1041" s="20"/>
      <c r="J1041" s="20"/>
      <c r="K1041" s="21"/>
    </row>
    <row r="1042" spans="1:11" ht="17.100000000000001" customHeight="1" x14ac:dyDescent="0.25">
      <c r="A1042" s="60"/>
      <c r="B1042" s="18"/>
      <c r="C1042" s="19"/>
      <c r="D1042" s="20"/>
      <c r="E1042" s="20"/>
      <c r="F1042" s="20"/>
      <c r="G1042" s="20"/>
      <c r="H1042" s="20"/>
      <c r="I1042" s="20"/>
      <c r="J1042" s="20"/>
      <c r="K1042" s="21"/>
    </row>
    <row r="1043" spans="1:11" ht="17.100000000000001" customHeight="1" x14ac:dyDescent="0.25">
      <c r="A1043" s="60"/>
      <c r="B1043" s="18"/>
      <c r="C1043" s="19"/>
      <c r="D1043" s="20"/>
      <c r="E1043" s="20"/>
      <c r="F1043" s="20"/>
      <c r="G1043" s="20"/>
      <c r="H1043" s="20"/>
      <c r="I1043" s="20"/>
      <c r="J1043" s="20"/>
      <c r="K1043" s="21"/>
    </row>
    <row r="1044" spans="1:11" ht="17.100000000000001" customHeight="1" x14ac:dyDescent="0.25">
      <c r="A1044" s="60"/>
      <c r="B1044" s="18"/>
      <c r="C1044" s="19"/>
      <c r="D1044" s="20"/>
      <c r="E1044" s="20"/>
      <c r="F1044" s="20"/>
      <c r="G1044" s="20"/>
      <c r="H1044" s="20"/>
      <c r="I1044" s="20"/>
      <c r="J1044" s="20"/>
      <c r="K1044" s="21"/>
    </row>
    <row r="1045" spans="1:11" ht="17.100000000000001" customHeight="1" x14ac:dyDescent="0.25">
      <c r="A1045" s="60"/>
      <c r="B1045" s="18"/>
      <c r="C1045" s="19"/>
      <c r="D1045" s="20"/>
      <c r="E1045" s="20"/>
      <c r="F1045" s="20"/>
      <c r="G1045" s="20"/>
      <c r="H1045" s="20"/>
      <c r="I1045" s="20"/>
      <c r="J1045" s="20"/>
      <c r="K1045" s="21"/>
    </row>
    <row r="1046" spans="1:11" ht="17.100000000000001" customHeight="1" x14ac:dyDescent="0.25">
      <c r="A1046" s="60"/>
      <c r="B1046" s="18"/>
      <c r="C1046" s="19"/>
      <c r="D1046" s="20"/>
      <c r="E1046" s="20"/>
      <c r="F1046" s="20"/>
      <c r="G1046" s="20"/>
      <c r="H1046" s="20"/>
      <c r="I1046" s="20"/>
      <c r="J1046" s="20"/>
      <c r="K1046" s="21"/>
    </row>
    <row r="1047" spans="1:11" ht="17.100000000000001" customHeight="1" x14ac:dyDescent="0.25">
      <c r="A1047" s="60"/>
      <c r="B1047" s="18"/>
      <c r="C1047" s="19"/>
      <c r="D1047" s="20"/>
      <c r="E1047" s="20"/>
      <c r="F1047" s="20"/>
      <c r="G1047" s="20"/>
      <c r="H1047" s="20"/>
      <c r="I1047" s="20"/>
      <c r="J1047" s="20"/>
      <c r="K1047" s="21"/>
    </row>
    <row r="1048" spans="1:11" ht="17.100000000000001" customHeight="1" x14ac:dyDescent="0.25">
      <c r="A1048" s="60"/>
      <c r="B1048" s="18"/>
      <c r="C1048" s="19"/>
      <c r="D1048" s="20"/>
      <c r="E1048" s="20"/>
      <c r="F1048" s="20"/>
      <c r="G1048" s="20"/>
      <c r="H1048" s="20"/>
      <c r="I1048" s="20"/>
      <c r="J1048" s="20"/>
      <c r="K1048" s="21"/>
    </row>
    <row r="1049" spans="1:11" ht="17.100000000000001" customHeight="1" x14ac:dyDescent="0.25">
      <c r="A1049" s="60"/>
      <c r="B1049" s="18"/>
      <c r="C1049" s="19"/>
      <c r="D1049" s="20"/>
      <c r="E1049" s="20"/>
      <c r="F1049" s="20"/>
      <c r="G1049" s="20"/>
      <c r="H1049" s="20"/>
      <c r="I1049" s="20"/>
      <c r="J1049" s="20"/>
      <c r="K1049" s="21"/>
    </row>
    <row r="1050" spans="1:11" ht="17.100000000000001" customHeight="1" x14ac:dyDescent="0.25">
      <c r="A1050" s="60"/>
      <c r="B1050" s="18"/>
      <c r="C1050" s="19"/>
      <c r="D1050" s="20"/>
      <c r="E1050" s="20"/>
      <c r="F1050" s="20"/>
      <c r="G1050" s="20"/>
      <c r="H1050" s="20"/>
      <c r="I1050" s="20"/>
      <c r="J1050" s="20"/>
      <c r="K1050" s="21"/>
    </row>
    <row r="1051" spans="1:11" ht="17.100000000000001" customHeight="1" x14ac:dyDescent="0.25">
      <c r="A1051" s="60"/>
      <c r="B1051" s="18"/>
      <c r="C1051" s="19"/>
      <c r="D1051" s="20"/>
      <c r="E1051" s="20"/>
      <c r="F1051" s="20"/>
      <c r="G1051" s="20"/>
      <c r="H1051" s="20"/>
      <c r="I1051" s="20"/>
      <c r="J1051" s="20"/>
      <c r="K1051" s="21"/>
    </row>
    <row r="1052" spans="1:11" ht="17.100000000000001" customHeight="1" x14ac:dyDescent="0.25">
      <c r="A1052" s="60"/>
      <c r="B1052" s="18"/>
      <c r="C1052" s="19"/>
      <c r="D1052" s="20"/>
      <c r="E1052" s="20"/>
      <c r="F1052" s="20"/>
      <c r="G1052" s="20"/>
      <c r="H1052" s="20"/>
      <c r="I1052" s="20"/>
      <c r="J1052" s="20"/>
      <c r="K1052" s="21"/>
    </row>
    <row r="1053" spans="1:11" ht="17.100000000000001" customHeight="1" x14ac:dyDescent="0.25">
      <c r="A1053" s="60"/>
      <c r="B1053" s="18"/>
      <c r="C1053" s="19"/>
      <c r="D1053" s="20"/>
      <c r="E1053" s="20"/>
      <c r="F1053" s="20"/>
      <c r="G1053" s="20"/>
      <c r="H1053" s="20"/>
      <c r="I1053" s="20"/>
      <c r="J1053" s="20"/>
      <c r="K1053" s="21"/>
    </row>
    <row r="1054" spans="1:11" ht="17.100000000000001" customHeight="1" x14ac:dyDescent="0.25">
      <c r="A1054" s="60"/>
      <c r="B1054" s="18"/>
      <c r="C1054" s="19"/>
      <c r="D1054" s="20"/>
      <c r="E1054" s="20"/>
      <c r="F1054" s="20"/>
      <c r="G1054" s="20"/>
      <c r="H1054" s="20"/>
      <c r="I1054" s="20"/>
      <c r="J1054" s="20"/>
      <c r="K1054" s="21"/>
    </row>
    <row r="1055" spans="1:11" ht="17.100000000000001" customHeight="1" x14ac:dyDescent="0.25">
      <c r="A1055" s="60"/>
      <c r="B1055" s="18"/>
      <c r="C1055" s="19"/>
      <c r="D1055" s="20"/>
      <c r="E1055" s="20"/>
      <c r="F1055" s="20"/>
      <c r="G1055" s="20"/>
      <c r="H1055" s="20"/>
      <c r="I1055" s="20"/>
      <c r="J1055" s="20"/>
      <c r="K1055" s="21"/>
    </row>
    <row r="1056" spans="1:11" ht="17.100000000000001" customHeight="1" x14ac:dyDescent="0.25">
      <c r="A1056" s="60"/>
      <c r="B1056" s="18"/>
      <c r="C1056" s="19"/>
      <c r="D1056" s="20"/>
      <c r="E1056" s="20"/>
      <c r="F1056" s="20"/>
      <c r="G1056" s="20"/>
      <c r="H1056" s="20"/>
      <c r="I1056" s="20"/>
      <c r="J1056" s="20"/>
      <c r="K1056" s="21"/>
    </row>
    <row r="1057" spans="1:11" ht="17.100000000000001" customHeight="1" x14ac:dyDescent="0.25">
      <c r="A1057" s="60"/>
      <c r="B1057" s="18"/>
      <c r="C1057" s="19"/>
      <c r="D1057" s="20"/>
      <c r="E1057" s="20"/>
      <c r="F1057" s="20"/>
      <c r="G1057" s="20"/>
      <c r="H1057" s="20"/>
      <c r="I1057" s="20"/>
      <c r="J1057" s="20"/>
      <c r="K1057" s="21"/>
    </row>
    <row r="1058" spans="1:11" ht="17.100000000000001" customHeight="1" x14ac:dyDescent="0.25">
      <c r="A1058" s="60"/>
      <c r="B1058" s="18"/>
      <c r="C1058" s="19"/>
      <c r="D1058" s="20"/>
      <c r="E1058" s="20"/>
      <c r="F1058" s="20"/>
      <c r="G1058" s="20"/>
      <c r="H1058" s="20"/>
      <c r="I1058" s="20"/>
      <c r="J1058" s="20"/>
      <c r="K1058" s="21"/>
    </row>
    <row r="1059" spans="1:11" ht="17.100000000000001" customHeight="1" x14ac:dyDescent="0.25">
      <c r="A1059" s="60"/>
      <c r="B1059" s="18"/>
      <c r="C1059" s="19"/>
      <c r="D1059" s="20"/>
      <c r="E1059" s="20"/>
      <c r="F1059" s="20"/>
      <c r="G1059" s="20"/>
      <c r="H1059" s="20"/>
      <c r="I1059" s="20"/>
      <c r="J1059" s="20"/>
      <c r="K1059" s="21"/>
    </row>
    <row r="1060" spans="1:11" ht="17.100000000000001" customHeight="1" x14ac:dyDescent="0.25">
      <c r="A1060" s="60"/>
      <c r="B1060" s="18"/>
      <c r="C1060" s="19"/>
      <c r="D1060" s="20"/>
      <c r="E1060" s="20"/>
      <c r="F1060" s="20"/>
      <c r="G1060" s="20"/>
      <c r="H1060" s="20"/>
      <c r="I1060" s="20"/>
      <c r="J1060" s="20"/>
      <c r="K1060" s="21"/>
    </row>
    <row r="1061" spans="1:11" ht="17.100000000000001" customHeight="1" x14ac:dyDescent="0.25">
      <c r="A1061" s="60"/>
      <c r="B1061" s="18"/>
      <c r="C1061" s="19"/>
      <c r="D1061" s="20"/>
      <c r="E1061" s="20"/>
      <c r="F1061" s="20"/>
      <c r="G1061" s="20"/>
      <c r="H1061" s="20"/>
      <c r="I1061" s="20"/>
      <c r="J1061" s="20"/>
      <c r="K1061" s="21"/>
    </row>
    <row r="1062" spans="1:11" ht="17.100000000000001" customHeight="1" x14ac:dyDescent="0.25">
      <c r="A1062" s="60"/>
      <c r="B1062" s="18"/>
      <c r="C1062" s="19"/>
      <c r="D1062" s="20"/>
      <c r="E1062" s="20"/>
      <c r="F1062" s="20"/>
      <c r="G1062" s="20"/>
      <c r="H1062" s="20"/>
      <c r="I1062" s="20"/>
      <c r="J1062" s="20"/>
      <c r="K1062" s="21"/>
    </row>
    <row r="1063" spans="1:11" ht="17.100000000000001" customHeight="1" x14ac:dyDescent="0.25">
      <c r="A1063" s="60"/>
      <c r="B1063" s="18"/>
      <c r="C1063" s="19"/>
      <c r="D1063" s="20"/>
      <c r="E1063" s="20"/>
      <c r="F1063" s="20"/>
      <c r="G1063" s="20"/>
      <c r="H1063" s="20"/>
      <c r="I1063" s="20"/>
      <c r="J1063" s="20"/>
      <c r="K1063" s="21"/>
    </row>
    <row r="1064" spans="1:11" ht="17.100000000000001" customHeight="1" x14ac:dyDescent="0.25">
      <c r="A1064" s="60"/>
      <c r="B1064" s="18"/>
      <c r="C1064" s="19"/>
      <c r="D1064" s="20"/>
      <c r="E1064" s="20"/>
      <c r="F1064" s="20"/>
      <c r="G1064" s="20"/>
      <c r="H1064" s="20"/>
      <c r="I1064" s="20"/>
      <c r="J1064" s="20"/>
      <c r="K1064" s="21"/>
    </row>
    <row r="1065" spans="1:11" ht="17.100000000000001" customHeight="1" x14ac:dyDescent="0.25">
      <c r="A1065" s="60"/>
      <c r="B1065" s="18"/>
      <c r="C1065" s="19"/>
      <c r="D1065" s="20"/>
      <c r="E1065" s="20"/>
      <c r="F1065" s="20"/>
      <c r="G1065" s="20"/>
      <c r="H1065" s="20"/>
      <c r="I1065" s="20"/>
      <c r="J1065" s="20"/>
      <c r="K1065" s="21"/>
    </row>
    <row r="1066" spans="1:11" ht="17.100000000000001" customHeight="1" x14ac:dyDescent="0.25">
      <c r="A1066" s="60"/>
      <c r="B1066" s="18"/>
      <c r="C1066" s="19"/>
      <c r="D1066" s="20"/>
      <c r="E1066" s="20"/>
      <c r="F1066" s="20"/>
      <c r="G1066" s="20"/>
      <c r="H1066" s="20"/>
      <c r="I1066" s="20"/>
      <c r="J1066" s="20"/>
      <c r="K1066" s="21"/>
    </row>
    <row r="1067" spans="1:11" ht="17.100000000000001" customHeight="1" x14ac:dyDescent="0.25">
      <c r="A1067" s="60"/>
      <c r="B1067" s="18"/>
      <c r="C1067" s="19"/>
      <c r="D1067" s="20"/>
      <c r="E1067" s="20"/>
      <c r="F1067" s="20"/>
      <c r="G1067" s="20"/>
      <c r="H1067" s="20"/>
      <c r="I1067" s="20"/>
      <c r="J1067" s="20"/>
      <c r="K1067" s="21"/>
    </row>
    <row r="1068" spans="1:11" ht="17.100000000000001" customHeight="1" x14ac:dyDescent="0.25">
      <c r="A1068" s="60"/>
      <c r="B1068" s="18"/>
      <c r="C1068" s="19"/>
      <c r="D1068" s="20"/>
      <c r="E1068" s="20"/>
      <c r="F1068" s="20"/>
      <c r="G1068" s="20"/>
      <c r="H1068" s="20"/>
      <c r="I1068" s="20"/>
      <c r="J1068" s="20"/>
      <c r="K1068" s="21"/>
    </row>
    <row r="1069" spans="1:11" ht="17.100000000000001" customHeight="1" x14ac:dyDescent="0.25">
      <c r="A1069" s="60"/>
      <c r="B1069" s="18"/>
      <c r="C1069" s="19"/>
      <c r="D1069" s="20"/>
      <c r="E1069" s="20"/>
      <c r="F1069" s="20"/>
      <c r="G1069" s="20"/>
      <c r="H1069" s="20"/>
      <c r="I1069" s="20"/>
      <c r="J1069" s="20"/>
      <c r="K1069" s="21"/>
    </row>
    <row r="1070" spans="1:11" ht="17.100000000000001" customHeight="1" x14ac:dyDescent="0.25">
      <c r="A1070" s="60"/>
      <c r="B1070" s="18"/>
      <c r="C1070" s="19"/>
      <c r="D1070" s="20"/>
      <c r="E1070" s="20"/>
      <c r="F1070" s="20"/>
      <c r="G1070" s="20"/>
      <c r="H1070" s="20"/>
      <c r="I1070" s="20"/>
      <c r="J1070" s="20"/>
      <c r="K1070" s="21"/>
    </row>
    <row r="1071" spans="1:11" ht="17.100000000000001" customHeight="1" x14ac:dyDescent="0.25">
      <c r="A1071" s="60"/>
      <c r="B1071" s="18"/>
      <c r="C1071" s="19"/>
      <c r="D1071" s="20"/>
      <c r="E1071" s="20"/>
      <c r="F1071" s="20"/>
      <c r="G1071" s="20"/>
      <c r="H1071" s="20"/>
      <c r="I1071" s="20"/>
      <c r="J1071" s="20"/>
      <c r="K1071" s="21"/>
    </row>
    <row r="1072" spans="1:11" ht="17.100000000000001" customHeight="1" x14ac:dyDescent="0.25">
      <c r="A1072" s="60"/>
      <c r="B1072" s="18"/>
      <c r="C1072" s="19"/>
      <c r="D1072" s="20"/>
      <c r="E1072" s="20"/>
      <c r="F1072" s="20"/>
      <c r="G1072" s="20"/>
      <c r="H1072" s="20"/>
      <c r="I1072" s="20"/>
      <c r="J1072" s="20"/>
      <c r="K1072" s="21"/>
    </row>
    <row r="1073" spans="1:11" ht="17.100000000000001" customHeight="1" x14ac:dyDescent="0.25">
      <c r="A1073" s="60"/>
      <c r="B1073" s="18"/>
      <c r="C1073" s="19"/>
      <c r="D1073" s="20"/>
      <c r="E1073" s="20"/>
      <c r="F1073" s="20"/>
      <c r="G1073" s="20"/>
      <c r="H1073" s="20"/>
      <c r="I1073" s="20"/>
      <c r="J1073" s="20"/>
      <c r="K1073" s="21"/>
    </row>
    <row r="1074" spans="1:11" ht="17.100000000000001" customHeight="1" x14ac:dyDescent="0.25">
      <c r="A1074" s="60"/>
      <c r="B1074" s="18"/>
      <c r="C1074" s="19"/>
      <c r="D1074" s="20"/>
      <c r="E1074" s="20"/>
      <c r="F1074" s="20"/>
      <c r="G1074" s="20"/>
      <c r="H1074" s="20"/>
      <c r="I1074" s="20"/>
      <c r="J1074" s="20"/>
      <c r="K1074" s="21"/>
    </row>
    <row r="1075" spans="1:11" ht="17.100000000000001" customHeight="1" x14ac:dyDescent="0.25">
      <c r="A1075" s="60"/>
      <c r="B1075" s="18"/>
      <c r="C1075" s="19"/>
      <c r="D1075" s="20"/>
      <c r="E1075" s="20"/>
      <c r="F1075" s="20"/>
      <c r="G1075" s="20"/>
      <c r="H1075" s="20"/>
      <c r="I1075" s="20"/>
      <c r="J1075" s="20"/>
      <c r="K1075" s="21"/>
    </row>
    <row r="1076" spans="1:11" ht="17.100000000000001" customHeight="1" x14ac:dyDescent="0.25">
      <c r="A1076" s="60"/>
      <c r="B1076" s="18"/>
      <c r="C1076" s="19"/>
      <c r="D1076" s="20"/>
      <c r="E1076" s="20"/>
      <c r="F1076" s="20"/>
      <c r="G1076" s="20"/>
      <c r="H1076" s="20"/>
      <c r="I1076" s="20"/>
      <c r="J1076" s="20"/>
      <c r="K1076" s="21"/>
    </row>
    <row r="1077" spans="1:11" ht="17.100000000000001" customHeight="1" x14ac:dyDescent="0.25">
      <c r="A1077" s="60"/>
      <c r="B1077" s="18"/>
      <c r="C1077" s="19"/>
      <c r="D1077" s="20"/>
      <c r="E1077" s="20"/>
      <c r="F1077" s="20"/>
      <c r="G1077" s="20"/>
      <c r="H1077" s="20"/>
      <c r="I1077" s="20"/>
      <c r="J1077" s="20"/>
      <c r="K1077" s="21"/>
    </row>
    <row r="1078" spans="1:11" ht="17.100000000000001" customHeight="1" x14ac:dyDescent="0.25">
      <c r="A1078" s="60"/>
      <c r="B1078" s="18"/>
      <c r="C1078" s="19"/>
      <c r="D1078" s="20"/>
      <c r="E1078" s="20"/>
      <c r="F1078" s="20"/>
      <c r="G1078" s="20"/>
      <c r="H1078" s="20"/>
      <c r="I1078" s="20"/>
      <c r="J1078" s="20"/>
      <c r="K1078" s="21"/>
    </row>
    <row r="1079" spans="1:11" ht="17.100000000000001" customHeight="1" x14ac:dyDescent="0.25">
      <c r="A1079" s="60"/>
      <c r="B1079" s="18"/>
      <c r="C1079" s="19"/>
      <c r="D1079" s="20"/>
      <c r="E1079" s="20"/>
      <c r="F1079" s="20"/>
      <c r="G1079" s="20"/>
      <c r="H1079" s="20"/>
      <c r="I1079" s="20"/>
      <c r="J1079" s="20"/>
      <c r="K1079" s="21"/>
    </row>
    <row r="1080" spans="1:11" ht="17.100000000000001" customHeight="1" x14ac:dyDescent="0.25">
      <c r="A1080" s="60"/>
      <c r="B1080" s="18"/>
      <c r="C1080" s="19"/>
      <c r="D1080" s="20"/>
      <c r="E1080" s="20"/>
      <c r="F1080" s="20"/>
      <c r="G1080" s="20"/>
      <c r="H1080" s="20"/>
      <c r="I1080" s="20"/>
      <c r="J1080" s="20"/>
      <c r="K1080" s="21"/>
    </row>
    <row r="1081" spans="1:11" ht="17.100000000000001" customHeight="1" x14ac:dyDescent="0.25">
      <c r="A1081" s="60"/>
      <c r="B1081" s="18"/>
      <c r="C1081" s="19"/>
      <c r="D1081" s="20"/>
      <c r="E1081" s="20"/>
      <c r="F1081" s="20"/>
      <c r="G1081" s="20"/>
      <c r="H1081" s="20"/>
      <c r="I1081" s="20"/>
      <c r="J1081" s="20"/>
      <c r="K1081" s="21"/>
    </row>
    <row r="1082" spans="1:11" ht="17.100000000000001" customHeight="1" x14ac:dyDescent="0.25">
      <c r="A1082" s="60"/>
      <c r="B1082" s="18"/>
      <c r="C1082" s="19"/>
      <c r="D1082" s="20"/>
      <c r="E1082" s="20"/>
      <c r="F1082" s="20"/>
      <c r="G1082" s="20"/>
      <c r="H1082" s="20"/>
      <c r="I1082" s="20"/>
      <c r="J1082" s="20"/>
      <c r="K1082" s="21"/>
    </row>
    <row r="1083" spans="1:11" ht="17.100000000000001" customHeight="1" x14ac:dyDescent="0.25">
      <c r="A1083" s="60"/>
      <c r="B1083" s="18"/>
      <c r="C1083" s="19"/>
      <c r="D1083" s="20"/>
      <c r="E1083" s="20"/>
      <c r="F1083" s="20"/>
      <c r="G1083" s="20"/>
      <c r="H1083" s="20"/>
      <c r="I1083" s="20"/>
      <c r="J1083" s="20"/>
      <c r="K1083" s="21"/>
    </row>
    <row r="1084" spans="1:11" ht="17.100000000000001" customHeight="1" x14ac:dyDescent="0.25">
      <c r="A1084" s="60"/>
      <c r="B1084" s="18"/>
      <c r="C1084" s="19"/>
      <c r="D1084" s="20"/>
      <c r="E1084" s="20"/>
      <c r="F1084" s="20"/>
      <c r="G1084" s="20"/>
      <c r="H1084" s="20"/>
      <c r="I1084" s="20"/>
      <c r="J1084" s="20"/>
      <c r="K1084" s="21"/>
    </row>
    <row r="1085" spans="1:11" ht="17.100000000000001" customHeight="1" x14ac:dyDescent="0.25">
      <c r="A1085" s="60"/>
      <c r="B1085" s="18"/>
      <c r="C1085" s="19"/>
      <c r="D1085" s="20"/>
      <c r="E1085" s="20"/>
      <c r="F1085" s="20"/>
      <c r="G1085" s="20"/>
      <c r="H1085" s="20"/>
      <c r="I1085" s="20"/>
      <c r="J1085" s="20"/>
      <c r="K1085" s="21"/>
    </row>
    <row r="1086" spans="1:11" ht="17.100000000000001" customHeight="1" x14ac:dyDescent="0.25">
      <c r="A1086" s="60"/>
      <c r="B1086" s="18"/>
      <c r="C1086" s="19"/>
      <c r="D1086" s="20"/>
      <c r="E1086" s="20"/>
      <c r="F1086" s="20"/>
      <c r="G1086" s="20"/>
      <c r="H1086" s="20"/>
      <c r="I1086" s="20"/>
      <c r="J1086" s="20"/>
      <c r="K1086" s="21"/>
    </row>
    <row r="1087" spans="1:11" ht="17.100000000000001" customHeight="1" x14ac:dyDescent="0.25">
      <c r="A1087" s="60"/>
      <c r="B1087" s="18"/>
      <c r="C1087" s="19"/>
      <c r="D1087" s="20"/>
      <c r="E1087" s="20"/>
      <c r="F1087" s="20"/>
      <c r="G1087" s="20"/>
      <c r="H1087" s="20"/>
      <c r="I1087" s="20"/>
      <c r="J1087" s="20"/>
      <c r="K1087" s="21"/>
    </row>
    <row r="1088" spans="1:11" ht="17.100000000000001" customHeight="1" x14ac:dyDescent="0.25">
      <c r="A1088" s="60"/>
      <c r="B1088" s="18"/>
      <c r="C1088" s="19"/>
      <c r="D1088" s="20"/>
      <c r="E1088" s="20"/>
      <c r="F1088" s="20"/>
      <c r="G1088" s="20"/>
      <c r="H1088" s="20"/>
      <c r="I1088" s="20"/>
      <c r="J1088" s="20"/>
      <c r="K1088" s="21"/>
    </row>
    <row r="1089" spans="1:11" ht="17.100000000000001" customHeight="1" x14ac:dyDescent="0.25">
      <c r="A1089" s="60"/>
      <c r="B1089" s="18"/>
      <c r="C1089" s="19"/>
      <c r="D1089" s="20"/>
      <c r="E1089" s="20"/>
      <c r="F1089" s="20"/>
      <c r="G1089" s="20"/>
      <c r="H1089" s="20"/>
      <c r="I1089" s="20"/>
      <c r="J1089" s="20"/>
      <c r="K1089" s="21"/>
    </row>
    <row r="1090" spans="1:11" ht="17.100000000000001" customHeight="1" x14ac:dyDescent="0.25">
      <c r="A1090" s="60"/>
      <c r="B1090" s="18"/>
      <c r="C1090" s="19"/>
      <c r="D1090" s="20"/>
      <c r="E1090" s="20"/>
      <c r="F1090" s="20"/>
      <c r="G1090" s="20"/>
      <c r="H1090" s="20"/>
      <c r="I1090" s="20"/>
      <c r="J1090" s="20"/>
      <c r="K1090" s="21"/>
    </row>
    <row r="1091" spans="1:11" ht="17.100000000000001" customHeight="1" x14ac:dyDescent="0.25">
      <c r="A1091" s="60"/>
      <c r="B1091" s="18"/>
      <c r="C1091" s="19"/>
      <c r="D1091" s="20"/>
      <c r="E1091" s="20"/>
      <c r="F1091" s="20"/>
      <c r="G1091" s="20"/>
      <c r="H1091" s="20"/>
      <c r="I1091" s="20"/>
      <c r="J1091" s="20"/>
      <c r="K1091" s="21"/>
    </row>
    <row r="1092" spans="1:11" ht="17.100000000000001" customHeight="1" x14ac:dyDescent="0.25">
      <c r="A1092" s="60"/>
      <c r="B1092" s="18"/>
      <c r="C1092" s="19"/>
      <c r="D1092" s="20"/>
      <c r="E1092" s="20"/>
      <c r="F1092" s="20"/>
      <c r="G1092" s="20"/>
      <c r="H1092" s="20"/>
      <c r="I1092" s="20"/>
      <c r="J1092" s="20"/>
      <c r="K1092" s="21"/>
    </row>
    <row r="1093" spans="1:11" ht="17.100000000000001" customHeight="1" x14ac:dyDescent="0.25">
      <c r="A1093" s="60"/>
      <c r="B1093" s="18"/>
      <c r="C1093" s="19"/>
      <c r="D1093" s="20"/>
      <c r="E1093" s="20"/>
      <c r="F1093" s="20"/>
      <c r="G1093" s="20"/>
      <c r="H1093" s="20"/>
      <c r="I1093" s="20"/>
      <c r="J1093" s="20"/>
      <c r="K1093" s="21"/>
    </row>
    <row r="1094" spans="1:11" ht="17.100000000000001" customHeight="1" x14ac:dyDescent="0.25">
      <c r="A1094" s="60"/>
      <c r="B1094" s="18"/>
      <c r="C1094" s="19"/>
      <c r="D1094" s="20"/>
      <c r="E1094" s="20"/>
      <c r="F1094" s="20"/>
      <c r="G1094" s="20"/>
      <c r="H1094" s="20"/>
      <c r="I1094" s="20"/>
      <c r="J1094" s="20"/>
      <c r="K1094" s="21"/>
    </row>
    <row r="1095" spans="1:11" ht="17.100000000000001" customHeight="1" x14ac:dyDescent="0.25">
      <c r="A1095" s="60"/>
      <c r="B1095" s="18"/>
      <c r="C1095" s="19"/>
      <c r="D1095" s="20"/>
      <c r="E1095" s="20"/>
      <c r="F1095" s="20"/>
      <c r="G1095" s="20"/>
      <c r="H1095" s="20"/>
      <c r="I1095" s="20"/>
      <c r="J1095" s="20"/>
      <c r="K1095" s="21"/>
    </row>
    <row r="1096" spans="1:11" ht="17.100000000000001" customHeight="1" x14ac:dyDescent="0.25">
      <c r="A1096" s="60"/>
      <c r="B1096" s="18"/>
      <c r="C1096" s="19"/>
      <c r="D1096" s="20"/>
      <c r="E1096" s="20"/>
      <c r="F1096" s="20"/>
      <c r="G1096" s="20"/>
      <c r="H1096" s="20"/>
      <c r="I1096" s="20"/>
      <c r="J1096" s="20"/>
      <c r="K1096" s="21"/>
    </row>
    <row r="1097" spans="1:11" ht="17.100000000000001" customHeight="1" x14ac:dyDescent="0.25">
      <c r="A1097" s="60"/>
      <c r="B1097" s="18"/>
      <c r="C1097" s="19"/>
      <c r="D1097" s="20"/>
      <c r="E1097" s="20"/>
      <c r="F1097" s="20"/>
      <c r="G1097" s="20"/>
      <c r="H1097" s="20"/>
      <c r="I1097" s="20"/>
      <c r="J1097" s="20"/>
      <c r="K1097" s="21"/>
    </row>
    <row r="1098" spans="1:11" ht="17.100000000000001" customHeight="1" x14ac:dyDescent="0.25">
      <c r="A1098" s="60"/>
      <c r="B1098" s="18"/>
      <c r="C1098" s="19"/>
      <c r="D1098" s="20"/>
      <c r="E1098" s="20"/>
      <c r="F1098" s="20"/>
      <c r="G1098" s="20"/>
      <c r="H1098" s="20"/>
      <c r="I1098" s="20"/>
      <c r="J1098" s="20"/>
      <c r="K1098" s="21"/>
    </row>
    <row r="1099" spans="1:11" ht="17.100000000000001" customHeight="1" x14ac:dyDescent="0.25">
      <c r="A1099" s="60"/>
      <c r="B1099" s="18"/>
      <c r="C1099" s="19"/>
      <c r="D1099" s="20"/>
      <c r="E1099" s="20"/>
      <c r="F1099" s="20"/>
      <c r="G1099" s="20"/>
      <c r="H1099" s="20"/>
      <c r="I1099" s="20"/>
      <c r="J1099" s="20"/>
      <c r="K1099" s="21"/>
    </row>
    <row r="1100" spans="1:11" ht="17.100000000000001" customHeight="1" x14ac:dyDescent="0.25">
      <c r="A1100" s="60"/>
      <c r="B1100" s="18"/>
      <c r="C1100" s="19"/>
      <c r="D1100" s="20"/>
      <c r="E1100" s="20"/>
      <c r="F1100" s="20"/>
      <c r="G1100" s="20"/>
      <c r="H1100" s="20"/>
      <c r="I1100" s="20"/>
      <c r="J1100" s="20"/>
      <c r="K1100" s="21"/>
    </row>
    <row r="1101" spans="1:11" ht="17.100000000000001" customHeight="1" x14ac:dyDescent="0.25">
      <c r="A1101" s="60"/>
      <c r="B1101" s="18"/>
      <c r="C1101" s="19"/>
      <c r="D1101" s="20"/>
      <c r="E1101" s="20"/>
      <c r="F1101" s="20"/>
      <c r="G1101" s="20"/>
      <c r="H1101" s="20"/>
      <c r="I1101" s="20"/>
      <c r="J1101" s="20"/>
      <c r="K1101" s="21"/>
    </row>
    <row r="1102" spans="1:11" ht="17.100000000000001" customHeight="1" x14ac:dyDescent="0.25">
      <c r="A1102" s="60"/>
      <c r="B1102" s="18"/>
      <c r="C1102" s="19"/>
      <c r="D1102" s="20"/>
      <c r="E1102" s="20"/>
      <c r="F1102" s="20"/>
      <c r="G1102" s="20"/>
      <c r="H1102" s="20"/>
      <c r="I1102" s="20"/>
      <c r="J1102" s="20"/>
      <c r="K1102" s="21"/>
    </row>
    <row r="1103" spans="1:11" ht="17.100000000000001" customHeight="1" x14ac:dyDescent="0.25">
      <c r="A1103" s="60"/>
      <c r="B1103" s="18"/>
      <c r="C1103" s="19"/>
      <c r="D1103" s="20"/>
      <c r="E1103" s="20"/>
      <c r="F1103" s="20"/>
      <c r="G1103" s="20"/>
      <c r="H1103" s="20"/>
      <c r="I1103" s="20"/>
      <c r="J1103" s="20"/>
      <c r="K1103" s="21"/>
    </row>
    <row r="1104" spans="1:11" ht="17.100000000000001" customHeight="1" x14ac:dyDescent="0.25">
      <c r="A1104" s="60"/>
      <c r="B1104" s="18"/>
      <c r="C1104" s="19"/>
      <c r="D1104" s="20"/>
      <c r="E1104" s="20"/>
      <c r="F1104" s="20"/>
      <c r="G1104" s="20"/>
      <c r="H1104" s="20"/>
      <c r="I1104" s="20"/>
      <c r="J1104" s="20"/>
      <c r="K1104" s="21"/>
    </row>
    <row r="1105" spans="1:11" ht="17.100000000000001" customHeight="1" x14ac:dyDescent="0.25">
      <c r="A1105" s="60"/>
      <c r="B1105" s="18"/>
      <c r="C1105" s="19"/>
      <c r="D1105" s="20"/>
      <c r="E1105" s="20"/>
      <c r="F1105" s="20"/>
      <c r="G1105" s="20"/>
      <c r="H1105" s="20"/>
      <c r="I1105" s="20"/>
      <c r="J1105" s="20"/>
      <c r="K1105" s="21"/>
    </row>
    <row r="1106" spans="1:11" ht="17.100000000000001" customHeight="1" x14ac:dyDescent="0.25">
      <c r="A1106" s="60"/>
      <c r="B1106" s="18"/>
      <c r="C1106" s="19"/>
      <c r="D1106" s="20"/>
      <c r="E1106" s="20"/>
      <c r="F1106" s="20"/>
      <c r="G1106" s="20"/>
      <c r="H1106" s="20"/>
      <c r="I1106" s="20"/>
      <c r="J1106" s="20"/>
      <c r="K1106" s="21"/>
    </row>
    <row r="1107" spans="1:11" ht="17.100000000000001" customHeight="1" x14ac:dyDescent="0.25">
      <c r="A1107" s="60"/>
      <c r="B1107" s="18"/>
      <c r="C1107" s="19"/>
      <c r="D1107" s="20"/>
      <c r="E1107" s="20"/>
      <c r="F1107" s="20"/>
      <c r="G1107" s="20"/>
      <c r="H1107" s="20"/>
      <c r="I1107" s="20"/>
      <c r="J1107" s="20"/>
      <c r="K1107" s="21"/>
    </row>
    <row r="1108" spans="1:11" ht="17.100000000000001" customHeight="1" x14ac:dyDescent="0.25">
      <c r="A1108" s="60"/>
      <c r="B1108" s="18"/>
      <c r="C1108" s="19"/>
      <c r="D1108" s="20"/>
      <c r="E1108" s="20"/>
      <c r="F1108" s="20"/>
      <c r="G1108" s="20"/>
      <c r="H1108" s="20"/>
      <c r="I1108" s="20"/>
      <c r="J1108" s="20"/>
      <c r="K1108" s="21"/>
    </row>
    <row r="1109" spans="1:11" ht="17.100000000000001" customHeight="1" x14ac:dyDescent="0.25">
      <c r="A1109" s="60"/>
      <c r="B1109" s="18"/>
      <c r="C1109" s="19"/>
      <c r="D1109" s="20"/>
      <c r="E1109" s="20"/>
      <c r="F1109" s="20"/>
      <c r="G1109" s="20"/>
      <c r="H1109" s="20"/>
      <c r="I1109" s="20"/>
      <c r="J1109" s="20"/>
      <c r="K1109" s="21"/>
    </row>
    <row r="1110" spans="1:11" ht="17.100000000000001" customHeight="1" x14ac:dyDescent="0.25">
      <c r="A1110" s="60"/>
      <c r="B1110" s="18"/>
      <c r="C1110" s="19"/>
      <c r="D1110" s="20"/>
      <c r="E1110" s="20"/>
      <c r="F1110" s="20"/>
      <c r="G1110" s="20"/>
      <c r="H1110" s="20"/>
      <c r="I1110" s="20"/>
      <c r="J1110" s="20"/>
      <c r="K1110" s="21"/>
    </row>
    <row r="1111" spans="1:11" ht="17.100000000000001" customHeight="1" x14ac:dyDescent="0.25">
      <c r="A1111" s="60"/>
      <c r="B1111" s="18"/>
      <c r="C1111" s="19"/>
      <c r="D1111" s="20"/>
      <c r="E1111" s="20"/>
      <c r="F1111" s="20"/>
      <c r="G1111" s="20"/>
      <c r="H1111" s="20"/>
      <c r="I1111" s="20"/>
      <c r="J1111" s="20"/>
      <c r="K1111" s="21"/>
    </row>
    <row r="1112" spans="1:11" ht="17.100000000000001" customHeight="1" x14ac:dyDescent="0.25">
      <c r="A1112" s="60"/>
      <c r="B1112" s="18"/>
      <c r="C1112" s="19"/>
      <c r="D1112" s="20"/>
      <c r="E1112" s="20"/>
      <c r="F1112" s="20"/>
      <c r="G1112" s="20"/>
      <c r="H1112" s="20"/>
      <c r="I1112" s="20"/>
      <c r="J1112" s="20"/>
      <c r="K1112" s="21"/>
    </row>
    <row r="1113" spans="1:11" ht="17.100000000000001" customHeight="1" x14ac:dyDescent="0.25">
      <c r="A1113" s="60"/>
      <c r="B1113" s="18"/>
      <c r="C1113" s="19"/>
      <c r="D1113" s="20"/>
      <c r="E1113" s="20"/>
      <c r="F1113" s="20"/>
      <c r="G1113" s="20"/>
      <c r="H1113" s="20"/>
      <c r="I1113" s="20"/>
      <c r="J1113" s="20"/>
      <c r="K1113" s="21"/>
    </row>
    <row r="1114" spans="1:11" ht="17.100000000000001" customHeight="1" x14ac:dyDescent="0.25">
      <c r="A1114" s="60"/>
      <c r="B1114" s="18"/>
      <c r="C1114" s="19"/>
      <c r="D1114" s="20"/>
      <c r="E1114" s="20"/>
      <c r="F1114" s="20"/>
      <c r="G1114" s="20"/>
      <c r="H1114" s="20"/>
      <c r="I1114" s="20"/>
      <c r="J1114" s="20"/>
      <c r="K1114" s="21"/>
    </row>
    <row r="1115" spans="1:11" ht="17.100000000000001" customHeight="1" x14ac:dyDescent="0.25">
      <c r="A1115" s="60"/>
      <c r="B1115" s="18"/>
      <c r="C1115" s="19"/>
      <c r="D1115" s="20"/>
      <c r="E1115" s="20"/>
      <c r="F1115" s="20"/>
      <c r="G1115" s="20"/>
      <c r="H1115" s="20"/>
      <c r="I1115" s="20"/>
      <c r="J1115" s="20"/>
      <c r="K1115" s="21"/>
    </row>
    <row r="1116" spans="1:11" ht="17.100000000000001" customHeight="1" x14ac:dyDescent="0.25">
      <c r="A1116" s="60"/>
      <c r="B1116" s="18"/>
      <c r="C1116" s="19"/>
      <c r="D1116" s="20"/>
      <c r="E1116" s="20"/>
      <c r="F1116" s="20"/>
      <c r="G1116" s="20"/>
      <c r="H1116" s="20"/>
      <c r="I1116" s="20"/>
      <c r="J1116" s="20"/>
      <c r="K1116" s="21"/>
    </row>
    <row r="1117" spans="1:11" ht="17.100000000000001" customHeight="1" x14ac:dyDescent="0.25">
      <c r="A1117" s="60"/>
      <c r="B1117" s="18"/>
      <c r="C1117" s="19"/>
      <c r="D1117" s="20"/>
      <c r="E1117" s="20"/>
      <c r="F1117" s="20"/>
      <c r="G1117" s="20"/>
      <c r="H1117" s="20"/>
      <c r="I1117" s="20"/>
      <c r="J1117" s="20"/>
      <c r="K1117" s="21"/>
    </row>
    <row r="1118" spans="1:11" ht="17.100000000000001" customHeight="1" x14ac:dyDescent="0.25">
      <c r="A1118" s="60"/>
      <c r="B1118" s="18"/>
      <c r="C1118" s="19"/>
      <c r="D1118" s="20"/>
      <c r="E1118" s="20"/>
      <c r="F1118" s="20"/>
      <c r="G1118" s="20"/>
      <c r="H1118" s="20"/>
      <c r="I1118" s="20"/>
      <c r="J1118" s="20"/>
      <c r="K1118" s="21"/>
    </row>
    <row r="1119" spans="1:11" ht="17.100000000000001" customHeight="1" x14ac:dyDescent="0.25">
      <c r="A1119" s="60"/>
      <c r="B1119" s="18"/>
      <c r="C1119" s="19"/>
      <c r="D1119" s="20"/>
      <c r="E1119" s="20"/>
      <c r="F1119" s="20"/>
      <c r="G1119" s="20"/>
      <c r="H1119" s="20"/>
      <c r="I1119" s="20"/>
      <c r="J1119" s="20"/>
      <c r="K1119" s="21"/>
    </row>
    <row r="1120" spans="1:11" ht="17.100000000000001" customHeight="1" x14ac:dyDescent="0.25">
      <c r="A1120" s="60"/>
      <c r="B1120" s="18"/>
      <c r="C1120" s="19"/>
      <c r="D1120" s="20"/>
      <c r="E1120" s="20"/>
      <c r="F1120" s="20"/>
      <c r="G1120" s="20"/>
      <c r="H1120" s="20"/>
      <c r="I1120" s="20"/>
      <c r="J1120" s="20"/>
      <c r="K1120" s="21"/>
    </row>
    <row r="1121" spans="1:11" ht="17.100000000000001" customHeight="1" x14ac:dyDescent="0.25">
      <c r="A1121" s="60"/>
      <c r="B1121" s="18"/>
      <c r="C1121" s="19"/>
      <c r="D1121" s="20"/>
      <c r="E1121" s="20"/>
      <c r="F1121" s="20"/>
      <c r="G1121" s="20"/>
      <c r="H1121" s="20"/>
      <c r="I1121" s="20"/>
      <c r="J1121" s="20"/>
      <c r="K1121" s="21"/>
    </row>
    <row r="1122" spans="1:11" ht="17.100000000000001" customHeight="1" x14ac:dyDescent="0.25">
      <c r="A1122" s="60"/>
      <c r="B1122" s="18"/>
      <c r="C1122" s="19"/>
      <c r="D1122" s="20"/>
      <c r="E1122" s="20"/>
      <c r="F1122" s="20"/>
      <c r="G1122" s="20"/>
      <c r="H1122" s="20"/>
      <c r="I1122" s="20"/>
      <c r="J1122" s="20"/>
      <c r="K1122" s="21"/>
    </row>
    <row r="1123" spans="1:11" ht="17.100000000000001" customHeight="1" x14ac:dyDescent="0.25">
      <c r="A1123" s="60"/>
      <c r="B1123" s="18"/>
      <c r="C1123" s="19"/>
      <c r="D1123" s="20"/>
      <c r="E1123" s="20"/>
      <c r="F1123" s="20"/>
      <c r="G1123" s="20"/>
      <c r="H1123" s="20"/>
      <c r="I1123" s="20"/>
      <c r="J1123" s="20"/>
      <c r="K1123" s="21"/>
    </row>
    <row r="1124" spans="1:11" ht="17.100000000000001" customHeight="1" x14ac:dyDescent="0.25">
      <c r="A1124" s="60"/>
      <c r="B1124" s="18"/>
      <c r="C1124" s="19"/>
      <c r="D1124" s="20"/>
      <c r="E1124" s="20"/>
      <c r="F1124" s="20"/>
      <c r="G1124" s="20"/>
      <c r="H1124" s="20"/>
      <c r="I1124" s="20"/>
      <c r="J1124" s="20"/>
      <c r="K1124" s="21"/>
    </row>
    <row r="1125" spans="1:11" ht="17.100000000000001" customHeight="1" x14ac:dyDescent="0.25">
      <c r="A1125" s="60"/>
      <c r="B1125" s="18"/>
      <c r="C1125" s="19"/>
      <c r="D1125" s="20"/>
      <c r="E1125" s="20"/>
      <c r="F1125" s="20"/>
      <c r="G1125" s="20"/>
      <c r="H1125" s="20"/>
      <c r="I1125" s="20"/>
      <c r="J1125" s="20"/>
      <c r="K1125" s="21"/>
    </row>
    <row r="1126" spans="1:11" ht="17.100000000000001" customHeight="1" x14ac:dyDescent="0.25">
      <c r="A1126" s="60"/>
      <c r="B1126" s="18"/>
      <c r="C1126" s="19"/>
      <c r="D1126" s="20"/>
      <c r="E1126" s="20"/>
      <c r="F1126" s="20"/>
      <c r="G1126" s="20"/>
      <c r="H1126" s="20"/>
      <c r="I1126" s="20"/>
      <c r="J1126" s="20"/>
      <c r="K1126" s="21"/>
    </row>
    <row r="1127" spans="1:11" ht="17.100000000000001" customHeight="1" x14ac:dyDescent="0.25">
      <c r="A1127" s="60"/>
      <c r="B1127" s="18"/>
      <c r="C1127" s="19"/>
      <c r="D1127" s="20"/>
      <c r="E1127" s="20"/>
      <c r="F1127" s="20"/>
      <c r="G1127" s="20"/>
      <c r="H1127" s="20"/>
      <c r="I1127" s="20"/>
      <c r="J1127" s="20"/>
      <c r="K1127" s="21"/>
    </row>
    <row r="1128" spans="1:11" ht="17.100000000000001" customHeight="1" x14ac:dyDescent="0.25">
      <c r="A1128" s="60"/>
      <c r="B1128" s="18"/>
      <c r="C1128" s="19"/>
      <c r="D1128" s="20"/>
      <c r="E1128" s="20"/>
      <c r="F1128" s="20"/>
      <c r="G1128" s="20"/>
      <c r="H1128" s="20"/>
      <c r="I1128" s="20"/>
      <c r="J1128" s="20"/>
      <c r="K1128" s="21"/>
    </row>
    <row r="1129" spans="1:11" ht="17.100000000000001" customHeight="1" x14ac:dyDescent="0.25">
      <c r="A1129" s="60"/>
      <c r="B1129" s="18"/>
      <c r="C1129" s="19"/>
      <c r="D1129" s="20"/>
      <c r="E1129" s="20"/>
      <c r="F1129" s="20"/>
      <c r="G1129" s="20"/>
      <c r="H1129" s="20"/>
      <c r="I1129" s="20"/>
      <c r="J1129" s="20"/>
      <c r="K1129" s="21"/>
    </row>
    <row r="1130" spans="1:11" ht="17.100000000000001" customHeight="1" x14ac:dyDescent="0.25">
      <c r="A1130" s="60"/>
      <c r="B1130" s="18"/>
      <c r="C1130" s="19"/>
      <c r="D1130" s="20"/>
      <c r="E1130" s="20"/>
      <c r="F1130" s="20"/>
      <c r="G1130" s="20"/>
      <c r="H1130" s="20"/>
      <c r="I1130" s="20"/>
      <c r="J1130" s="20"/>
      <c r="K1130" s="21"/>
    </row>
    <row r="1131" spans="1:11" ht="17.100000000000001" customHeight="1" x14ac:dyDescent="0.25">
      <c r="A1131" s="60"/>
      <c r="B1131" s="18"/>
      <c r="C1131" s="19"/>
      <c r="D1131" s="20"/>
      <c r="E1131" s="20"/>
      <c r="F1131" s="20"/>
      <c r="G1131" s="20"/>
      <c r="H1131" s="20"/>
      <c r="I1131" s="20"/>
      <c r="J1131" s="20"/>
      <c r="K1131" s="21"/>
    </row>
    <row r="1132" spans="1:11" ht="17.100000000000001" customHeight="1" x14ac:dyDescent="0.25">
      <c r="A1132" s="60"/>
      <c r="B1132" s="18"/>
      <c r="C1132" s="19"/>
      <c r="D1132" s="20"/>
      <c r="E1132" s="20"/>
      <c r="F1132" s="20"/>
      <c r="G1132" s="20"/>
      <c r="H1132" s="20"/>
      <c r="I1132" s="20"/>
      <c r="J1132" s="20"/>
      <c r="K1132" s="21"/>
    </row>
    <row r="1133" spans="1:11" ht="17.100000000000001" customHeight="1" x14ac:dyDescent="0.25">
      <c r="A1133" s="60"/>
      <c r="B1133" s="18"/>
      <c r="C1133" s="19"/>
      <c r="D1133" s="20"/>
      <c r="E1133" s="20"/>
      <c r="F1133" s="20"/>
      <c r="G1133" s="20"/>
      <c r="H1133" s="20"/>
      <c r="I1133" s="20"/>
      <c r="J1133" s="20"/>
      <c r="K1133" s="21"/>
    </row>
    <row r="1134" spans="1:11" ht="17.100000000000001" customHeight="1" x14ac:dyDescent="0.25">
      <c r="A1134" s="60"/>
      <c r="B1134" s="18"/>
      <c r="C1134" s="19"/>
      <c r="D1134" s="20"/>
      <c r="E1134" s="20"/>
      <c r="F1134" s="20"/>
      <c r="G1134" s="20"/>
      <c r="H1134" s="20"/>
      <c r="I1134" s="20"/>
      <c r="J1134" s="20"/>
      <c r="K1134" s="21"/>
    </row>
    <row r="1135" spans="1:11" ht="17.100000000000001" customHeight="1" x14ac:dyDescent="0.25">
      <c r="A1135" s="60"/>
      <c r="B1135" s="18"/>
      <c r="C1135" s="19"/>
      <c r="D1135" s="20"/>
      <c r="E1135" s="20"/>
      <c r="F1135" s="20"/>
      <c r="G1135" s="20"/>
      <c r="H1135" s="20"/>
      <c r="I1135" s="20"/>
      <c r="J1135" s="20"/>
      <c r="K1135" s="21"/>
    </row>
    <row r="1136" spans="1:11" ht="17.100000000000001" customHeight="1" x14ac:dyDescent="0.25">
      <c r="A1136" s="60"/>
      <c r="B1136" s="18"/>
      <c r="C1136" s="19"/>
      <c r="D1136" s="20"/>
      <c r="E1136" s="20"/>
      <c r="F1136" s="20"/>
      <c r="G1136" s="20"/>
      <c r="H1136" s="20"/>
      <c r="I1136" s="20"/>
      <c r="J1136" s="20"/>
      <c r="K1136" s="21"/>
    </row>
    <row r="1137" spans="1:11" ht="17.100000000000001" customHeight="1" x14ac:dyDescent="0.25">
      <c r="A1137" s="60"/>
      <c r="B1137" s="18"/>
      <c r="C1137" s="19"/>
      <c r="D1137" s="20"/>
      <c r="E1137" s="20"/>
      <c r="F1137" s="20"/>
      <c r="G1137" s="20"/>
      <c r="H1137" s="20"/>
      <c r="I1137" s="20"/>
      <c r="J1137" s="20"/>
      <c r="K1137" s="21"/>
    </row>
    <row r="1138" spans="1:11" ht="17.100000000000001" customHeight="1" x14ac:dyDescent="0.25">
      <c r="A1138" s="60"/>
      <c r="B1138" s="18"/>
      <c r="C1138" s="19"/>
      <c r="D1138" s="20"/>
      <c r="E1138" s="20"/>
      <c r="F1138" s="20"/>
      <c r="G1138" s="20"/>
      <c r="H1138" s="20"/>
      <c r="I1138" s="20"/>
      <c r="J1138" s="20"/>
      <c r="K1138" s="21"/>
    </row>
    <row r="1139" spans="1:11" ht="17.100000000000001" customHeight="1" x14ac:dyDescent="0.25">
      <c r="A1139" s="60"/>
      <c r="B1139" s="18"/>
      <c r="C1139" s="19"/>
      <c r="D1139" s="20"/>
      <c r="E1139" s="20"/>
      <c r="F1139" s="20"/>
      <c r="G1139" s="20"/>
      <c r="H1139" s="20"/>
      <c r="I1139" s="20"/>
      <c r="J1139" s="20"/>
      <c r="K1139" s="21"/>
    </row>
    <row r="1140" spans="1:11" ht="17.100000000000001" customHeight="1" x14ac:dyDescent="0.25">
      <c r="A1140" s="60"/>
      <c r="B1140" s="18"/>
      <c r="C1140" s="19"/>
      <c r="D1140" s="20"/>
      <c r="E1140" s="20"/>
      <c r="F1140" s="20"/>
      <c r="G1140" s="20"/>
      <c r="H1140" s="20"/>
      <c r="I1140" s="20"/>
      <c r="J1140" s="20"/>
      <c r="K1140" s="21"/>
    </row>
    <row r="1141" spans="1:11" ht="17.100000000000001" customHeight="1" x14ac:dyDescent="0.25">
      <c r="A1141" s="60"/>
      <c r="B1141" s="18"/>
      <c r="C1141" s="19"/>
      <c r="D1141" s="20"/>
      <c r="E1141" s="20"/>
      <c r="F1141" s="20"/>
      <c r="G1141" s="20"/>
      <c r="H1141" s="20"/>
      <c r="I1141" s="20"/>
      <c r="J1141" s="20"/>
      <c r="K1141" s="21"/>
    </row>
    <row r="1142" spans="1:11" ht="17.100000000000001" customHeight="1" x14ac:dyDescent="0.25">
      <c r="A1142" s="60"/>
      <c r="B1142" s="18"/>
      <c r="C1142" s="19"/>
      <c r="D1142" s="20"/>
      <c r="E1142" s="20"/>
      <c r="F1142" s="20"/>
      <c r="G1142" s="20"/>
      <c r="H1142" s="20"/>
      <c r="I1142" s="20"/>
      <c r="J1142" s="20"/>
      <c r="K1142" s="21"/>
    </row>
    <row r="1143" spans="1:11" ht="17.100000000000001" customHeight="1" x14ac:dyDescent="0.25">
      <c r="A1143" s="60"/>
      <c r="B1143" s="18"/>
      <c r="C1143" s="19"/>
      <c r="D1143" s="20"/>
      <c r="E1143" s="20"/>
      <c r="F1143" s="20"/>
      <c r="G1143" s="20"/>
      <c r="H1143" s="20"/>
      <c r="I1143" s="20"/>
      <c r="J1143" s="20"/>
      <c r="K1143" s="21"/>
    </row>
    <row r="1144" spans="1:11" ht="17.100000000000001" customHeight="1" x14ac:dyDescent="0.25">
      <c r="A1144" s="60"/>
      <c r="B1144" s="18"/>
      <c r="C1144" s="19"/>
      <c r="D1144" s="20"/>
      <c r="E1144" s="20"/>
      <c r="F1144" s="20"/>
      <c r="G1144" s="20"/>
      <c r="H1144" s="20"/>
      <c r="I1144" s="20"/>
      <c r="J1144" s="20"/>
      <c r="K1144" s="21"/>
    </row>
    <row r="1145" spans="1:11" ht="17.100000000000001" customHeight="1" x14ac:dyDescent="0.25">
      <c r="A1145" s="60"/>
      <c r="B1145" s="18"/>
      <c r="C1145" s="19"/>
      <c r="D1145" s="20"/>
      <c r="E1145" s="20"/>
      <c r="F1145" s="20"/>
      <c r="G1145" s="20"/>
      <c r="H1145" s="20"/>
      <c r="I1145" s="20"/>
      <c r="J1145" s="20"/>
      <c r="K1145" s="21"/>
    </row>
    <row r="1146" spans="1:11" ht="17.100000000000001" customHeight="1" x14ac:dyDescent="0.25">
      <c r="A1146" s="60"/>
      <c r="B1146" s="18"/>
      <c r="C1146" s="19"/>
      <c r="D1146" s="20"/>
      <c r="E1146" s="20"/>
      <c r="F1146" s="20"/>
      <c r="G1146" s="20"/>
      <c r="H1146" s="20"/>
      <c r="I1146" s="20"/>
      <c r="J1146" s="20"/>
      <c r="K1146" s="21"/>
    </row>
    <row r="1147" spans="1:11" ht="17.100000000000001" customHeight="1" x14ac:dyDescent="0.25">
      <c r="A1147" s="60"/>
      <c r="B1147" s="18"/>
      <c r="C1147" s="19"/>
      <c r="D1147" s="20"/>
      <c r="E1147" s="20"/>
      <c r="F1147" s="20"/>
      <c r="G1147" s="20"/>
      <c r="H1147" s="20"/>
      <c r="I1147" s="20"/>
      <c r="J1147" s="20"/>
      <c r="K1147" s="21"/>
    </row>
    <row r="1148" spans="1:11" ht="17.100000000000001" customHeight="1" x14ac:dyDescent="0.25">
      <c r="A1148" s="60"/>
      <c r="B1148" s="18"/>
      <c r="C1148" s="19"/>
      <c r="D1148" s="20"/>
      <c r="E1148" s="20"/>
      <c r="F1148" s="20"/>
      <c r="G1148" s="20"/>
      <c r="H1148" s="20"/>
      <c r="I1148" s="20"/>
      <c r="J1148" s="20"/>
      <c r="K1148" s="21"/>
    </row>
    <row r="1149" spans="1:11" ht="17.100000000000001" customHeight="1" x14ac:dyDescent="0.25">
      <c r="A1149" s="60"/>
      <c r="B1149" s="18"/>
      <c r="C1149" s="19"/>
      <c r="D1149" s="20"/>
      <c r="E1149" s="20"/>
      <c r="F1149" s="20"/>
      <c r="G1149" s="20"/>
      <c r="H1149" s="20"/>
      <c r="I1149" s="20"/>
      <c r="J1149" s="20"/>
      <c r="K1149" s="21"/>
    </row>
    <row r="1150" spans="1:11" ht="17.100000000000001" customHeight="1" x14ac:dyDescent="0.25">
      <c r="A1150" s="60"/>
      <c r="B1150" s="18"/>
      <c r="C1150" s="19"/>
      <c r="D1150" s="20"/>
      <c r="E1150" s="20"/>
      <c r="F1150" s="20"/>
      <c r="G1150" s="20"/>
      <c r="H1150" s="20"/>
      <c r="I1150" s="20"/>
      <c r="J1150" s="20"/>
      <c r="K1150" s="21"/>
    </row>
    <row r="1151" spans="1:11" ht="17.100000000000001" customHeight="1" x14ac:dyDescent="0.25">
      <c r="A1151" s="60"/>
      <c r="B1151" s="18"/>
      <c r="C1151" s="19"/>
      <c r="D1151" s="20"/>
      <c r="E1151" s="20"/>
      <c r="F1151" s="20"/>
      <c r="G1151" s="20"/>
      <c r="H1151" s="20"/>
      <c r="I1151" s="20"/>
      <c r="J1151" s="20"/>
      <c r="K1151" s="21"/>
    </row>
    <row r="1152" spans="1:11" ht="17.100000000000001" customHeight="1" x14ac:dyDescent="0.25">
      <c r="A1152" s="60"/>
      <c r="B1152" s="18"/>
      <c r="C1152" s="19"/>
      <c r="D1152" s="20"/>
      <c r="E1152" s="20"/>
      <c r="F1152" s="20"/>
      <c r="G1152" s="20"/>
      <c r="H1152" s="20"/>
      <c r="I1152" s="20"/>
      <c r="J1152" s="20"/>
      <c r="K1152" s="21"/>
    </row>
    <row r="1153" spans="1:11" ht="17.100000000000001" customHeight="1" x14ac:dyDescent="0.25">
      <c r="A1153" s="60"/>
      <c r="B1153" s="18"/>
      <c r="C1153" s="19"/>
      <c r="D1153" s="20"/>
      <c r="E1153" s="20"/>
      <c r="F1153" s="20"/>
      <c r="G1153" s="20"/>
      <c r="H1153" s="20"/>
      <c r="I1153" s="20"/>
      <c r="J1153" s="20"/>
      <c r="K1153" s="21"/>
    </row>
    <row r="1154" spans="1:11" ht="17.100000000000001" customHeight="1" x14ac:dyDescent="0.25">
      <c r="A1154" s="60"/>
      <c r="B1154" s="18"/>
      <c r="C1154" s="19"/>
      <c r="D1154" s="20"/>
      <c r="E1154" s="20"/>
      <c r="F1154" s="20"/>
      <c r="G1154" s="20"/>
      <c r="H1154" s="20"/>
      <c r="I1154" s="20"/>
      <c r="J1154" s="20"/>
      <c r="K1154" s="21"/>
    </row>
    <row r="1155" spans="1:11" ht="17.100000000000001" customHeight="1" x14ac:dyDescent="0.25">
      <c r="A1155" s="60"/>
      <c r="B1155" s="18"/>
      <c r="C1155" s="19"/>
      <c r="D1155" s="20"/>
      <c r="E1155" s="20"/>
      <c r="F1155" s="20"/>
      <c r="G1155" s="20"/>
      <c r="H1155" s="20"/>
      <c r="I1155" s="20"/>
      <c r="J1155" s="20"/>
      <c r="K1155" s="21"/>
    </row>
    <row r="1156" spans="1:11" ht="17.100000000000001" customHeight="1" x14ac:dyDescent="0.25">
      <c r="A1156" s="60"/>
      <c r="B1156" s="18"/>
      <c r="C1156" s="19"/>
      <c r="D1156" s="20"/>
      <c r="E1156" s="20"/>
      <c r="F1156" s="20"/>
      <c r="G1156" s="20"/>
      <c r="H1156" s="20"/>
      <c r="I1156" s="20"/>
      <c r="J1156" s="20"/>
      <c r="K1156" s="21"/>
    </row>
    <row r="1157" spans="1:11" ht="17.100000000000001" customHeight="1" x14ac:dyDescent="0.25">
      <c r="A1157" s="60"/>
      <c r="B1157" s="18"/>
      <c r="C1157" s="19"/>
      <c r="D1157" s="20"/>
      <c r="E1157" s="20"/>
      <c r="F1157" s="20"/>
      <c r="G1157" s="20"/>
      <c r="H1157" s="20"/>
      <c r="I1157" s="20"/>
      <c r="J1157" s="20"/>
      <c r="K1157" s="21"/>
    </row>
    <row r="1158" spans="1:11" ht="17.100000000000001" customHeight="1" x14ac:dyDescent="0.25">
      <c r="A1158" s="60"/>
      <c r="B1158" s="18"/>
      <c r="C1158" s="19"/>
      <c r="D1158" s="20"/>
      <c r="E1158" s="20"/>
      <c r="F1158" s="20"/>
      <c r="G1158" s="20"/>
      <c r="H1158" s="20"/>
      <c r="I1158" s="20"/>
      <c r="J1158" s="20"/>
      <c r="K1158" s="21"/>
    </row>
    <row r="1159" spans="1:11" ht="17.100000000000001" customHeight="1" x14ac:dyDescent="0.25">
      <c r="A1159" s="60"/>
      <c r="B1159" s="18"/>
      <c r="C1159" s="19"/>
      <c r="D1159" s="20"/>
      <c r="E1159" s="20"/>
      <c r="F1159" s="20"/>
      <c r="G1159" s="20"/>
      <c r="H1159" s="20"/>
      <c r="I1159" s="20"/>
      <c r="J1159" s="20"/>
      <c r="K1159" s="21"/>
    </row>
    <row r="1160" spans="1:11" ht="17.100000000000001" customHeight="1" x14ac:dyDescent="0.25">
      <c r="A1160" s="60"/>
      <c r="B1160" s="18"/>
      <c r="C1160" s="19"/>
      <c r="D1160" s="20"/>
      <c r="E1160" s="20"/>
      <c r="F1160" s="20"/>
      <c r="G1160" s="20"/>
      <c r="H1160" s="20"/>
      <c r="I1160" s="20"/>
      <c r="J1160" s="20"/>
      <c r="K1160" s="21"/>
    </row>
    <row r="1161" spans="1:11" ht="17.100000000000001" customHeight="1" x14ac:dyDescent="0.25">
      <c r="A1161" s="60"/>
      <c r="B1161" s="18"/>
      <c r="C1161" s="19"/>
      <c r="D1161" s="20"/>
      <c r="E1161" s="20"/>
      <c r="F1161" s="20"/>
      <c r="G1161" s="20"/>
      <c r="H1161" s="20"/>
      <c r="I1161" s="20"/>
      <c r="J1161" s="20"/>
      <c r="K1161" s="21"/>
    </row>
    <row r="1162" spans="1:11" ht="17.100000000000001" customHeight="1" x14ac:dyDescent="0.25">
      <c r="A1162" s="60"/>
      <c r="B1162" s="18"/>
      <c r="C1162" s="19"/>
      <c r="D1162" s="20"/>
      <c r="E1162" s="20"/>
      <c r="F1162" s="20"/>
      <c r="G1162" s="20"/>
      <c r="H1162" s="20"/>
      <c r="I1162" s="20"/>
      <c r="J1162" s="20"/>
      <c r="K1162" s="21"/>
    </row>
    <row r="1163" spans="1:11" ht="17.100000000000001" customHeight="1" x14ac:dyDescent="0.25">
      <c r="A1163" s="60"/>
      <c r="B1163" s="18"/>
      <c r="C1163" s="19"/>
      <c r="D1163" s="20"/>
      <c r="E1163" s="20"/>
      <c r="F1163" s="20"/>
      <c r="G1163" s="20"/>
      <c r="H1163" s="20"/>
      <c r="I1163" s="20"/>
      <c r="J1163" s="20"/>
      <c r="K1163" s="21"/>
    </row>
    <row r="1164" spans="1:11" ht="17.100000000000001" customHeight="1" x14ac:dyDescent="0.25">
      <c r="A1164" s="60"/>
      <c r="B1164" s="18"/>
      <c r="C1164" s="19"/>
      <c r="D1164" s="20"/>
      <c r="E1164" s="20"/>
      <c r="F1164" s="20"/>
      <c r="G1164" s="20"/>
      <c r="H1164" s="20"/>
      <c r="I1164" s="20"/>
      <c r="J1164" s="20"/>
      <c r="K1164" s="21"/>
    </row>
    <row r="1165" spans="1:11" ht="17.100000000000001" customHeight="1" x14ac:dyDescent="0.25">
      <c r="A1165" s="60"/>
      <c r="B1165" s="18"/>
      <c r="C1165" s="19"/>
      <c r="D1165" s="20"/>
      <c r="E1165" s="20"/>
      <c r="F1165" s="20"/>
      <c r="G1165" s="20"/>
      <c r="H1165" s="20"/>
      <c r="I1165" s="20"/>
      <c r="J1165" s="20"/>
      <c r="K1165" s="21"/>
    </row>
    <row r="1166" spans="1:11" ht="17.100000000000001" customHeight="1" x14ac:dyDescent="0.25">
      <c r="A1166" s="60"/>
      <c r="B1166" s="18"/>
      <c r="C1166" s="19"/>
      <c r="D1166" s="20"/>
      <c r="E1166" s="20"/>
      <c r="F1166" s="20"/>
      <c r="G1166" s="20"/>
      <c r="H1166" s="20"/>
      <c r="I1166" s="20"/>
      <c r="J1166" s="20"/>
      <c r="K1166" s="21"/>
    </row>
    <row r="1167" spans="1:11" ht="17.100000000000001" customHeight="1" x14ac:dyDescent="0.25">
      <c r="A1167" s="60"/>
      <c r="B1167" s="18"/>
      <c r="C1167" s="19"/>
      <c r="D1167" s="20"/>
      <c r="E1167" s="20"/>
      <c r="F1167" s="20"/>
      <c r="G1167" s="20"/>
      <c r="H1167" s="20"/>
      <c r="I1167" s="20"/>
      <c r="J1167" s="20"/>
      <c r="K1167" s="21"/>
    </row>
    <row r="1168" spans="1:11" ht="17.100000000000001" customHeight="1" x14ac:dyDescent="0.25">
      <c r="A1168" s="60"/>
      <c r="B1168" s="18"/>
      <c r="C1168" s="19"/>
      <c r="D1168" s="20"/>
      <c r="E1168" s="20"/>
      <c r="F1168" s="20"/>
      <c r="G1168" s="20"/>
      <c r="H1168" s="20"/>
      <c r="I1168" s="20"/>
      <c r="J1168" s="20"/>
      <c r="K1168" s="21"/>
    </row>
    <row r="1169" spans="1:11" ht="17.100000000000001" customHeight="1" x14ac:dyDescent="0.25">
      <c r="A1169" s="60"/>
      <c r="B1169" s="18"/>
      <c r="C1169" s="19"/>
      <c r="D1169" s="20"/>
      <c r="E1169" s="20"/>
      <c r="F1169" s="20"/>
      <c r="G1169" s="20"/>
      <c r="H1169" s="20"/>
      <c r="I1169" s="20"/>
      <c r="J1169" s="20"/>
      <c r="K1169" s="21"/>
    </row>
    <row r="1170" spans="1:11" ht="17.100000000000001" customHeight="1" x14ac:dyDescent="0.25">
      <c r="A1170" s="60"/>
      <c r="B1170" s="18"/>
      <c r="C1170" s="19"/>
      <c r="D1170" s="20"/>
      <c r="E1170" s="20"/>
      <c r="F1170" s="20"/>
      <c r="G1170" s="20"/>
      <c r="H1170" s="20"/>
      <c r="I1170" s="20"/>
      <c r="J1170" s="20"/>
      <c r="K1170" s="21"/>
    </row>
    <row r="1171" spans="1:11" ht="17.100000000000001" customHeight="1" x14ac:dyDescent="0.25">
      <c r="A1171" s="60"/>
      <c r="B1171" s="18"/>
      <c r="C1171" s="19"/>
      <c r="D1171" s="20"/>
      <c r="E1171" s="20"/>
      <c r="F1171" s="20"/>
      <c r="G1171" s="20"/>
      <c r="H1171" s="20"/>
      <c r="I1171" s="20"/>
      <c r="J1171" s="20"/>
      <c r="K1171" s="21"/>
    </row>
    <row r="1172" spans="1:11" ht="17.100000000000001" customHeight="1" x14ac:dyDescent="0.25">
      <c r="A1172" s="60"/>
      <c r="B1172" s="18"/>
      <c r="C1172" s="19"/>
      <c r="D1172" s="20"/>
      <c r="E1172" s="20"/>
      <c r="F1172" s="20"/>
      <c r="G1172" s="20"/>
      <c r="H1172" s="20"/>
      <c r="I1172" s="20"/>
      <c r="J1172" s="20"/>
      <c r="K1172" s="21"/>
    </row>
    <row r="1173" spans="1:11" ht="17.100000000000001" customHeight="1" x14ac:dyDescent="0.25">
      <c r="A1173" s="60"/>
      <c r="B1173" s="18"/>
      <c r="C1173" s="19"/>
      <c r="D1173" s="20"/>
      <c r="E1173" s="20"/>
      <c r="F1173" s="20"/>
      <c r="G1173" s="20"/>
      <c r="H1173" s="20"/>
      <c r="I1173" s="20"/>
      <c r="J1173" s="20"/>
      <c r="K1173" s="21"/>
    </row>
    <row r="1174" spans="1:11" ht="17.100000000000001" customHeight="1" x14ac:dyDescent="0.25">
      <c r="A1174" s="60"/>
      <c r="B1174" s="18"/>
      <c r="C1174" s="19"/>
      <c r="D1174" s="20"/>
      <c r="E1174" s="20"/>
      <c r="F1174" s="20"/>
      <c r="G1174" s="20"/>
      <c r="H1174" s="20"/>
      <c r="I1174" s="20"/>
      <c r="J1174" s="20"/>
      <c r="K1174" s="21"/>
    </row>
    <row r="1175" spans="1:11" ht="17.100000000000001" customHeight="1" x14ac:dyDescent="0.25">
      <c r="A1175" s="60"/>
      <c r="B1175" s="18"/>
      <c r="C1175" s="19"/>
      <c r="D1175" s="20"/>
      <c r="E1175" s="20"/>
      <c r="F1175" s="20"/>
      <c r="G1175" s="20"/>
      <c r="H1175" s="20"/>
      <c r="I1175" s="20"/>
      <c r="J1175" s="20"/>
      <c r="K1175" s="21"/>
    </row>
    <row r="1176" spans="1:11" ht="17.100000000000001" customHeight="1" x14ac:dyDescent="0.25">
      <c r="A1176" s="60"/>
      <c r="B1176" s="18"/>
      <c r="C1176" s="19"/>
      <c r="D1176" s="20"/>
      <c r="E1176" s="20"/>
      <c r="F1176" s="20"/>
      <c r="G1176" s="20"/>
      <c r="H1176" s="20"/>
      <c r="I1176" s="20"/>
      <c r="J1176" s="20"/>
      <c r="K1176" s="21"/>
    </row>
    <row r="1177" spans="1:11" ht="17.100000000000001" customHeight="1" x14ac:dyDescent="0.25">
      <c r="A1177" s="60"/>
      <c r="B1177" s="18"/>
      <c r="C1177" s="19"/>
      <c r="D1177" s="20"/>
      <c r="E1177" s="20"/>
      <c r="F1177" s="20"/>
      <c r="G1177" s="20"/>
      <c r="H1177" s="20"/>
      <c r="I1177" s="20"/>
      <c r="J1177" s="20"/>
      <c r="K1177" s="21"/>
    </row>
    <row r="1178" spans="1:11" ht="17.100000000000001" customHeight="1" x14ac:dyDescent="0.25">
      <c r="A1178" s="60"/>
      <c r="B1178" s="18"/>
      <c r="C1178" s="19"/>
      <c r="D1178" s="20"/>
      <c r="E1178" s="20"/>
      <c r="F1178" s="20"/>
      <c r="G1178" s="20"/>
      <c r="H1178" s="20"/>
      <c r="I1178" s="20"/>
      <c r="J1178" s="20"/>
      <c r="K1178" s="21"/>
    </row>
    <row r="1179" spans="1:11" ht="17.100000000000001" customHeight="1" x14ac:dyDescent="0.25">
      <c r="A1179" s="60"/>
      <c r="B1179" s="18"/>
      <c r="C1179" s="19"/>
      <c r="D1179" s="20"/>
      <c r="E1179" s="20"/>
      <c r="F1179" s="20"/>
      <c r="G1179" s="20"/>
      <c r="H1179" s="20"/>
      <c r="I1179" s="20"/>
      <c r="J1179" s="20"/>
      <c r="K1179" s="21"/>
    </row>
    <row r="1180" spans="1:11" ht="17.100000000000001" customHeight="1" x14ac:dyDescent="0.25">
      <c r="A1180" s="60"/>
      <c r="B1180" s="18"/>
      <c r="C1180" s="19"/>
      <c r="D1180" s="20"/>
      <c r="E1180" s="20"/>
      <c r="F1180" s="20"/>
      <c r="G1180" s="20"/>
      <c r="H1180" s="20"/>
      <c r="I1180" s="20"/>
      <c r="J1180" s="20"/>
      <c r="K1180" s="21"/>
    </row>
    <row r="1181" spans="1:11" ht="17.100000000000001" customHeight="1" x14ac:dyDescent="0.25">
      <c r="A1181" s="60"/>
      <c r="B1181" s="18"/>
      <c r="C1181" s="19"/>
      <c r="D1181" s="20"/>
      <c r="E1181" s="20"/>
      <c r="F1181" s="20"/>
      <c r="G1181" s="20"/>
      <c r="H1181" s="20"/>
      <c r="I1181" s="20"/>
      <c r="J1181" s="20"/>
      <c r="K1181" s="21"/>
    </row>
    <row r="1182" spans="1:11" ht="17.100000000000001" customHeight="1" x14ac:dyDescent="0.25">
      <c r="A1182" s="60"/>
      <c r="B1182" s="18"/>
      <c r="C1182" s="19"/>
      <c r="D1182" s="20"/>
      <c r="E1182" s="20"/>
      <c r="F1182" s="20"/>
      <c r="G1182" s="20"/>
      <c r="H1182" s="20"/>
      <c r="I1182" s="20"/>
      <c r="J1182" s="20"/>
      <c r="K1182" s="21"/>
    </row>
    <row r="1183" spans="1:11" ht="17.100000000000001" customHeight="1" x14ac:dyDescent="0.25">
      <c r="A1183" s="60"/>
      <c r="B1183" s="18"/>
      <c r="C1183" s="19"/>
      <c r="D1183" s="20"/>
      <c r="E1183" s="20"/>
      <c r="F1183" s="20"/>
      <c r="G1183" s="20"/>
      <c r="H1183" s="20"/>
      <c r="I1183" s="20"/>
      <c r="J1183" s="20"/>
      <c r="K1183" s="21"/>
    </row>
    <row r="1184" spans="1:11" ht="17.100000000000001" customHeight="1" x14ac:dyDescent="0.25">
      <c r="A1184" s="60"/>
      <c r="B1184" s="18"/>
      <c r="C1184" s="19"/>
      <c r="D1184" s="20"/>
      <c r="E1184" s="20"/>
      <c r="F1184" s="20"/>
      <c r="G1184" s="20"/>
      <c r="H1184" s="20"/>
      <c r="I1184" s="20"/>
      <c r="J1184" s="20"/>
      <c r="K1184" s="21"/>
    </row>
    <row r="1185" spans="1:11" ht="17.100000000000001" customHeight="1" x14ac:dyDescent="0.25">
      <c r="A1185" s="60"/>
      <c r="B1185" s="18"/>
      <c r="C1185" s="19"/>
      <c r="D1185" s="20"/>
      <c r="E1185" s="20"/>
      <c r="F1185" s="20"/>
      <c r="G1185" s="20"/>
      <c r="H1185" s="20"/>
      <c r="I1185" s="20"/>
      <c r="J1185" s="20"/>
      <c r="K1185" s="21"/>
    </row>
    <row r="1186" spans="1:11" ht="17.100000000000001" customHeight="1" x14ac:dyDescent="0.25">
      <c r="A1186" s="60"/>
      <c r="B1186" s="18"/>
      <c r="C1186" s="19"/>
      <c r="D1186" s="20"/>
      <c r="E1186" s="20"/>
      <c r="F1186" s="20"/>
      <c r="G1186" s="20"/>
      <c r="H1186" s="20"/>
      <c r="I1186" s="20"/>
      <c r="J1186" s="20"/>
      <c r="K1186" s="21"/>
    </row>
    <row r="1187" spans="1:11" ht="17.100000000000001" customHeight="1" x14ac:dyDescent="0.25">
      <c r="A1187" s="60"/>
      <c r="B1187" s="18"/>
      <c r="C1187" s="19"/>
      <c r="D1187" s="20"/>
      <c r="E1187" s="20"/>
      <c r="F1187" s="20"/>
      <c r="G1187" s="20"/>
      <c r="H1187" s="20"/>
      <c r="I1187" s="20"/>
      <c r="J1187" s="20"/>
      <c r="K1187" s="21"/>
    </row>
    <row r="1188" spans="1:11" ht="17.100000000000001" customHeight="1" x14ac:dyDescent="0.25">
      <c r="A1188" s="60"/>
      <c r="B1188" s="18"/>
      <c r="C1188" s="19"/>
      <c r="D1188" s="20"/>
      <c r="E1188" s="20"/>
      <c r="F1188" s="20"/>
      <c r="G1188" s="20"/>
      <c r="H1188" s="20"/>
      <c r="I1188" s="20"/>
      <c r="J1188" s="20"/>
      <c r="K1188" s="21"/>
    </row>
    <row r="1189" spans="1:11" ht="17.100000000000001" customHeight="1" x14ac:dyDescent="0.25">
      <c r="A1189" s="60"/>
      <c r="B1189" s="18"/>
      <c r="C1189" s="19"/>
      <c r="D1189" s="20"/>
      <c r="E1189" s="20"/>
      <c r="F1189" s="20"/>
      <c r="G1189" s="20"/>
      <c r="H1189" s="20"/>
      <c r="I1189" s="20"/>
      <c r="J1189" s="20"/>
      <c r="K1189" s="21"/>
    </row>
    <row r="1190" spans="1:11" ht="17.100000000000001" customHeight="1" x14ac:dyDescent="0.25">
      <c r="A1190" s="60"/>
      <c r="B1190" s="18"/>
      <c r="C1190" s="19"/>
      <c r="D1190" s="20"/>
      <c r="E1190" s="20"/>
      <c r="F1190" s="20"/>
      <c r="G1190" s="20"/>
      <c r="H1190" s="20"/>
      <c r="I1190" s="20"/>
      <c r="J1190" s="20"/>
      <c r="K1190" s="21"/>
    </row>
    <row r="1191" spans="1:11" ht="17.100000000000001" customHeight="1" x14ac:dyDescent="0.25">
      <c r="A1191" s="60"/>
      <c r="B1191" s="18"/>
      <c r="C1191" s="19"/>
      <c r="D1191" s="20"/>
      <c r="E1191" s="20"/>
      <c r="F1191" s="20"/>
      <c r="G1191" s="20"/>
      <c r="H1191" s="20"/>
      <c r="I1191" s="20"/>
      <c r="J1191" s="20"/>
      <c r="K1191" s="21"/>
    </row>
    <row r="1192" spans="1:11" ht="17.100000000000001" customHeight="1" x14ac:dyDescent="0.25">
      <c r="A1192" s="60"/>
      <c r="B1192" s="18"/>
      <c r="C1192" s="19"/>
      <c r="D1192" s="20"/>
      <c r="E1192" s="20"/>
      <c r="F1192" s="20"/>
      <c r="G1192" s="20"/>
      <c r="H1192" s="20"/>
      <c r="I1192" s="20"/>
      <c r="J1192" s="20"/>
      <c r="K1192" s="21"/>
    </row>
    <row r="1193" spans="1:11" ht="17.100000000000001" customHeight="1" x14ac:dyDescent="0.25">
      <c r="A1193" s="60"/>
      <c r="B1193" s="18"/>
      <c r="C1193" s="19"/>
      <c r="D1193" s="20"/>
      <c r="E1193" s="20"/>
      <c r="F1193" s="20"/>
      <c r="G1193" s="20"/>
      <c r="H1193" s="20"/>
      <c r="I1193" s="20"/>
      <c r="J1193" s="20"/>
      <c r="K1193" s="21"/>
    </row>
    <row r="1194" spans="1:11" ht="17.100000000000001" customHeight="1" x14ac:dyDescent="0.25">
      <c r="A1194" s="60"/>
      <c r="B1194" s="18"/>
      <c r="C1194" s="19"/>
      <c r="D1194" s="20"/>
      <c r="E1194" s="20"/>
      <c r="F1194" s="20"/>
      <c r="G1194" s="20"/>
      <c r="H1194" s="20"/>
      <c r="I1194" s="20"/>
      <c r="J1194" s="20"/>
      <c r="K1194" s="21"/>
    </row>
    <row r="1195" spans="1:11" ht="17.100000000000001" customHeight="1" x14ac:dyDescent="0.25">
      <c r="A1195" s="60"/>
      <c r="B1195" s="18"/>
      <c r="C1195" s="19"/>
      <c r="D1195" s="20"/>
      <c r="E1195" s="20"/>
      <c r="F1195" s="20"/>
      <c r="G1195" s="20"/>
      <c r="H1195" s="20"/>
      <c r="I1195" s="20"/>
      <c r="J1195" s="20"/>
      <c r="K1195" s="21"/>
    </row>
    <row r="1196" spans="1:11" ht="17.100000000000001" customHeight="1" x14ac:dyDescent="0.25">
      <c r="A1196" s="60"/>
      <c r="B1196" s="18"/>
      <c r="C1196" s="19"/>
      <c r="D1196" s="20"/>
      <c r="E1196" s="20"/>
      <c r="F1196" s="20"/>
      <c r="G1196" s="20"/>
      <c r="H1196" s="20"/>
      <c r="I1196" s="20"/>
      <c r="J1196" s="20"/>
      <c r="K1196" s="21"/>
    </row>
    <row r="1197" spans="1:11" ht="17.100000000000001" customHeight="1" x14ac:dyDescent="0.25">
      <c r="A1197" s="60"/>
      <c r="B1197" s="18"/>
      <c r="C1197" s="19"/>
      <c r="D1197" s="20"/>
      <c r="E1197" s="20"/>
      <c r="F1197" s="20"/>
      <c r="G1197" s="20"/>
      <c r="H1197" s="20"/>
      <c r="I1197" s="20"/>
      <c r="J1197" s="20"/>
      <c r="K1197" s="21"/>
    </row>
    <row r="1198" spans="1:11" ht="17.100000000000001" customHeight="1" x14ac:dyDescent="0.25">
      <c r="A1198" s="60"/>
      <c r="B1198" s="18"/>
      <c r="C1198" s="19"/>
      <c r="D1198" s="20"/>
      <c r="E1198" s="20"/>
      <c r="F1198" s="20"/>
      <c r="G1198" s="20"/>
      <c r="H1198" s="20"/>
      <c r="I1198" s="20"/>
      <c r="J1198" s="20"/>
      <c r="K1198" s="21"/>
    </row>
    <row r="1199" spans="1:11" ht="17.100000000000001" customHeight="1" x14ac:dyDescent="0.25">
      <c r="A1199" s="60"/>
      <c r="B1199" s="18"/>
      <c r="C1199" s="19"/>
      <c r="D1199" s="20"/>
      <c r="E1199" s="20"/>
      <c r="F1199" s="20"/>
      <c r="G1199" s="20"/>
      <c r="H1199" s="20"/>
      <c r="I1199" s="20"/>
      <c r="J1199" s="20"/>
      <c r="K1199" s="21"/>
    </row>
    <row r="1200" spans="1:11" ht="17.100000000000001" customHeight="1" x14ac:dyDescent="0.25">
      <c r="A1200" s="60"/>
      <c r="B1200" s="18"/>
      <c r="C1200" s="19"/>
      <c r="D1200" s="20"/>
      <c r="E1200" s="20"/>
      <c r="F1200" s="20"/>
      <c r="G1200" s="20"/>
      <c r="H1200" s="20"/>
      <c r="I1200" s="20"/>
      <c r="J1200" s="20"/>
      <c r="K1200" s="21"/>
    </row>
    <row r="1201" spans="1:11" ht="17.100000000000001" customHeight="1" x14ac:dyDescent="0.25">
      <c r="A1201" s="60"/>
      <c r="B1201" s="18"/>
      <c r="C1201" s="19"/>
      <c r="D1201" s="20"/>
      <c r="E1201" s="20"/>
      <c r="F1201" s="20"/>
      <c r="G1201" s="20"/>
      <c r="H1201" s="20"/>
      <c r="I1201" s="20"/>
      <c r="J1201" s="20"/>
      <c r="K1201" s="21"/>
    </row>
    <row r="1202" spans="1:11" ht="17.100000000000001" customHeight="1" x14ac:dyDescent="0.25">
      <c r="A1202" s="60"/>
      <c r="B1202" s="18"/>
      <c r="C1202" s="19"/>
      <c r="D1202" s="20"/>
      <c r="E1202" s="20"/>
      <c r="F1202" s="20"/>
      <c r="G1202" s="20"/>
      <c r="H1202" s="20"/>
      <c r="I1202" s="20"/>
      <c r="J1202" s="20"/>
      <c r="K1202" s="21"/>
    </row>
    <row r="1203" spans="1:11" ht="17.100000000000001" customHeight="1" x14ac:dyDescent="0.25">
      <c r="A1203" s="60"/>
      <c r="B1203" s="18"/>
      <c r="C1203" s="19"/>
      <c r="D1203" s="20"/>
      <c r="E1203" s="20"/>
      <c r="F1203" s="20"/>
      <c r="G1203" s="20"/>
      <c r="H1203" s="20"/>
      <c r="I1203" s="20"/>
      <c r="J1203" s="20"/>
      <c r="K1203" s="21"/>
    </row>
    <row r="1204" spans="1:11" ht="17.100000000000001" customHeight="1" x14ac:dyDescent="0.25">
      <c r="A1204" s="60"/>
      <c r="B1204" s="18"/>
      <c r="C1204" s="19"/>
      <c r="D1204" s="20"/>
      <c r="E1204" s="20"/>
      <c r="F1204" s="20"/>
      <c r="G1204" s="20"/>
      <c r="H1204" s="20"/>
      <c r="I1204" s="20"/>
      <c r="J1204" s="20"/>
      <c r="K1204" s="21"/>
    </row>
    <row r="1205" spans="1:11" ht="17.100000000000001" customHeight="1" x14ac:dyDescent="0.25">
      <c r="A1205" s="60"/>
      <c r="B1205" s="18"/>
      <c r="C1205" s="19"/>
      <c r="D1205" s="20"/>
      <c r="E1205" s="20"/>
      <c r="F1205" s="20"/>
      <c r="G1205" s="20"/>
      <c r="H1205" s="20"/>
      <c r="I1205" s="20"/>
      <c r="J1205" s="20"/>
      <c r="K1205" s="21"/>
    </row>
    <row r="1206" spans="1:11" ht="17.100000000000001" customHeight="1" x14ac:dyDescent="0.25">
      <c r="A1206" s="60"/>
      <c r="B1206" s="18"/>
      <c r="C1206" s="19"/>
      <c r="D1206" s="20"/>
      <c r="E1206" s="20"/>
      <c r="F1206" s="20"/>
      <c r="G1206" s="20"/>
      <c r="H1206" s="20"/>
      <c r="I1206" s="20"/>
      <c r="J1206" s="20"/>
      <c r="K1206" s="21"/>
    </row>
    <row r="1207" spans="1:11" ht="17.100000000000001" customHeight="1" x14ac:dyDescent="0.25">
      <c r="A1207" s="60"/>
      <c r="B1207" s="18"/>
      <c r="C1207" s="19"/>
      <c r="D1207" s="20"/>
      <c r="E1207" s="20"/>
      <c r="F1207" s="20"/>
      <c r="G1207" s="20"/>
      <c r="H1207" s="20"/>
      <c r="I1207" s="20"/>
      <c r="J1207" s="20"/>
      <c r="K1207" s="21"/>
    </row>
    <row r="1208" spans="1:11" ht="17.100000000000001" customHeight="1" x14ac:dyDescent="0.25">
      <c r="A1208" s="60"/>
      <c r="B1208" s="18"/>
      <c r="C1208" s="19"/>
      <c r="D1208" s="20"/>
      <c r="E1208" s="20"/>
      <c r="F1208" s="20"/>
      <c r="G1208" s="20"/>
      <c r="H1208" s="20"/>
      <c r="I1208" s="20"/>
      <c r="J1208" s="20"/>
      <c r="K1208" s="21"/>
    </row>
    <row r="1209" spans="1:11" ht="17.100000000000001" customHeight="1" x14ac:dyDescent="0.25">
      <c r="A1209" s="60"/>
      <c r="B1209" s="18"/>
      <c r="C1209" s="19"/>
      <c r="D1209" s="20"/>
      <c r="E1209" s="20"/>
      <c r="F1209" s="20"/>
      <c r="G1209" s="20"/>
      <c r="H1209" s="20"/>
      <c r="I1209" s="20"/>
      <c r="J1209" s="20"/>
      <c r="K1209" s="21"/>
    </row>
    <row r="1210" spans="1:11" ht="17.100000000000001" customHeight="1" x14ac:dyDescent="0.25">
      <c r="A1210" s="60"/>
      <c r="B1210" s="18"/>
      <c r="C1210" s="19"/>
      <c r="D1210" s="20"/>
      <c r="E1210" s="20"/>
      <c r="F1210" s="20"/>
      <c r="G1210" s="20"/>
      <c r="H1210" s="20"/>
      <c r="I1210" s="20"/>
      <c r="J1210" s="20"/>
      <c r="K1210" s="21"/>
    </row>
    <row r="1211" spans="1:11" ht="17.100000000000001" customHeight="1" x14ac:dyDescent="0.25">
      <c r="A1211" s="60"/>
      <c r="B1211" s="18"/>
      <c r="C1211" s="19"/>
      <c r="D1211" s="20"/>
      <c r="E1211" s="20"/>
      <c r="F1211" s="20"/>
      <c r="G1211" s="20"/>
      <c r="H1211" s="20"/>
      <c r="I1211" s="20"/>
      <c r="J1211" s="20"/>
      <c r="K1211" s="21"/>
    </row>
    <row r="1212" spans="1:11" ht="17.100000000000001" customHeight="1" x14ac:dyDescent="0.25">
      <c r="A1212" s="60"/>
      <c r="B1212" s="18"/>
      <c r="C1212" s="19"/>
      <c r="D1212" s="20"/>
      <c r="E1212" s="20"/>
      <c r="F1212" s="20"/>
      <c r="G1212" s="20"/>
      <c r="H1212" s="20"/>
      <c r="I1212" s="20"/>
      <c r="J1212" s="20"/>
      <c r="K1212" s="21"/>
    </row>
    <row r="1213" spans="1:11" ht="17.100000000000001" customHeight="1" x14ac:dyDescent="0.25">
      <c r="A1213" s="60"/>
      <c r="B1213" s="18"/>
      <c r="C1213" s="19"/>
      <c r="D1213" s="20"/>
      <c r="E1213" s="20"/>
      <c r="F1213" s="20"/>
      <c r="G1213" s="20"/>
      <c r="H1213" s="20"/>
      <c r="I1213" s="20"/>
      <c r="J1213" s="20"/>
      <c r="K1213" s="21"/>
    </row>
    <row r="1214" spans="1:11" ht="17.100000000000001" customHeight="1" x14ac:dyDescent="0.25">
      <c r="A1214" s="60"/>
      <c r="B1214" s="18"/>
      <c r="C1214" s="19"/>
      <c r="D1214" s="20"/>
      <c r="E1214" s="20"/>
      <c r="F1214" s="20"/>
      <c r="G1214" s="20"/>
      <c r="H1214" s="20"/>
      <c r="I1214" s="20"/>
      <c r="J1214" s="20"/>
      <c r="K1214" s="21"/>
    </row>
    <row r="1215" spans="1:11" ht="17.100000000000001" customHeight="1" x14ac:dyDescent="0.25">
      <c r="A1215" s="60"/>
      <c r="B1215" s="18"/>
      <c r="C1215" s="19"/>
      <c r="D1215" s="20"/>
      <c r="E1215" s="20"/>
      <c r="F1215" s="20"/>
      <c r="G1215" s="20"/>
      <c r="H1215" s="20"/>
      <c r="I1215" s="20"/>
      <c r="J1215" s="20"/>
      <c r="K1215" s="21"/>
    </row>
    <row r="1216" spans="1:11" ht="17.100000000000001" customHeight="1" x14ac:dyDescent="0.25">
      <c r="A1216" s="60"/>
      <c r="B1216" s="18"/>
      <c r="C1216" s="19"/>
      <c r="D1216" s="20"/>
      <c r="E1216" s="20"/>
      <c r="F1216" s="20"/>
      <c r="G1216" s="20"/>
      <c r="H1216" s="20"/>
      <c r="I1216" s="20"/>
      <c r="J1216" s="20"/>
      <c r="K1216" s="21"/>
    </row>
    <row r="1217" spans="1:11" ht="17.100000000000001" customHeight="1" x14ac:dyDescent="0.25">
      <c r="A1217" s="60"/>
      <c r="B1217" s="18"/>
      <c r="C1217" s="19"/>
      <c r="D1217" s="20"/>
      <c r="E1217" s="20"/>
      <c r="F1217" s="20"/>
      <c r="G1217" s="20"/>
      <c r="H1217" s="20"/>
      <c r="I1217" s="20"/>
      <c r="J1217" s="20"/>
      <c r="K1217" s="21"/>
    </row>
    <row r="1218" spans="1:11" ht="17.100000000000001" customHeight="1" x14ac:dyDescent="0.25">
      <c r="A1218" s="60"/>
      <c r="B1218" s="18"/>
      <c r="C1218" s="19"/>
      <c r="D1218" s="20"/>
      <c r="E1218" s="20"/>
      <c r="F1218" s="20"/>
      <c r="G1218" s="20"/>
      <c r="H1218" s="20"/>
      <c r="I1218" s="20"/>
      <c r="J1218" s="20"/>
      <c r="K1218" s="21"/>
    </row>
    <row r="1219" spans="1:11" ht="17.100000000000001" customHeight="1" x14ac:dyDescent="0.25">
      <c r="A1219" s="60"/>
      <c r="B1219" s="18"/>
      <c r="C1219" s="19"/>
      <c r="D1219" s="20"/>
      <c r="E1219" s="20"/>
      <c r="F1219" s="20"/>
      <c r="G1219" s="20"/>
      <c r="H1219" s="20"/>
      <c r="I1219" s="20"/>
      <c r="J1219" s="20"/>
      <c r="K1219" s="21"/>
    </row>
    <row r="1220" spans="1:11" ht="17.100000000000001" customHeight="1" x14ac:dyDescent="0.25">
      <c r="A1220" s="60"/>
      <c r="B1220" s="18"/>
      <c r="C1220" s="19"/>
      <c r="D1220" s="20"/>
      <c r="E1220" s="20"/>
      <c r="F1220" s="20"/>
      <c r="G1220" s="20"/>
      <c r="H1220" s="20"/>
      <c r="I1220" s="20"/>
      <c r="J1220" s="20"/>
      <c r="K1220" s="21"/>
    </row>
    <row r="1221" spans="1:11" ht="17.100000000000001" customHeight="1" x14ac:dyDescent="0.25">
      <c r="A1221" s="60"/>
      <c r="B1221" s="18"/>
      <c r="C1221" s="19"/>
      <c r="D1221" s="20"/>
      <c r="E1221" s="20"/>
      <c r="F1221" s="20"/>
      <c r="G1221" s="20"/>
      <c r="H1221" s="20"/>
      <c r="I1221" s="20"/>
      <c r="J1221" s="20"/>
      <c r="K1221" s="21"/>
    </row>
    <row r="1222" spans="1:11" ht="17.100000000000001" customHeight="1" x14ac:dyDescent="0.25">
      <c r="A1222" s="60"/>
      <c r="B1222" s="18"/>
      <c r="C1222" s="19"/>
      <c r="D1222" s="20"/>
      <c r="E1222" s="20"/>
      <c r="F1222" s="20"/>
      <c r="G1222" s="20"/>
      <c r="H1222" s="20"/>
      <c r="I1222" s="20"/>
      <c r="J1222" s="20"/>
      <c r="K1222" s="21"/>
    </row>
    <row r="1223" spans="1:11" ht="17.100000000000001" customHeight="1" x14ac:dyDescent="0.25">
      <c r="A1223" s="60"/>
      <c r="B1223" s="18"/>
      <c r="C1223" s="19"/>
      <c r="D1223" s="20"/>
      <c r="E1223" s="20"/>
      <c r="F1223" s="20"/>
      <c r="G1223" s="20"/>
      <c r="H1223" s="20"/>
      <c r="I1223" s="20"/>
      <c r="J1223" s="20"/>
      <c r="K1223" s="21"/>
    </row>
    <row r="1224" spans="1:11" ht="17.100000000000001" customHeight="1" x14ac:dyDescent="0.25">
      <c r="A1224" s="60"/>
      <c r="B1224" s="18"/>
      <c r="C1224" s="19"/>
      <c r="D1224" s="20"/>
      <c r="E1224" s="20"/>
      <c r="F1224" s="20"/>
      <c r="G1224" s="20"/>
      <c r="H1224" s="20"/>
      <c r="I1224" s="20"/>
      <c r="J1224" s="20"/>
      <c r="K1224" s="21"/>
    </row>
    <row r="1225" spans="1:11" ht="17.100000000000001" customHeight="1" x14ac:dyDescent="0.25">
      <c r="A1225" s="60"/>
      <c r="B1225" s="18"/>
      <c r="C1225" s="19"/>
      <c r="D1225" s="20"/>
      <c r="E1225" s="20"/>
      <c r="F1225" s="20"/>
      <c r="G1225" s="20"/>
      <c r="H1225" s="20"/>
      <c r="I1225" s="20"/>
      <c r="J1225" s="20"/>
      <c r="K1225" s="21"/>
    </row>
    <row r="1226" spans="1:11" ht="17.100000000000001" customHeight="1" x14ac:dyDescent="0.25">
      <c r="A1226" s="60"/>
      <c r="B1226" s="18"/>
      <c r="C1226" s="19"/>
      <c r="D1226" s="20"/>
      <c r="E1226" s="20"/>
      <c r="F1226" s="20"/>
      <c r="G1226" s="20"/>
      <c r="H1226" s="20"/>
      <c r="I1226" s="20"/>
      <c r="J1226" s="20"/>
      <c r="K1226" s="21"/>
    </row>
    <row r="1227" spans="1:11" ht="17.100000000000001" customHeight="1" x14ac:dyDescent="0.25">
      <c r="A1227" s="60"/>
      <c r="B1227" s="18"/>
      <c r="C1227" s="19"/>
      <c r="D1227" s="20"/>
      <c r="E1227" s="20"/>
      <c r="F1227" s="20"/>
      <c r="G1227" s="20"/>
      <c r="H1227" s="20"/>
      <c r="I1227" s="20"/>
      <c r="J1227" s="20"/>
      <c r="K1227" s="21"/>
    </row>
    <row r="1228" spans="1:11" ht="17.100000000000001" customHeight="1" x14ac:dyDescent="0.25">
      <c r="A1228" s="60"/>
      <c r="B1228" s="18"/>
      <c r="C1228" s="19"/>
      <c r="D1228" s="20"/>
      <c r="E1228" s="20"/>
      <c r="F1228" s="20"/>
      <c r="G1228" s="20"/>
      <c r="H1228" s="20"/>
      <c r="I1228" s="20"/>
      <c r="J1228" s="20"/>
      <c r="K1228" s="21"/>
    </row>
    <row r="1229" spans="1:11" ht="17.100000000000001" customHeight="1" x14ac:dyDescent="0.25">
      <c r="A1229" s="60"/>
      <c r="B1229" s="18"/>
      <c r="C1229" s="19"/>
      <c r="D1229" s="20"/>
      <c r="E1229" s="20"/>
      <c r="F1229" s="20"/>
      <c r="G1229" s="20"/>
      <c r="H1229" s="20"/>
      <c r="I1229" s="20"/>
      <c r="J1229" s="20"/>
      <c r="K1229" s="21"/>
    </row>
    <row r="1230" spans="1:11" ht="17.100000000000001" customHeight="1" x14ac:dyDescent="0.25">
      <c r="A1230" s="60"/>
      <c r="B1230" s="18"/>
      <c r="C1230" s="19"/>
      <c r="D1230" s="20"/>
      <c r="E1230" s="20"/>
      <c r="F1230" s="20"/>
      <c r="G1230" s="20"/>
      <c r="H1230" s="20"/>
      <c r="I1230" s="20"/>
      <c r="J1230" s="20"/>
      <c r="K1230" s="21"/>
    </row>
    <row r="1231" spans="1:11" ht="17.100000000000001" customHeight="1" x14ac:dyDescent="0.25">
      <c r="A1231" s="60"/>
      <c r="B1231" s="18"/>
      <c r="C1231" s="19"/>
      <c r="D1231" s="20"/>
      <c r="E1231" s="20"/>
      <c r="F1231" s="20"/>
      <c r="G1231" s="20"/>
      <c r="H1231" s="20"/>
      <c r="I1231" s="20"/>
      <c r="J1231" s="20"/>
      <c r="K1231" s="21"/>
    </row>
    <row r="1232" spans="1:11" ht="17.100000000000001" customHeight="1" x14ac:dyDescent="0.25">
      <c r="A1232" s="60"/>
      <c r="B1232" s="18"/>
      <c r="C1232" s="19"/>
      <c r="D1232" s="20"/>
      <c r="E1232" s="20"/>
      <c r="F1232" s="20"/>
      <c r="G1232" s="20"/>
      <c r="H1232" s="20"/>
      <c r="I1232" s="20"/>
      <c r="J1232" s="20"/>
      <c r="K1232" s="21"/>
    </row>
    <row r="1233" spans="1:11" ht="17.100000000000001" customHeight="1" x14ac:dyDescent="0.25">
      <c r="A1233" s="60"/>
      <c r="B1233" s="18"/>
      <c r="C1233" s="19"/>
      <c r="D1233" s="20"/>
      <c r="E1233" s="20"/>
      <c r="F1233" s="20"/>
      <c r="G1233" s="20"/>
      <c r="H1233" s="20"/>
      <c r="I1233" s="20"/>
      <c r="J1233" s="20"/>
      <c r="K1233" s="21"/>
    </row>
    <row r="1234" spans="1:11" ht="17.100000000000001" customHeight="1" x14ac:dyDescent="0.25">
      <c r="A1234" s="60"/>
      <c r="B1234" s="18"/>
      <c r="C1234" s="19"/>
      <c r="D1234" s="20"/>
      <c r="E1234" s="20"/>
      <c r="F1234" s="20"/>
      <c r="G1234" s="20"/>
      <c r="H1234" s="20"/>
      <c r="I1234" s="20"/>
      <c r="J1234" s="20"/>
      <c r="K1234" s="21"/>
    </row>
    <row r="1235" spans="1:11" ht="17.100000000000001" customHeight="1" x14ac:dyDescent="0.25">
      <c r="A1235" s="60"/>
      <c r="B1235" s="18"/>
      <c r="C1235" s="19"/>
      <c r="D1235" s="20"/>
      <c r="E1235" s="20"/>
      <c r="F1235" s="20"/>
      <c r="G1235" s="20"/>
      <c r="H1235" s="20"/>
      <c r="I1235" s="20"/>
      <c r="J1235" s="20"/>
      <c r="K1235" s="21"/>
    </row>
    <row r="1236" spans="1:11" ht="17.100000000000001" customHeight="1" x14ac:dyDescent="0.25">
      <c r="A1236" s="60"/>
      <c r="B1236" s="18"/>
      <c r="C1236" s="19"/>
      <c r="D1236" s="20"/>
      <c r="E1236" s="20"/>
      <c r="F1236" s="20"/>
      <c r="G1236" s="20"/>
      <c r="H1236" s="20"/>
      <c r="I1236" s="20"/>
      <c r="J1236" s="20"/>
      <c r="K1236" s="21"/>
    </row>
    <row r="1237" spans="1:11" ht="17.100000000000001" customHeight="1" x14ac:dyDescent="0.25">
      <c r="A1237" s="60"/>
      <c r="B1237" s="18"/>
      <c r="C1237" s="19"/>
      <c r="D1237" s="20"/>
      <c r="E1237" s="20"/>
      <c r="F1237" s="20"/>
      <c r="G1237" s="20"/>
      <c r="H1237" s="20"/>
      <c r="I1237" s="20"/>
      <c r="J1237" s="20"/>
      <c r="K1237" s="21"/>
    </row>
    <row r="1238" spans="1:11" ht="17.100000000000001" customHeight="1" x14ac:dyDescent="0.25">
      <c r="A1238" s="60"/>
      <c r="B1238" s="18"/>
      <c r="C1238" s="19"/>
      <c r="D1238" s="20"/>
      <c r="E1238" s="20"/>
      <c r="F1238" s="20"/>
      <c r="G1238" s="20"/>
      <c r="H1238" s="20"/>
      <c r="I1238" s="20"/>
      <c r="J1238" s="20"/>
      <c r="K1238" s="21"/>
    </row>
    <row r="1239" spans="1:11" ht="17.100000000000001" customHeight="1" x14ac:dyDescent="0.25">
      <c r="A1239" s="60"/>
      <c r="B1239" s="18"/>
      <c r="C1239" s="19"/>
      <c r="D1239" s="20"/>
      <c r="E1239" s="20"/>
      <c r="F1239" s="20"/>
      <c r="G1239" s="20"/>
      <c r="H1239" s="20"/>
      <c r="I1239" s="20"/>
      <c r="J1239" s="20"/>
      <c r="K1239" s="21"/>
    </row>
    <row r="1240" spans="1:11" ht="17.100000000000001" customHeight="1" x14ac:dyDescent="0.25">
      <c r="A1240" s="60"/>
      <c r="B1240" s="18"/>
      <c r="C1240" s="19"/>
      <c r="D1240" s="20"/>
      <c r="E1240" s="20"/>
      <c r="F1240" s="20"/>
      <c r="G1240" s="20"/>
      <c r="H1240" s="20"/>
      <c r="I1240" s="20"/>
      <c r="J1240" s="20"/>
      <c r="K1240" s="21"/>
    </row>
    <row r="1241" spans="1:11" ht="17.100000000000001" customHeight="1" x14ac:dyDescent="0.25">
      <c r="A1241" s="60"/>
      <c r="B1241" s="18"/>
      <c r="C1241" s="19"/>
      <c r="D1241" s="20"/>
      <c r="E1241" s="20"/>
      <c r="F1241" s="20"/>
      <c r="G1241" s="20"/>
      <c r="H1241" s="20"/>
      <c r="I1241" s="20"/>
      <c r="J1241" s="20"/>
      <c r="K1241" s="21"/>
    </row>
    <row r="1242" spans="1:11" ht="17.100000000000001" customHeight="1" x14ac:dyDescent="0.25">
      <c r="A1242" s="60"/>
      <c r="B1242" s="18"/>
      <c r="C1242" s="19"/>
      <c r="D1242" s="20"/>
      <c r="E1242" s="20"/>
      <c r="F1242" s="20"/>
      <c r="G1242" s="20"/>
      <c r="H1242" s="20"/>
      <c r="I1242" s="20"/>
      <c r="J1242" s="20"/>
      <c r="K1242" s="21"/>
    </row>
    <row r="1243" spans="1:11" ht="17.100000000000001" customHeight="1" x14ac:dyDescent="0.25">
      <c r="A1243" s="60"/>
      <c r="B1243" s="18"/>
      <c r="C1243" s="19"/>
      <c r="D1243" s="20"/>
      <c r="E1243" s="20"/>
      <c r="F1243" s="20"/>
      <c r="G1243" s="20"/>
      <c r="H1243" s="20"/>
      <c r="I1243" s="20"/>
      <c r="J1243" s="20"/>
      <c r="K1243" s="21"/>
    </row>
    <row r="1244" spans="1:11" ht="17.100000000000001" customHeight="1" x14ac:dyDescent="0.25">
      <c r="A1244" s="60"/>
      <c r="B1244" s="18"/>
      <c r="C1244" s="19"/>
      <c r="D1244" s="20"/>
      <c r="E1244" s="20"/>
      <c r="F1244" s="20"/>
      <c r="G1244" s="20"/>
      <c r="H1244" s="20"/>
      <c r="I1244" s="20"/>
      <c r="J1244" s="20"/>
      <c r="K1244" s="21"/>
    </row>
    <row r="1245" spans="1:11" ht="17.100000000000001" customHeight="1" x14ac:dyDescent="0.25">
      <c r="A1245" s="60"/>
      <c r="B1245" s="18"/>
      <c r="C1245" s="19"/>
      <c r="D1245" s="20"/>
      <c r="E1245" s="20"/>
      <c r="F1245" s="20"/>
      <c r="G1245" s="20"/>
      <c r="H1245" s="20"/>
      <c r="I1245" s="20"/>
      <c r="J1245" s="20"/>
      <c r="K1245" s="21"/>
    </row>
    <row r="1246" spans="1:11" ht="17.100000000000001" customHeight="1" x14ac:dyDescent="0.25">
      <c r="A1246" s="60"/>
      <c r="B1246" s="18"/>
      <c r="C1246" s="19"/>
      <c r="D1246" s="20"/>
      <c r="E1246" s="20"/>
      <c r="F1246" s="20"/>
      <c r="G1246" s="20"/>
      <c r="H1246" s="20"/>
      <c r="I1246" s="20"/>
      <c r="J1246" s="20"/>
      <c r="K1246" s="21"/>
    </row>
    <row r="1247" spans="1:11" ht="17.100000000000001" customHeight="1" x14ac:dyDescent="0.25">
      <c r="A1247" s="60"/>
      <c r="B1247" s="18"/>
      <c r="C1247" s="19"/>
      <c r="D1247" s="20"/>
      <c r="E1247" s="20"/>
      <c r="F1247" s="20"/>
      <c r="G1247" s="20"/>
      <c r="H1247" s="20"/>
      <c r="I1247" s="20"/>
      <c r="J1247" s="20"/>
      <c r="K1247" s="21"/>
    </row>
    <row r="1248" spans="1:11" ht="17.100000000000001" customHeight="1" x14ac:dyDescent="0.25">
      <c r="A1248" s="60"/>
      <c r="B1248" s="18"/>
      <c r="C1248" s="19"/>
      <c r="D1248" s="20"/>
      <c r="E1248" s="20"/>
      <c r="F1248" s="20"/>
      <c r="G1248" s="20"/>
      <c r="H1248" s="20"/>
      <c r="I1248" s="20"/>
      <c r="J1248" s="20"/>
      <c r="K1248" s="21"/>
    </row>
    <row r="1249" spans="1:11" ht="17.100000000000001" customHeight="1" x14ac:dyDescent="0.25">
      <c r="A1249" s="60"/>
      <c r="B1249" s="18"/>
      <c r="C1249" s="19"/>
      <c r="D1249" s="20"/>
      <c r="E1249" s="20"/>
      <c r="F1249" s="20"/>
      <c r="G1249" s="20"/>
      <c r="H1249" s="20"/>
      <c r="I1249" s="20"/>
      <c r="J1249" s="20"/>
      <c r="K1249" s="21"/>
    </row>
    <row r="1250" spans="1:11" ht="17.100000000000001" customHeight="1" x14ac:dyDescent="0.25">
      <c r="A1250" s="60"/>
      <c r="B1250" s="18"/>
      <c r="C1250" s="19"/>
      <c r="D1250" s="20"/>
      <c r="E1250" s="20"/>
      <c r="F1250" s="20"/>
      <c r="G1250" s="20"/>
      <c r="H1250" s="20"/>
      <c r="I1250" s="20"/>
      <c r="J1250" s="20"/>
      <c r="K1250" s="21"/>
    </row>
    <row r="1251" spans="1:11" ht="17.100000000000001" customHeight="1" x14ac:dyDescent="0.25">
      <c r="A1251" s="60"/>
      <c r="B1251" s="18"/>
      <c r="C1251" s="19"/>
      <c r="D1251" s="20"/>
      <c r="E1251" s="20"/>
      <c r="F1251" s="20"/>
      <c r="G1251" s="20"/>
      <c r="H1251" s="20"/>
      <c r="I1251" s="20"/>
      <c r="J1251" s="20"/>
      <c r="K1251" s="21"/>
    </row>
    <row r="1252" spans="1:11" ht="17.100000000000001" customHeight="1" x14ac:dyDescent="0.25">
      <c r="A1252" s="60"/>
      <c r="B1252" s="18"/>
      <c r="C1252" s="19"/>
      <c r="D1252" s="20"/>
      <c r="E1252" s="20"/>
      <c r="F1252" s="20"/>
      <c r="G1252" s="20"/>
      <c r="H1252" s="20"/>
      <c r="I1252" s="20"/>
      <c r="J1252" s="20"/>
      <c r="K1252" s="21"/>
    </row>
    <row r="1253" spans="1:11" ht="17.100000000000001" customHeight="1" x14ac:dyDescent="0.25">
      <c r="A1253" s="60"/>
      <c r="B1253" s="18"/>
      <c r="C1253" s="19"/>
      <c r="D1253" s="20"/>
      <c r="E1253" s="20"/>
      <c r="F1253" s="20"/>
      <c r="G1253" s="20"/>
      <c r="H1253" s="20"/>
      <c r="I1253" s="20"/>
      <c r="J1253" s="20"/>
      <c r="K1253" s="21"/>
    </row>
    <row r="1254" spans="1:11" ht="17.100000000000001" customHeight="1" x14ac:dyDescent="0.25">
      <c r="A1254" s="60"/>
      <c r="B1254" s="18"/>
      <c r="C1254" s="19"/>
      <c r="D1254" s="20"/>
      <c r="E1254" s="20"/>
      <c r="F1254" s="20"/>
      <c r="G1254" s="20"/>
      <c r="H1254" s="20"/>
      <c r="I1254" s="20"/>
      <c r="J1254" s="20"/>
      <c r="K1254" s="21"/>
    </row>
    <row r="1255" spans="1:11" ht="17.100000000000001" customHeight="1" x14ac:dyDescent="0.25">
      <c r="A1255" s="60"/>
      <c r="B1255" s="18"/>
      <c r="C1255" s="19"/>
      <c r="D1255" s="20"/>
      <c r="E1255" s="20"/>
      <c r="F1255" s="20"/>
      <c r="G1255" s="20"/>
      <c r="H1255" s="20"/>
      <c r="I1255" s="20"/>
      <c r="J1255" s="20"/>
      <c r="K1255" s="21"/>
    </row>
    <row r="1256" spans="1:11" ht="17.100000000000001" customHeight="1" x14ac:dyDescent="0.25">
      <c r="A1256" s="60"/>
      <c r="B1256" s="18"/>
      <c r="C1256" s="19"/>
      <c r="D1256" s="20"/>
      <c r="E1256" s="20"/>
      <c r="F1256" s="20"/>
      <c r="G1256" s="20"/>
      <c r="H1256" s="20"/>
      <c r="I1256" s="20"/>
      <c r="J1256" s="20"/>
      <c r="K1256" s="21"/>
    </row>
    <row r="1257" spans="1:11" ht="17.100000000000001" customHeight="1" x14ac:dyDescent="0.25">
      <c r="A1257" s="60"/>
      <c r="B1257" s="18"/>
      <c r="C1257" s="19"/>
      <c r="D1257" s="20"/>
      <c r="E1257" s="20"/>
      <c r="F1257" s="20"/>
      <c r="G1257" s="20"/>
      <c r="H1257" s="20"/>
      <c r="I1257" s="20"/>
      <c r="J1257" s="20"/>
      <c r="K1257" s="21"/>
    </row>
    <row r="1258" spans="1:11" ht="17.100000000000001" customHeight="1" x14ac:dyDescent="0.25">
      <c r="A1258" s="60"/>
      <c r="B1258" s="18"/>
      <c r="C1258" s="19"/>
      <c r="D1258" s="20"/>
      <c r="E1258" s="20"/>
      <c r="F1258" s="20"/>
      <c r="G1258" s="20"/>
      <c r="H1258" s="20"/>
      <c r="I1258" s="20"/>
      <c r="J1258" s="20"/>
      <c r="K1258" s="21"/>
    </row>
    <row r="1259" spans="1:11" ht="17.100000000000001" customHeight="1" x14ac:dyDescent="0.25">
      <c r="A1259" s="60"/>
      <c r="B1259" s="18"/>
      <c r="C1259" s="19"/>
      <c r="D1259" s="20"/>
      <c r="E1259" s="20"/>
      <c r="F1259" s="20"/>
      <c r="G1259" s="20"/>
      <c r="H1259" s="20"/>
      <c r="I1259" s="20"/>
      <c r="J1259" s="20"/>
      <c r="K1259" s="21"/>
    </row>
    <row r="1260" spans="1:11" ht="17.100000000000001" customHeight="1" x14ac:dyDescent="0.25">
      <c r="A1260" s="60"/>
      <c r="B1260" s="18"/>
      <c r="C1260" s="19"/>
      <c r="D1260" s="20"/>
      <c r="E1260" s="20"/>
      <c r="F1260" s="20"/>
      <c r="G1260" s="20"/>
      <c r="H1260" s="20"/>
      <c r="I1260" s="20"/>
      <c r="J1260" s="20"/>
      <c r="K1260" s="21"/>
    </row>
    <row r="1261" spans="1:11" ht="17.100000000000001" customHeight="1" x14ac:dyDescent="0.25">
      <c r="A1261" s="60"/>
      <c r="B1261" s="18"/>
      <c r="C1261" s="19"/>
      <c r="D1261" s="20"/>
      <c r="E1261" s="20"/>
      <c r="F1261" s="20"/>
      <c r="G1261" s="20"/>
      <c r="H1261" s="20"/>
      <c r="I1261" s="20"/>
      <c r="J1261" s="20"/>
      <c r="K1261" s="21"/>
    </row>
    <row r="1262" spans="1:11" ht="17.100000000000001" customHeight="1" x14ac:dyDescent="0.25">
      <c r="A1262" s="60"/>
      <c r="B1262" s="18"/>
      <c r="C1262" s="19"/>
      <c r="D1262" s="20"/>
      <c r="E1262" s="20"/>
      <c r="F1262" s="20"/>
      <c r="G1262" s="20"/>
      <c r="H1262" s="20"/>
      <c r="I1262" s="20"/>
      <c r="J1262" s="20"/>
      <c r="K1262" s="21"/>
    </row>
    <row r="1263" spans="1:11" ht="17.100000000000001" customHeight="1" x14ac:dyDescent="0.25">
      <c r="A1263" s="60"/>
      <c r="B1263" s="18"/>
      <c r="C1263" s="19"/>
      <c r="D1263" s="20"/>
      <c r="E1263" s="20"/>
      <c r="F1263" s="20"/>
      <c r="G1263" s="20"/>
      <c r="H1263" s="20"/>
      <c r="I1263" s="20"/>
      <c r="J1263" s="20"/>
      <c r="K1263" s="21"/>
    </row>
    <row r="1264" spans="1:11" ht="17.100000000000001" customHeight="1" x14ac:dyDescent="0.25">
      <c r="A1264" s="60"/>
      <c r="B1264" s="18"/>
      <c r="C1264" s="19"/>
      <c r="D1264" s="20"/>
      <c r="E1264" s="20"/>
      <c r="F1264" s="20"/>
      <c r="G1264" s="20"/>
      <c r="H1264" s="20"/>
      <c r="I1264" s="20"/>
      <c r="J1264" s="20"/>
      <c r="K1264" s="21"/>
    </row>
    <row r="1265" spans="1:11" ht="17.100000000000001" customHeight="1" x14ac:dyDescent="0.25">
      <c r="A1265" s="60"/>
      <c r="B1265" s="18"/>
      <c r="C1265" s="19"/>
      <c r="D1265" s="20"/>
      <c r="E1265" s="20"/>
      <c r="F1265" s="20"/>
      <c r="G1265" s="20"/>
      <c r="H1265" s="20"/>
      <c r="I1265" s="20"/>
      <c r="J1265" s="20"/>
      <c r="K1265" s="21"/>
    </row>
    <row r="1266" spans="1:11" ht="17.100000000000001" customHeight="1" x14ac:dyDescent="0.25">
      <c r="A1266" s="60"/>
      <c r="B1266" s="18"/>
      <c r="C1266" s="19"/>
      <c r="D1266" s="20"/>
      <c r="E1266" s="20"/>
      <c r="F1266" s="20"/>
      <c r="G1266" s="20"/>
      <c r="H1266" s="20"/>
      <c r="I1266" s="20"/>
      <c r="J1266" s="20"/>
      <c r="K1266" s="21"/>
    </row>
    <row r="1267" spans="1:11" ht="17.100000000000001" customHeight="1" x14ac:dyDescent="0.25">
      <c r="A1267" s="60"/>
      <c r="B1267" s="18"/>
      <c r="C1267" s="19"/>
      <c r="D1267" s="20"/>
      <c r="E1267" s="20"/>
      <c r="F1267" s="20"/>
      <c r="G1267" s="20"/>
      <c r="H1267" s="20"/>
      <c r="I1267" s="20"/>
      <c r="J1267" s="20"/>
      <c r="K1267" s="21"/>
    </row>
    <row r="1268" spans="1:11" ht="17.100000000000001" customHeight="1" x14ac:dyDescent="0.25">
      <c r="A1268" s="60"/>
      <c r="B1268" s="18"/>
      <c r="C1268" s="19"/>
      <c r="D1268" s="20"/>
      <c r="E1268" s="20"/>
      <c r="F1268" s="20"/>
      <c r="G1268" s="20"/>
      <c r="H1268" s="20"/>
      <c r="I1268" s="20"/>
      <c r="J1268" s="20"/>
      <c r="K1268" s="21"/>
    </row>
    <row r="1269" spans="1:11" ht="17.100000000000001" customHeight="1" x14ac:dyDescent="0.25">
      <c r="A1269" s="60"/>
      <c r="B1269" s="18"/>
      <c r="C1269" s="19"/>
      <c r="D1269" s="20"/>
      <c r="E1269" s="20"/>
      <c r="F1269" s="20"/>
      <c r="G1269" s="20"/>
      <c r="H1269" s="20"/>
      <c r="I1269" s="20"/>
      <c r="J1269" s="20"/>
      <c r="K1269" s="21"/>
    </row>
    <row r="1270" spans="1:11" ht="17.100000000000001" customHeight="1" x14ac:dyDescent="0.25">
      <c r="A1270" s="60"/>
      <c r="B1270" s="18"/>
      <c r="C1270" s="19"/>
      <c r="D1270" s="20"/>
      <c r="E1270" s="20"/>
      <c r="F1270" s="20"/>
      <c r="G1270" s="20"/>
      <c r="H1270" s="20"/>
      <c r="I1270" s="20"/>
      <c r="J1270" s="20"/>
      <c r="K1270" s="21"/>
    </row>
    <row r="1271" spans="1:11" ht="17.100000000000001" customHeight="1" x14ac:dyDescent="0.25">
      <c r="A1271" s="60"/>
      <c r="B1271" s="18"/>
      <c r="C1271" s="19"/>
      <c r="D1271" s="20"/>
      <c r="E1271" s="20"/>
      <c r="F1271" s="20"/>
      <c r="G1271" s="20"/>
      <c r="H1271" s="20"/>
      <c r="I1271" s="20"/>
      <c r="J1271" s="20"/>
      <c r="K1271" s="21"/>
    </row>
    <row r="1272" spans="1:11" ht="17.100000000000001" customHeight="1" x14ac:dyDescent="0.25">
      <c r="A1272" s="60"/>
      <c r="B1272" s="18"/>
      <c r="C1272" s="19"/>
      <c r="D1272" s="20"/>
      <c r="E1272" s="20"/>
      <c r="F1272" s="20"/>
      <c r="G1272" s="20"/>
      <c r="H1272" s="20"/>
      <c r="I1272" s="20"/>
      <c r="J1272" s="20"/>
      <c r="K1272" s="21"/>
    </row>
    <row r="1273" spans="1:11" ht="17.100000000000001" customHeight="1" x14ac:dyDescent="0.25">
      <c r="A1273" s="60"/>
      <c r="B1273" s="18"/>
      <c r="C1273" s="19"/>
      <c r="D1273" s="20"/>
      <c r="E1273" s="20"/>
      <c r="F1273" s="20"/>
      <c r="G1273" s="20"/>
      <c r="H1273" s="20"/>
      <c r="I1273" s="20"/>
      <c r="J1273" s="20"/>
      <c r="K1273" s="21"/>
    </row>
    <row r="1274" spans="1:11" ht="17.100000000000001" customHeight="1" x14ac:dyDescent="0.25">
      <c r="A1274" s="60"/>
      <c r="B1274" s="18"/>
      <c r="C1274" s="19"/>
      <c r="D1274" s="20"/>
      <c r="E1274" s="20"/>
      <c r="F1274" s="20"/>
      <c r="G1274" s="20"/>
      <c r="H1274" s="20"/>
      <c r="I1274" s="20"/>
      <c r="J1274" s="20"/>
      <c r="K1274" s="21"/>
    </row>
    <row r="1275" spans="1:11" ht="17.100000000000001" customHeight="1" x14ac:dyDescent="0.25">
      <c r="A1275" s="60"/>
      <c r="B1275" s="18"/>
      <c r="C1275" s="19"/>
      <c r="D1275" s="20"/>
      <c r="E1275" s="20"/>
      <c r="F1275" s="20"/>
      <c r="G1275" s="20"/>
      <c r="H1275" s="20"/>
      <c r="I1275" s="20"/>
      <c r="J1275" s="20"/>
      <c r="K1275" s="21"/>
    </row>
    <row r="1276" spans="1:11" ht="17.100000000000001" customHeight="1" x14ac:dyDescent="0.25">
      <c r="A1276" s="60"/>
      <c r="B1276" s="18"/>
      <c r="C1276" s="19"/>
      <c r="D1276" s="20"/>
      <c r="E1276" s="20"/>
      <c r="F1276" s="20"/>
      <c r="G1276" s="20"/>
      <c r="H1276" s="20"/>
      <c r="I1276" s="20"/>
      <c r="J1276" s="20"/>
      <c r="K1276" s="21"/>
    </row>
    <row r="1277" spans="1:11" ht="17.100000000000001" customHeight="1" x14ac:dyDescent="0.25">
      <c r="A1277" s="60"/>
      <c r="B1277" s="18"/>
      <c r="C1277" s="19"/>
      <c r="D1277" s="20"/>
      <c r="E1277" s="20"/>
      <c r="F1277" s="20"/>
      <c r="G1277" s="20"/>
      <c r="H1277" s="20"/>
      <c r="I1277" s="20"/>
      <c r="J1277" s="20"/>
      <c r="K1277" s="21"/>
    </row>
    <row r="1278" spans="1:11" ht="17.100000000000001" customHeight="1" x14ac:dyDescent="0.25">
      <c r="A1278" s="60"/>
      <c r="B1278" s="18"/>
      <c r="C1278" s="19"/>
      <c r="D1278" s="20"/>
      <c r="E1278" s="20"/>
      <c r="F1278" s="20"/>
      <c r="G1278" s="20"/>
      <c r="H1278" s="20"/>
      <c r="I1278" s="20"/>
      <c r="J1278" s="20"/>
      <c r="K1278" s="21"/>
    </row>
    <row r="1279" spans="1:11" ht="17.100000000000001" customHeight="1" x14ac:dyDescent="0.25">
      <c r="A1279" s="60"/>
      <c r="B1279" s="18"/>
      <c r="C1279" s="19"/>
      <c r="D1279" s="20"/>
      <c r="E1279" s="20"/>
      <c r="F1279" s="20"/>
      <c r="G1279" s="20"/>
      <c r="H1279" s="20"/>
      <c r="I1279" s="20"/>
      <c r="J1279" s="20"/>
      <c r="K1279" s="21"/>
    </row>
    <row r="1280" spans="1:11" ht="17.100000000000001" customHeight="1" x14ac:dyDescent="0.25">
      <c r="A1280" s="60"/>
      <c r="B1280" s="18"/>
      <c r="C1280" s="19"/>
      <c r="D1280" s="20"/>
      <c r="E1280" s="20"/>
      <c r="F1280" s="20"/>
      <c r="G1280" s="20"/>
      <c r="H1280" s="20"/>
      <c r="I1280" s="20"/>
      <c r="J1280" s="20"/>
      <c r="K1280" s="21"/>
    </row>
    <row r="1281" spans="1:11" ht="17.100000000000001" customHeight="1" x14ac:dyDescent="0.25">
      <c r="A1281" s="60"/>
      <c r="B1281" s="18"/>
      <c r="C1281" s="19"/>
      <c r="D1281" s="20"/>
      <c r="E1281" s="20"/>
      <c r="F1281" s="20"/>
      <c r="G1281" s="20"/>
      <c r="H1281" s="20"/>
      <c r="I1281" s="20"/>
      <c r="J1281" s="20"/>
      <c r="K1281" s="21"/>
    </row>
    <row r="1282" spans="1:11" ht="17.100000000000001" customHeight="1" x14ac:dyDescent="0.25">
      <c r="A1282" s="60"/>
      <c r="B1282" s="18"/>
      <c r="C1282" s="19"/>
      <c r="D1282" s="20"/>
      <c r="E1282" s="20"/>
      <c r="F1282" s="20"/>
      <c r="G1282" s="20"/>
      <c r="H1282" s="20"/>
      <c r="I1282" s="20"/>
      <c r="J1282" s="20"/>
      <c r="K1282" s="21"/>
    </row>
    <row r="1283" spans="1:11" ht="17.100000000000001" customHeight="1" x14ac:dyDescent="0.25">
      <c r="A1283" s="60"/>
      <c r="B1283" s="18"/>
      <c r="C1283" s="19"/>
      <c r="D1283" s="20"/>
      <c r="E1283" s="20"/>
      <c r="F1283" s="20"/>
      <c r="G1283" s="20"/>
      <c r="H1283" s="20"/>
      <c r="I1283" s="20"/>
      <c r="J1283" s="20"/>
      <c r="K1283" s="21"/>
    </row>
    <row r="1284" spans="1:11" ht="17.100000000000001" customHeight="1" x14ac:dyDescent="0.25">
      <c r="A1284" s="60"/>
      <c r="B1284" s="18"/>
      <c r="C1284" s="19"/>
      <c r="D1284" s="20"/>
      <c r="E1284" s="20"/>
      <c r="F1284" s="20"/>
      <c r="G1284" s="20"/>
      <c r="H1284" s="20"/>
      <c r="I1284" s="20"/>
      <c r="J1284" s="20"/>
      <c r="K1284" s="21"/>
    </row>
    <row r="1285" spans="1:11" ht="17.100000000000001" customHeight="1" x14ac:dyDescent="0.25">
      <c r="A1285" s="60"/>
      <c r="B1285" s="18"/>
      <c r="C1285" s="19"/>
      <c r="D1285" s="20"/>
      <c r="E1285" s="20"/>
      <c r="F1285" s="20"/>
      <c r="G1285" s="20"/>
      <c r="H1285" s="20"/>
      <c r="I1285" s="20"/>
      <c r="J1285" s="20"/>
      <c r="K1285" s="21"/>
    </row>
    <row r="1286" spans="1:11" ht="17.100000000000001" customHeight="1" x14ac:dyDescent="0.25">
      <c r="A1286" s="60"/>
      <c r="B1286" s="18"/>
      <c r="C1286" s="19"/>
      <c r="D1286" s="20"/>
      <c r="E1286" s="20"/>
      <c r="F1286" s="20"/>
      <c r="G1286" s="20"/>
      <c r="H1286" s="20"/>
      <c r="I1286" s="20"/>
      <c r="J1286" s="20"/>
      <c r="K1286" s="21"/>
    </row>
    <row r="1287" spans="1:11" ht="17.100000000000001" customHeight="1" x14ac:dyDescent="0.25">
      <c r="A1287" s="60"/>
      <c r="B1287" s="18"/>
      <c r="C1287" s="19"/>
      <c r="D1287" s="20"/>
      <c r="E1287" s="20"/>
      <c r="F1287" s="20"/>
      <c r="G1287" s="20"/>
      <c r="H1287" s="20"/>
      <c r="I1287" s="20"/>
      <c r="J1287" s="20"/>
      <c r="K1287" s="21"/>
    </row>
    <row r="1288" spans="1:11" ht="17.100000000000001" customHeight="1" x14ac:dyDescent="0.25">
      <c r="A1288" s="60"/>
      <c r="B1288" s="18"/>
      <c r="C1288" s="19"/>
      <c r="D1288" s="20"/>
      <c r="E1288" s="20"/>
      <c r="F1288" s="20"/>
      <c r="G1288" s="20"/>
      <c r="H1288" s="20"/>
      <c r="I1288" s="20"/>
      <c r="J1288" s="20"/>
      <c r="K1288" s="21"/>
    </row>
    <row r="1289" spans="1:11" ht="17.100000000000001" customHeight="1" x14ac:dyDescent="0.25">
      <c r="A1289" s="60"/>
      <c r="B1289" s="18"/>
      <c r="C1289" s="19"/>
      <c r="D1289" s="20"/>
      <c r="E1289" s="20"/>
      <c r="F1289" s="20"/>
      <c r="G1289" s="20"/>
      <c r="H1289" s="20"/>
      <c r="I1289" s="20"/>
      <c r="J1289" s="20"/>
      <c r="K1289" s="21"/>
    </row>
    <row r="1290" spans="1:11" ht="17.100000000000001" customHeight="1" x14ac:dyDescent="0.25">
      <c r="A1290" s="60"/>
      <c r="B1290" s="18"/>
      <c r="C1290" s="19"/>
      <c r="D1290" s="20"/>
      <c r="E1290" s="20"/>
      <c r="F1290" s="20"/>
      <c r="G1290" s="20"/>
      <c r="H1290" s="20"/>
      <c r="I1290" s="20"/>
      <c r="J1290" s="20"/>
      <c r="K1290" s="21"/>
    </row>
    <row r="1291" spans="1:11" ht="17.100000000000001" customHeight="1" x14ac:dyDescent="0.25">
      <c r="A1291" s="60"/>
      <c r="B1291" s="18"/>
      <c r="C1291" s="19"/>
      <c r="D1291" s="20"/>
      <c r="E1291" s="20"/>
      <c r="F1291" s="20"/>
      <c r="G1291" s="20"/>
      <c r="H1291" s="20"/>
      <c r="I1291" s="20"/>
      <c r="J1291" s="20"/>
      <c r="K1291" s="21"/>
    </row>
    <row r="1292" spans="1:11" ht="17.100000000000001" customHeight="1" x14ac:dyDescent="0.25">
      <c r="A1292" s="60"/>
      <c r="B1292" s="18"/>
      <c r="C1292" s="19"/>
      <c r="D1292" s="20"/>
      <c r="E1292" s="20"/>
      <c r="F1292" s="20"/>
      <c r="G1292" s="20"/>
      <c r="H1292" s="20"/>
      <c r="I1292" s="20"/>
      <c r="J1292" s="20"/>
      <c r="K1292" s="21"/>
    </row>
    <row r="1293" spans="1:11" ht="17.100000000000001" customHeight="1" x14ac:dyDescent="0.25">
      <c r="A1293" s="60"/>
      <c r="B1293" s="18"/>
      <c r="C1293" s="19"/>
      <c r="D1293" s="20"/>
      <c r="E1293" s="20"/>
      <c r="F1293" s="20"/>
      <c r="G1293" s="20"/>
      <c r="H1293" s="20"/>
      <c r="I1293" s="20"/>
      <c r="J1293" s="20"/>
      <c r="K1293" s="21"/>
    </row>
    <row r="1294" spans="1:11" ht="17.100000000000001" customHeight="1" x14ac:dyDescent="0.25">
      <c r="A1294" s="60"/>
      <c r="B1294" s="18"/>
      <c r="C1294" s="19"/>
      <c r="D1294" s="20"/>
      <c r="E1294" s="20"/>
      <c r="F1294" s="20"/>
      <c r="G1294" s="20"/>
      <c r="H1294" s="20"/>
      <c r="I1294" s="20"/>
      <c r="J1294" s="20"/>
      <c r="K1294" s="21"/>
    </row>
    <row r="1295" spans="1:11" ht="17.100000000000001" customHeight="1" x14ac:dyDescent="0.25">
      <c r="A1295" s="60"/>
      <c r="B1295" s="18"/>
      <c r="C1295" s="19"/>
      <c r="D1295" s="20"/>
      <c r="E1295" s="20"/>
      <c r="F1295" s="20"/>
      <c r="G1295" s="20"/>
      <c r="H1295" s="20"/>
      <c r="I1295" s="20"/>
      <c r="J1295" s="20"/>
      <c r="K1295" s="21"/>
    </row>
    <row r="1296" spans="1:11" ht="17.100000000000001" customHeight="1" x14ac:dyDescent="0.25">
      <c r="A1296" s="60"/>
      <c r="B1296" s="18"/>
      <c r="C1296" s="19"/>
      <c r="D1296" s="20"/>
      <c r="E1296" s="20"/>
      <c r="F1296" s="20"/>
      <c r="G1296" s="20"/>
      <c r="H1296" s="20"/>
      <c r="I1296" s="20"/>
      <c r="J1296" s="20"/>
      <c r="K1296" s="21"/>
    </row>
    <row r="1297" spans="1:11" ht="17.100000000000001" customHeight="1" x14ac:dyDescent="0.25">
      <c r="A1297" s="60"/>
      <c r="B1297" s="18"/>
      <c r="C1297" s="19"/>
      <c r="D1297" s="20"/>
      <c r="E1297" s="20"/>
      <c r="F1297" s="20"/>
      <c r="G1297" s="20"/>
      <c r="H1297" s="20"/>
      <c r="I1297" s="20"/>
      <c r="J1297" s="20"/>
      <c r="K1297" s="21"/>
    </row>
    <row r="1298" spans="1:11" ht="17.100000000000001" customHeight="1" x14ac:dyDescent="0.25">
      <c r="A1298" s="60"/>
      <c r="B1298" s="18"/>
      <c r="C1298" s="19"/>
      <c r="D1298" s="20"/>
      <c r="E1298" s="20"/>
      <c r="F1298" s="20"/>
      <c r="G1298" s="20"/>
      <c r="H1298" s="20"/>
      <c r="I1298" s="20"/>
      <c r="J1298" s="20"/>
      <c r="K1298" s="21"/>
    </row>
    <row r="1299" spans="1:11" ht="17.100000000000001" customHeight="1" x14ac:dyDescent="0.25">
      <c r="A1299" s="60"/>
      <c r="B1299" s="18"/>
      <c r="C1299" s="19"/>
      <c r="D1299" s="20"/>
      <c r="E1299" s="20"/>
      <c r="F1299" s="20"/>
      <c r="G1299" s="20"/>
      <c r="H1299" s="20"/>
      <c r="I1299" s="20"/>
      <c r="J1299" s="20"/>
      <c r="K1299" s="21"/>
    </row>
    <row r="1300" spans="1:11" ht="17.100000000000001" customHeight="1" x14ac:dyDescent="0.25">
      <c r="A1300" s="60"/>
      <c r="B1300" s="18"/>
      <c r="C1300" s="19"/>
      <c r="D1300" s="20"/>
      <c r="E1300" s="20"/>
      <c r="F1300" s="20"/>
      <c r="G1300" s="20"/>
      <c r="H1300" s="20"/>
      <c r="I1300" s="20"/>
      <c r="J1300" s="20"/>
      <c r="K1300" s="21"/>
    </row>
    <row r="1301" spans="1:11" ht="17.100000000000001" customHeight="1" x14ac:dyDescent="0.25">
      <c r="A1301" s="60"/>
      <c r="B1301" s="18"/>
      <c r="C1301" s="19"/>
      <c r="D1301" s="20"/>
      <c r="E1301" s="20"/>
      <c r="F1301" s="20"/>
      <c r="G1301" s="20"/>
      <c r="H1301" s="20"/>
      <c r="I1301" s="20"/>
      <c r="J1301" s="20"/>
      <c r="K1301" s="21"/>
    </row>
    <row r="1302" spans="1:11" ht="17.100000000000001" customHeight="1" x14ac:dyDescent="0.25">
      <c r="A1302" s="60"/>
      <c r="B1302" s="18"/>
      <c r="C1302" s="19"/>
      <c r="D1302" s="20"/>
      <c r="E1302" s="20"/>
      <c r="F1302" s="20"/>
      <c r="G1302" s="20"/>
      <c r="H1302" s="20"/>
      <c r="I1302" s="20"/>
      <c r="J1302" s="20"/>
      <c r="K1302" s="21"/>
    </row>
    <row r="1303" spans="1:11" ht="17.100000000000001" customHeight="1" x14ac:dyDescent="0.25">
      <c r="A1303" s="60"/>
      <c r="B1303" s="18"/>
      <c r="C1303" s="19"/>
      <c r="D1303" s="20"/>
      <c r="E1303" s="20"/>
      <c r="F1303" s="20"/>
      <c r="G1303" s="20"/>
      <c r="H1303" s="20"/>
      <c r="I1303" s="20"/>
      <c r="J1303" s="20"/>
      <c r="K1303" s="21"/>
    </row>
    <row r="1304" spans="1:11" ht="17.100000000000001" customHeight="1" x14ac:dyDescent="0.25">
      <c r="A1304" s="60"/>
      <c r="B1304" s="18"/>
      <c r="C1304" s="19"/>
      <c r="D1304" s="20"/>
      <c r="E1304" s="20"/>
      <c r="F1304" s="20"/>
      <c r="G1304" s="20"/>
      <c r="H1304" s="20"/>
      <c r="I1304" s="20"/>
      <c r="J1304" s="20"/>
      <c r="K1304" s="21"/>
    </row>
    <row r="1305" spans="1:11" ht="17.100000000000001" customHeight="1" x14ac:dyDescent="0.25">
      <c r="A1305" s="60"/>
      <c r="B1305" s="18"/>
      <c r="C1305" s="19"/>
      <c r="D1305" s="20"/>
      <c r="E1305" s="20"/>
      <c r="F1305" s="20"/>
      <c r="G1305" s="20"/>
      <c r="H1305" s="20"/>
      <c r="I1305" s="20"/>
      <c r="J1305" s="20"/>
      <c r="K1305" s="21"/>
    </row>
    <row r="1306" spans="1:11" ht="17.100000000000001" customHeight="1" x14ac:dyDescent="0.25">
      <c r="A1306" s="60"/>
      <c r="B1306" s="18"/>
      <c r="C1306" s="19"/>
      <c r="D1306" s="20"/>
      <c r="E1306" s="20"/>
      <c r="F1306" s="20"/>
      <c r="G1306" s="20"/>
      <c r="H1306" s="20"/>
      <c r="I1306" s="20"/>
      <c r="J1306" s="20"/>
      <c r="K1306" s="21"/>
    </row>
    <row r="1307" spans="1:11" ht="17.100000000000001" customHeight="1" x14ac:dyDescent="0.25">
      <c r="A1307" s="60"/>
      <c r="B1307" s="18"/>
      <c r="C1307" s="19"/>
      <c r="D1307" s="20"/>
      <c r="E1307" s="20"/>
      <c r="F1307" s="20"/>
      <c r="G1307" s="20"/>
      <c r="H1307" s="20"/>
      <c r="I1307" s="20"/>
      <c r="J1307" s="20"/>
      <c r="K1307" s="21"/>
    </row>
    <row r="1308" spans="1:11" ht="17.100000000000001" customHeight="1" x14ac:dyDescent="0.25">
      <c r="A1308" s="60"/>
      <c r="B1308" s="18"/>
      <c r="C1308" s="19"/>
      <c r="D1308" s="20"/>
      <c r="E1308" s="20"/>
      <c r="F1308" s="20"/>
      <c r="G1308" s="20"/>
      <c r="H1308" s="20"/>
      <c r="I1308" s="20"/>
      <c r="J1308" s="20"/>
      <c r="K1308" s="21"/>
    </row>
    <row r="1309" spans="1:11" ht="17.100000000000001" customHeight="1" x14ac:dyDescent="0.25">
      <c r="A1309" s="60"/>
      <c r="B1309" s="18"/>
      <c r="C1309" s="19"/>
      <c r="D1309" s="20"/>
      <c r="E1309" s="20"/>
      <c r="F1309" s="20"/>
      <c r="G1309" s="20"/>
      <c r="H1309" s="20"/>
      <c r="I1309" s="20"/>
      <c r="J1309" s="20"/>
      <c r="K1309" s="21"/>
    </row>
    <row r="1310" spans="1:11" ht="17.100000000000001" customHeight="1" x14ac:dyDescent="0.25">
      <c r="A1310" s="60"/>
      <c r="B1310" s="18"/>
      <c r="C1310" s="19"/>
      <c r="D1310" s="20"/>
      <c r="E1310" s="20"/>
      <c r="F1310" s="20"/>
      <c r="G1310" s="20"/>
      <c r="H1310" s="20"/>
      <c r="I1310" s="20"/>
      <c r="J1310" s="20"/>
      <c r="K1310" s="21"/>
    </row>
    <row r="1311" spans="1:11" ht="17.100000000000001" customHeight="1" x14ac:dyDescent="0.25">
      <c r="A1311" s="60"/>
      <c r="B1311" s="18"/>
      <c r="C1311" s="19"/>
      <c r="D1311" s="20"/>
      <c r="E1311" s="20"/>
      <c r="F1311" s="20"/>
      <c r="G1311" s="20"/>
      <c r="H1311" s="20"/>
      <c r="I1311" s="20"/>
      <c r="J1311" s="20"/>
      <c r="K1311" s="21"/>
    </row>
    <row r="1312" spans="1:11" ht="17.100000000000001" customHeight="1" x14ac:dyDescent="0.25">
      <c r="A1312" s="60"/>
      <c r="B1312" s="18"/>
      <c r="C1312" s="19"/>
      <c r="D1312" s="20"/>
      <c r="E1312" s="20"/>
      <c r="F1312" s="20"/>
      <c r="G1312" s="20"/>
      <c r="H1312" s="20"/>
      <c r="I1312" s="20"/>
      <c r="J1312" s="20"/>
      <c r="K1312" s="21"/>
    </row>
    <row r="1313" spans="1:11" ht="17.100000000000001" customHeight="1" x14ac:dyDescent="0.25">
      <c r="A1313" s="60"/>
      <c r="B1313" s="18"/>
      <c r="C1313" s="19"/>
      <c r="D1313" s="20"/>
      <c r="E1313" s="20"/>
      <c r="F1313" s="20"/>
      <c r="G1313" s="20"/>
      <c r="H1313" s="20"/>
      <c r="I1313" s="20"/>
      <c r="J1313" s="20"/>
      <c r="K1313" s="21"/>
    </row>
    <row r="1314" spans="1:11" ht="17.100000000000001" customHeight="1" x14ac:dyDescent="0.25">
      <c r="A1314" s="60"/>
      <c r="B1314" s="18"/>
      <c r="C1314" s="19"/>
      <c r="D1314" s="20"/>
      <c r="E1314" s="20"/>
      <c r="F1314" s="20"/>
      <c r="G1314" s="20"/>
      <c r="H1314" s="20"/>
      <c r="I1314" s="20"/>
      <c r="J1314" s="20"/>
      <c r="K1314" s="21"/>
    </row>
    <row r="1315" spans="1:11" ht="17.100000000000001" customHeight="1" x14ac:dyDescent="0.25">
      <c r="A1315" s="60"/>
      <c r="B1315" s="18"/>
      <c r="C1315" s="19"/>
      <c r="D1315" s="20"/>
      <c r="E1315" s="20"/>
      <c r="F1315" s="20"/>
      <c r="G1315" s="20"/>
      <c r="H1315" s="20"/>
      <c r="I1315" s="20"/>
      <c r="J1315" s="20"/>
      <c r="K1315" s="21"/>
    </row>
    <row r="1316" spans="1:11" ht="17.100000000000001" customHeight="1" x14ac:dyDescent="0.25">
      <c r="A1316" s="60"/>
      <c r="B1316" s="18"/>
      <c r="C1316" s="19"/>
      <c r="D1316" s="20"/>
      <c r="E1316" s="20"/>
      <c r="F1316" s="20"/>
      <c r="G1316" s="20"/>
      <c r="H1316" s="20"/>
      <c r="I1316" s="20"/>
      <c r="J1316" s="20"/>
      <c r="K1316" s="21"/>
    </row>
    <row r="1317" spans="1:11" ht="17.100000000000001" customHeight="1" x14ac:dyDescent="0.25">
      <c r="A1317" s="60"/>
      <c r="B1317" s="18"/>
      <c r="C1317" s="19"/>
      <c r="D1317" s="20"/>
      <c r="E1317" s="20"/>
      <c r="F1317" s="20"/>
      <c r="G1317" s="20"/>
      <c r="H1317" s="20"/>
      <c r="I1317" s="20"/>
      <c r="J1317" s="20"/>
      <c r="K1317" s="21"/>
    </row>
    <row r="1318" spans="1:11" ht="17.100000000000001" customHeight="1" x14ac:dyDescent="0.25">
      <c r="A1318" s="60"/>
      <c r="B1318" s="18"/>
      <c r="C1318" s="19"/>
      <c r="D1318" s="20"/>
      <c r="E1318" s="20"/>
      <c r="F1318" s="20"/>
      <c r="G1318" s="20"/>
      <c r="H1318" s="20"/>
      <c r="I1318" s="20"/>
      <c r="J1318" s="20"/>
      <c r="K1318" s="21"/>
    </row>
    <row r="1319" spans="1:11" ht="17.100000000000001" customHeight="1" x14ac:dyDescent="0.25">
      <c r="A1319" s="60"/>
      <c r="B1319" s="18"/>
      <c r="C1319" s="19"/>
      <c r="D1319" s="20"/>
      <c r="E1319" s="20"/>
      <c r="F1319" s="20"/>
      <c r="G1319" s="20"/>
      <c r="H1319" s="20"/>
      <c r="I1319" s="20"/>
      <c r="J1319" s="20"/>
      <c r="K1319" s="21"/>
    </row>
    <row r="1320" spans="1:11" ht="17.100000000000001" customHeight="1" x14ac:dyDescent="0.25">
      <c r="A1320" s="60"/>
      <c r="B1320" s="18"/>
      <c r="C1320" s="19"/>
      <c r="D1320" s="20"/>
      <c r="E1320" s="20"/>
      <c r="F1320" s="20"/>
      <c r="G1320" s="20"/>
      <c r="H1320" s="20"/>
      <c r="I1320" s="20"/>
      <c r="J1320" s="20"/>
      <c r="K1320" s="21"/>
    </row>
    <row r="1321" spans="1:11" ht="17.100000000000001" customHeight="1" x14ac:dyDescent="0.25">
      <c r="A1321" s="60"/>
      <c r="B1321" s="18"/>
      <c r="C1321" s="19"/>
      <c r="D1321" s="20"/>
      <c r="E1321" s="20"/>
      <c r="F1321" s="20"/>
      <c r="G1321" s="20"/>
      <c r="H1321" s="20"/>
      <c r="I1321" s="20"/>
      <c r="J1321" s="20"/>
      <c r="K1321" s="21"/>
    </row>
    <row r="1322" spans="1:11" ht="17.100000000000001" customHeight="1" x14ac:dyDescent="0.25">
      <c r="A1322" s="60"/>
      <c r="B1322" s="18"/>
      <c r="C1322" s="19"/>
      <c r="D1322" s="20"/>
      <c r="E1322" s="20"/>
      <c r="F1322" s="20"/>
      <c r="G1322" s="20"/>
      <c r="H1322" s="20"/>
      <c r="I1322" s="20"/>
      <c r="J1322" s="20"/>
      <c r="K1322" s="21"/>
    </row>
    <row r="1323" spans="1:11" ht="17.100000000000001" customHeight="1" x14ac:dyDescent="0.25">
      <c r="A1323" s="60"/>
      <c r="B1323" s="18"/>
      <c r="C1323" s="19"/>
      <c r="D1323" s="20"/>
      <c r="E1323" s="20"/>
      <c r="F1323" s="20"/>
      <c r="G1323" s="20"/>
      <c r="H1323" s="20"/>
      <c r="I1323" s="20"/>
      <c r="J1323" s="20"/>
      <c r="K1323" s="21"/>
    </row>
    <row r="1324" spans="1:11" ht="17.100000000000001" customHeight="1" x14ac:dyDescent="0.25">
      <c r="A1324" s="60"/>
      <c r="B1324" s="18"/>
      <c r="C1324" s="19"/>
      <c r="D1324" s="20"/>
      <c r="E1324" s="20"/>
      <c r="F1324" s="20"/>
      <c r="G1324" s="20"/>
      <c r="H1324" s="20"/>
      <c r="I1324" s="20"/>
      <c r="J1324" s="20"/>
      <c r="K1324" s="21"/>
    </row>
    <row r="1325" spans="1:11" ht="17.100000000000001" customHeight="1" x14ac:dyDescent="0.25">
      <c r="A1325" s="60"/>
      <c r="B1325" s="18"/>
      <c r="C1325" s="19"/>
      <c r="D1325" s="20"/>
      <c r="E1325" s="20"/>
      <c r="F1325" s="20"/>
      <c r="G1325" s="20"/>
      <c r="H1325" s="20"/>
      <c r="I1325" s="20"/>
      <c r="J1325" s="20"/>
      <c r="K1325" s="21"/>
    </row>
    <row r="1326" spans="1:11" ht="17.100000000000001" customHeight="1" x14ac:dyDescent="0.25">
      <c r="A1326" s="60"/>
      <c r="B1326" s="18"/>
      <c r="C1326" s="19"/>
      <c r="D1326" s="20"/>
      <c r="E1326" s="20"/>
      <c r="F1326" s="20"/>
      <c r="G1326" s="20"/>
      <c r="H1326" s="20"/>
      <c r="I1326" s="20"/>
      <c r="J1326" s="20"/>
      <c r="K1326" s="21"/>
    </row>
    <row r="1327" spans="1:11" ht="17.100000000000001" customHeight="1" x14ac:dyDescent="0.25">
      <c r="A1327" s="60"/>
      <c r="B1327" s="18"/>
      <c r="C1327" s="19"/>
      <c r="D1327" s="20"/>
      <c r="E1327" s="20"/>
      <c r="F1327" s="20"/>
      <c r="G1327" s="20"/>
      <c r="H1327" s="20"/>
      <c r="I1327" s="20"/>
      <c r="J1327" s="20"/>
      <c r="K1327" s="21"/>
    </row>
    <row r="1328" spans="1:11" ht="17.100000000000001" customHeight="1" x14ac:dyDescent="0.25">
      <c r="A1328" s="60"/>
      <c r="B1328" s="18"/>
      <c r="C1328" s="19"/>
      <c r="D1328" s="20"/>
      <c r="E1328" s="20"/>
      <c r="F1328" s="20"/>
      <c r="G1328" s="20"/>
      <c r="H1328" s="20"/>
      <c r="I1328" s="20"/>
      <c r="J1328" s="20"/>
      <c r="K1328" s="21"/>
    </row>
    <row r="1329" spans="1:11" ht="17.100000000000001" customHeight="1" x14ac:dyDescent="0.25">
      <c r="A1329" s="60"/>
      <c r="B1329" s="18"/>
      <c r="C1329" s="19"/>
      <c r="D1329" s="20"/>
      <c r="E1329" s="20"/>
      <c r="F1329" s="20"/>
      <c r="G1329" s="20"/>
      <c r="H1329" s="20"/>
      <c r="I1329" s="20"/>
      <c r="J1329" s="20"/>
      <c r="K1329" s="21"/>
    </row>
    <row r="1330" spans="1:11" ht="17.100000000000001" customHeight="1" x14ac:dyDescent="0.25">
      <c r="A1330" s="60"/>
      <c r="B1330" s="18"/>
      <c r="C1330" s="19"/>
      <c r="D1330" s="20"/>
      <c r="E1330" s="20"/>
      <c r="F1330" s="20"/>
      <c r="G1330" s="20"/>
      <c r="H1330" s="20"/>
      <c r="I1330" s="20"/>
      <c r="J1330" s="20"/>
      <c r="K1330" s="21"/>
    </row>
    <row r="1331" spans="1:11" ht="17.100000000000001" customHeight="1" x14ac:dyDescent="0.25">
      <c r="A1331" s="60"/>
      <c r="B1331" s="18"/>
      <c r="C1331" s="19"/>
      <c r="D1331" s="20"/>
      <c r="E1331" s="20"/>
      <c r="F1331" s="20"/>
      <c r="G1331" s="20"/>
      <c r="H1331" s="20"/>
      <c r="I1331" s="20"/>
      <c r="J1331" s="20"/>
      <c r="K1331" s="21"/>
    </row>
    <row r="1332" spans="1:11" ht="17.100000000000001" customHeight="1" x14ac:dyDescent="0.25">
      <c r="A1332" s="60"/>
      <c r="B1332" s="18"/>
      <c r="C1332" s="19"/>
      <c r="D1332" s="20"/>
      <c r="E1332" s="20"/>
      <c r="F1332" s="20"/>
      <c r="G1332" s="20"/>
      <c r="H1332" s="20"/>
      <c r="I1332" s="20"/>
      <c r="J1332" s="20"/>
      <c r="K1332" s="21"/>
    </row>
    <row r="1333" spans="1:11" ht="17.100000000000001" customHeight="1" x14ac:dyDescent="0.25">
      <c r="A1333" s="60"/>
      <c r="B1333" s="18"/>
      <c r="C1333" s="19"/>
      <c r="D1333" s="20"/>
      <c r="E1333" s="20"/>
      <c r="F1333" s="20"/>
      <c r="G1333" s="20"/>
      <c r="H1333" s="20"/>
      <c r="I1333" s="20"/>
      <c r="J1333" s="20"/>
      <c r="K1333" s="21"/>
    </row>
    <row r="1334" spans="1:11" ht="17.100000000000001" customHeight="1" x14ac:dyDescent="0.25">
      <c r="A1334" s="60"/>
      <c r="B1334" s="18"/>
      <c r="C1334" s="19"/>
      <c r="D1334" s="20"/>
      <c r="E1334" s="20"/>
      <c r="F1334" s="20"/>
      <c r="G1334" s="20"/>
      <c r="H1334" s="20"/>
      <c r="I1334" s="20"/>
      <c r="J1334" s="20"/>
      <c r="K1334" s="21"/>
    </row>
    <row r="1335" spans="1:11" ht="17.100000000000001" customHeight="1" x14ac:dyDescent="0.25">
      <c r="A1335" s="60"/>
      <c r="B1335" s="18"/>
      <c r="C1335" s="19"/>
      <c r="D1335" s="20"/>
      <c r="E1335" s="20"/>
      <c r="F1335" s="20"/>
      <c r="G1335" s="20"/>
      <c r="H1335" s="20"/>
      <c r="I1335" s="20"/>
      <c r="J1335" s="20"/>
      <c r="K1335" s="21"/>
    </row>
    <row r="1336" spans="1:11" ht="17.100000000000001" customHeight="1" x14ac:dyDescent="0.25">
      <c r="A1336" s="60"/>
      <c r="B1336" s="18"/>
      <c r="C1336" s="19"/>
      <c r="D1336" s="20"/>
      <c r="E1336" s="20"/>
      <c r="F1336" s="20"/>
      <c r="G1336" s="20"/>
      <c r="H1336" s="20"/>
      <c r="I1336" s="20"/>
      <c r="J1336" s="20"/>
      <c r="K1336" s="21"/>
    </row>
    <row r="1337" spans="1:11" ht="17.100000000000001" customHeight="1" x14ac:dyDescent="0.25">
      <c r="A1337" s="60"/>
      <c r="B1337" s="18"/>
      <c r="C1337" s="19"/>
      <c r="D1337" s="20"/>
      <c r="E1337" s="20"/>
      <c r="F1337" s="20"/>
      <c r="G1337" s="20"/>
      <c r="H1337" s="20"/>
      <c r="I1337" s="20"/>
      <c r="J1337" s="20"/>
      <c r="K1337" s="21"/>
    </row>
    <row r="1338" spans="1:11" ht="17.100000000000001" customHeight="1" x14ac:dyDescent="0.25">
      <c r="A1338" s="60"/>
      <c r="B1338" s="18"/>
      <c r="C1338" s="19"/>
      <c r="D1338" s="20"/>
      <c r="E1338" s="20"/>
      <c r="F1338" s="20"/>
      <c r="G1338" s="20"/>
      <c r="H1338" s="20"/>
      <c r="I1338" s="20"/>
      <c r="J1338" s="20"/>
      <c r="K1338" s="21"/>
    </row>
    <row r="1339" spans="1:11" ht="17.100000000000001" customHeight="1" x14ac:dyDescent="0.25">
      <c r="A1339" s="60"/>
      <c r="B1339" s="18"/>
      <c r="C1339" s="19"/>
      <c r="D1339" s="20"/>
      <c r="E1339" s="20"/>
      <c r="F1339" s="20"/>
      <c r="G1339" s="20"/>
      <c r="H1339" s="20"/>
      <c r="I1339" s="20"/>
      <c r="J1339" s="20"/>
      <c r="K1339" s="21"/>
    </row>
    <row r="1340" spans="1:11" ht="17.100000000000001" customHeight="1" x14ac:dyDescent="0.25">
      <c r="A1340" s="60"/>
      <c r="B1340" s="18"/>
      <c r="C1340" s="19"/>
      <c r="D1340" s="20"/>
      <c r="E1340" s="20"/>
      <c r="F1340" s="20"/>
      <c r="G1340" s="20"/>
      <c r="H1340" s="20"/>
      <c r="I1340" s="20"/>
      <c r="J1340" s="20"/>
      <c r="K1340" s="21"/>
    </row>
    <row r="1341" spans="1:11" ht="17.100000000000001" customHeight="1" x14ac:dyDescent="0.25">
      <c r="A1341" s="60"/>
      <c r="B1341" s="18"/>
      <c r="C1341" s="19"/>
      <c r="D1341" s="20"/>
      <c r="E1341" s="20"/>
      <c r="F1341" s="20"/>
      <c r="G1341" s="20"/>
      <c r="H1341" s="20"/>
      <c r="I1341" s="20"/>
      <c r="J1341" s="20"/>
      <c r="K1341" s="21"/>
    </row>
    <row r="1342" spans="1:11" ht="17.100000000000001" customHeight="1" x14ac:dyDescent="0.25">
      <c r="A1342" s="60"/>
      <c r="B1342" s="18"/>
      <c r="C1342" s="19"/>
      <c r="D1342" s="20"/>
      <c r="E1342" s="20"/>
      <c r="F1342" s="20"/>
      <c r="G1342" s="20"/>
      <c r="H1342" s="20"/>
      <c r="I1342" s="20"/>
      <c r="J1342" s="20"/>
      <c r="K1342" s="21"/>
    </row>
    <row r="1343" spans="1:11" ht="17.100000000000001" customHeight="1" x14ac:dyDescent="0.25">
      <c r="A1343" s="60"/>
      <c r="B1343" s="18"/>
      <c r="C1343" s="19"/>
      <c r="D1343" s="20"/>
      <c r="E1343" s="20"/>
      <c r="F1343" s="20"/>
      <c r="G1343" s="20"/>
      <c r="H1343" s="20"/>
      <c r="I1343" s="20"/>
      <c r="J1343" s="20"/>
      <c r="K1343" s="21"/>
    </row>
    <row r="1344" spans="1:11" ht="17.100000000000001" customHeight="1" x14ac:dyDescent="0.25">
      <c r="A1344" s="60"/>
      <c r="B1344" s="18"/>
      <c r="C1344" s="19"/>
      <c r="D1344" s="20"/>
      <c r="E1344" s="20"/>
      <c r="F1344" s="20"/>
      <c r="G1344" s="20"/>
      <c r="H1344" s="20"/>
      <c r="I1344" s="20"/>
      <c r="J1344" s="20"/>
      <c r="K1344" s="21"/>
    </row>
    <row r="1345" spans="1:11" ht="17.100000000000001" customHeight="1" x14ac:dyDescent="0.25">
      <c r="A1345" s="60"/>
      <c r="B1345" s="18"/>
      <c r="C1345" s="19"/>
      <c r="D1345" s="20"/>
      <c r="E1345" s="20"/>
      <c r="F1345" s="20"/>
      <c r="G1345" s="20"/>
      <c r="H1345" s="20"/>
      <c r="I1345" s="20"/>
      <c r="J1345" s="20"/>
      <c r="K1345" s="21"/>
    </row>
    <row r="1346" spans="1:11" ht="17.100000000000001" customHeight="1" x14ac:dyDescent="0.25">
      <c r="A1346" s="60"/>
      <c r="B1346" s="18"/>
      <c r="C1346" s="19"/>
      <c r="D1346" s="20"/>
      <c r="E1346" s="20"/>
      <c r="F1346" s="20"/>
      <c r="G1346" s="20"/>
      <c r="H1346" s="20"/>
      <c r="I1346" s="20"/>
      <c r="J1346" s="20"/>
      <c r="K1346" s="21"/>
    </row>
    <row r="1347" spans="1:11" ht="17.100000000000001" customHeight="1" x14ac:dyDescent="0.25">
      <c r="A1347" s="60"/>
      <c r="B1347" s="18"/>
      <c r="C1347" s="19"/>
      <c r="D1347" s="20"/>
      <c r="E1347" s="20"/>
      <c r="F1347" s="20"/>
      <c r="G1347" s="20"/>
      <c r="H1347" s="20"/>
      <c r="I1347" s="20"/>
      <c r="J1347" s="20"/>
      <c r="K1347" s="21"/>
    </row>
    <row r="1348" spans="1:11" ht="17.100000000000001" customHeight="1" x14ac:dyDescent="0.25">
      <c r="A1348" s="60"/>
      <c r="B1348" s="18"/>
      <c r="C1348" s="19"/>
      <c r="D1348" s="20"/>
      <c r="E1348" s="20"/>
      <c r="F1348" s="20"/>
      <c r="G1348" s="20"/>
      <c r="H1348" s="20"/>
      <c r="I1348" s="20"/>
      <c r="J1348" s="20"/>
      <c r="K1348" s="21"/>
    </row>
    <row r="1349" spans="1:11" ht="17.100000000000001" customHeight="1" x14ac:dyDescent="0.25">
      <c r="A1349" s="60"/>
      <c r="B1349" s="18"/>
      <c r="C1349" s="19"/>
      <c r="D1349" s="20"/>
      <c r="E1349" s="20"/>
      <c r="F1349" s="20"/>
      <c r="G1349" s="20"/>
      <c r="H1349" s="20"/>
      <c r="I1349" s="20"/>
      <c r="J1349" s="20"/>
      <c r="K1349" s="21"/>
    </row>
    <row r="1350" spans="1:11" ht="17.100000000000001" customHeight="1" x14ac:dyDescent="0.25">
      <c r="A1350" s="60"/>
      <c r="B1350" s="18"/>
      <c r="C1350" s="19"/>
      <c r="D1350" s="20"/>
      <c r="E1350" s="20"/>
      <c r="F1350" s="20"/>
      <c r="G1350" s="20"/>
      <c r="H1350" s="20"/>
      <c r="I1350" s="20"/>
      <c r="J1350" s="20"/>
      <c r="K1350" s="21"/>
    </row>
    <row r="1351" spans="1:11" ht="17.100000000000001" customHeight="1" x14ac:dyDescent="0.25">
      <c r="A1351" s="60"/>
      <c r="B1351" s="18"/>
      <c r="C1351" s="19"/>
      <c r="D1351" s="20"/>
      <c r="E1351" s="20"/>
      <c r="F1351" s="20"/>
      <c r="G1351" s="20"/>
      <c r="H1351" s="20"/>
      <c r="I1351" s="20"/>
      <c r="J1351" s="20"/>
      <c r="K1351" s="21"/>
    </row>
    <row r="1352" spans="1:11" ht="17.100000000000001" customHeight="1" x14ac:dyDescent="0.25">
      <c r="A1352" s="60"/>
      <c r="B1352" s="18"/>
      <c r="C1352" s="19"/>
      <c r="D1352" s="20"/>
      <c r="E1352" s="20"/>
      <c r="F1352" s="20"/>
      <c r="G1352" s="20"/>
      <c r="H1352" s="20"/>
      <c r="I1352" s="20"/>
      <c r="J1352" s="20"/>
      <c r="K1352" s="21"/>
    </row>
    <row r="1353" spans="1:11" ht="17.100000000000001" customHeight="1" x14ac:dyDescent="0.25">
      <c r="A1353" s="60"/>
      <c r="B1353" s="18"/>
      <c r="C1353" s="19"/>
      <c r="D1353" s="20"/>
      <c r="E1353" s="20"/>
      <c r="F1353" s="20"/>
      <c r="G1353" s="20"/>
      <c r="H1353" s="20"/>
      <c r="I1353" s="20"/>
      <c r="J1353" s="20"/>
      <c r="K1353" s="21"/>
    </row>
    <row r="1354" spans="1:11" ht="17.100000000000001" customHeight="1" x14ac:dyDescent="0.25">
      <c r="A1354" s="60"/>
      <c r="B1354" s="18"/>
      <c r="C1354" s="19"/>
      <c r="D1354" s="20"/>
      <c r="E1354" s="20"/>
      <c r="F1354" s="20"/>
      <c r="G1354" s="20"/>
      <c r="H1354" s="20"/>
      <c r="I1354" s="20"/>
      <c r="J1354" s="20"/>
      <c r="K1354" s="21"/>
    </row>
    <row r="1355" spans="1:11" ht="17.100000000000001" customHeight="1" x14ac:dyDescent="0.25">
      <c r="A1355" s="60"/>
      <c r="B1355" s="18"/>
      <c r="C1355" s="19"/>
      <c r="D1355" s="20"/>
      <c r="E1355" s="20"/>
      <c r="F1355" s="20"/>
      <c r="G1355" s="20"/>
      <c r="H1355" s="20"/>
      <c r="I1355" s="20"/>
      <c r="J1355" s="20"/>
      <c r="K1355" s="21"/>
    </row>
    <row r="1356" spans="1:11" ht="17.100000000000001" customHeight="1" x14ac:dyDescent="0.25">
      <c r="A1356" s="60"/>
      <c r="B1356" s="18"/>
      <c r="C1356" s="19"/>
      <c r="D1356" s="20"/>
      <c r="E1356" s="20"/>
      <c r="F1356" s="20"/>
      <c r="G1356" s="20"/>
      <c r="H1356" s="20"/>
      <c r="I1356" s="20"/>
      <c r="J1356" s="20"/>
      <c r="K1356" s="21"/>
    </row>
    <row r="1357" spans="1:11" ht="17.100000000000001" customHeight="1" x14ac:dyDescent="0.25">
      <c r="A1357" s="60"/>
      <c r="B1357" s="18"/>
      <c r="C1357" s="19"/>
      <c r="D1357" s="20"/>
      <c r="E1357" s="20"/>
      <c r="F1357" s="20"/>
      <c r="G1357" s="20"/>
      <c r="H1357" s="20"/>
      <c r="I1357" s="20"/>
      <c r="J1357" s="20"/>
      <c r="K1357" s="21"/>
    </row>
    <row r="1358" spans="1:11" ht="17.100000000000001" customHeight="1" x14ac:dyDescent="0.25">
      <c r="A1358" s="60"/>
      <c r="B1358" s="18"/>
      <c r="C1358" s="19"/>
      <c r="D1358" s="20"/>
      <c r="E1358" s="20"/>
      <c r="F1358" s="20"/>
      <c r="G1358" s="20"/>
      <c r="H1358" s="20"/>
      <c r="I1358" s="20"/>
      <c r="J1358" s="20"/>
      <c r="K1358" s="21"/>
    </row>
    <row r="1359" spans="1:11" ht="17.100000000000001" customHeight="1" x14ac:dyDescent="0.25">
      <c r="A1359" s="60"/>
      <c r="B1359" s="18"/>
      <c r="C1359" s="19"/>
      <c r="D1359" s="20"/>
      <c r="E1359" s="20"/>
      <c r="F1359" s="20"/>
      <c r="G1359" s="20"/>
      <c r="H1359" s="20"/>
      <c r="I1359" s="20"/>
      <c r="J1359" s="20"/>
      <c r="K1359" s="21"/>
    </row>
    <row r="1360" spans="1:11" ht="17.100000000000001" customHeight="1" x14ac:dyDescent="0.25">
      <c r="A1360" s="60"/>
      <c r="B1360" s="18"/>
      <c r="C1360" s="19"/>
      <c r="D1360" s="20"/>
      <c r="E1360" s="20"/>
      <c r="F1360" s="20"/>
      <c r="G1360" s="20"/>
      <c r="H1360" s="20"/>
      <c r="I1360" s="20"/>
      <c r="J1360" s="20"/>
      <c r="K1360" s="21"/>
    </row>
    <row r="1361" spans="1:11" ht="17.100000000000001" customHeight="1" x14ac:dyDescent="0.25">
      <c r="A1361" s="60"/>
      <c r="B1361" s="18"/>
      <c r="C1361" s="19"/>
      <c r="D1361" s="20"/>
      <c r="E1361" s="20"/>
      <c r="F1361" s="20"/>
      <c r="G1361" s="20"/>
      <c r="H1361" s="20"/>
      <c r="I1361" s="20"/>
      <c r="J1361" s="20"/>
      <c r="K1361" s="21"/>
    </row>
    <row r="1362" spans="1:11" ht="17.100000000000001" customHeight="1" x14ac:dyDescent="0.25">
      <c r="A1362" s="60"/>
      <c r="B1362" s="18"/>
      <c r="C1362" s="19"/>
      <c r="D1362" s="20"/>
      <c r="E1362" s="20"/>
      <c r="F1362" s="20"/>
      <c r="G1362" s="20"/>
      <c r="H1362" s="20"/>
      <c r="I1362" s="20"/>
      <c r="J1362" s="20"/>
      <c r="K1362" s="21"/>
    </row>
    <row r="1363" spans="1:11" ht="17.100000000000001" customHeight="1" x14ac:dyDescent="0.25">
      <c r="A1363" s="60"/>
      <c r="B1363" s="18"/>
      <c r="C1363" s="19"/>
      <c r="D1363" s="20"/>
      <c r="E1363" s="20"/>
      <c r="F1363" s="20"/>
      <c r="G1363" s="20"/>
      <c r="H1363" s="20"/>
      <c r="I1363" s="20"/>
      <c r="J1363" s="20"/>
      <c r="K1363" s="21"/>
    </row>
    <row r="1364" spans="1:11" ht="17.100000000000001" customHeight="1" x14ac:dyDescent="0.25">
      <c r="A1364" s="60"/>
      <c r="B1364" s="18"/>
      <c r="C1364" s="19"/>
      <c r="D1364" s="20"/>
      <c r="E1364" s="20"/>
      <c r="F1364" s="20"/>
      <c r="G1364" s="20"/>
      <c r="H1364" s="20"/>
      <c r="I1364" s="20"/>
      <c r="J1364" s="20"/>
      <c r="K1364" s="21"/>
    </row>
    <row r="1365" spans="1:11" ht="17.100000000000001" customHeight="1" x14ac:dyDescent="0.25">
      <c r="A1365" s="60"/>
      <c r="B1365" s="18"/>
      <c r="C1365" s="19"/>
      <c r="D1365" s="20"/>
      <c r="E1365" s="20"/>
      <c r="F1365" s="20"/>
      <c r="G1365" s="20"/>
      <c r="H1365" s="20"/>
      <c r="I1365" s="20"/>
      <c r="J1365" s="20"/>
      <c r="K1365" s="21"/>
    </row>
    <row r="1366" spans="1:11" ht="17.100000000000001" customHeight="1" x14ac:dyDescent="0.25">
      <c r="A1366" s="60"/>
      <c r="B1366" s="18"/>
      <c r="C1366" s="19"/>
      <c r="D1366" s="20"/>
      <c r="E1366" s="20"/>
      <c r="F1366" s="20"/>
      <c r="G1366" s="20"/>
      <c r="H1366" s="20"/>
      <c r="I1366" s="20"/>
      <c r="J1366" s="20"/>
      <c r="K1366" s="21"/>
    </row>
    <row r="1367" spans="1:11" ht="17.100000000000001" customHeight="1" x14ac:dyDescent="0.25">
      <c r="A1367" s="60"/>
      <c r="B1367" s="18"/>
      <c r="C1367" s="19"/>
      <c r="D1367" s="20"/>
      <c r="E1367" s="20"/>
      <c r="F1367" s="20"/>
      <c r="G1367" s="20"/>
      <c r="H1367" s="20"/>
      <c r="I1367" s="20"/>
      <c r="J1367" s="20"/>
      <c r="K1367" s="21"/>
    </row>
    <row r="1368" spans="1:11" ht="17.100000000000001" customHeight="1" x14ac:dyDescent="0.25">
      <c r="A1368" s="60"/>
      <c r="B1368" s="18"/>
      <c r="C1368" s="19"/>
      <c r="D1368" s="20"/>
      <c r="E1368" s="20"/>
      <c r="F1368" s="20"/>
      <c r="G1368" s="20"/>
      <c r="H1368" s="20"/>
      <c r="I1368" s="20"/>
      <c r="J1368" s="20"/>
      <c r="K1368" s="21"/>
    </row>
    <row r="1369" spans="1:11" ht="17.100000000000001" customHeight="1" x14ac:dyDescent="0.25">
      <c r="A1369" s="60"/>
      <c r="B1369" s="18"/>
      <c r="C1369" s="19"/>
      <c r="D1369" s="20"/>
      <c r="E1369" s="20"/>
      <c r="F1369" s="20"/>
      <c r="G1369" s="20"/>
      <c r="H1369" s="20"/>
      <c r="I1369" s="20"/>
      <c r="J1369" s="20"/>
      <c r="K1369" s="21"/>
    </row>
    <row r="1370" spans="1:11" ht="17.100000000000001" customHeight="1" x14ac:dyDescent="0.25">
      <c r="A1370" s="60"/>
      <c r="B1370" s="18"/>
      <c r="C1370" s="19"/>
      <c r="D1370" s="20"/>
      <c r="E1370" s="20"/>
      <c r="F1370" s="20"/>
      <c r="G1370" s="20"/>
      <c r="H1370" s="20"/>
      <c r="I1370" s="20"/>
      <c r="J1370" s="20"/>
      <c r="K1370" s="21"/>
    </row>
    <row r="1371" spans="1:11" ht="17.100000000000001" customHeight="1" x14ac:dyDescent="0.25">
      <c r="A1371" s="60"/>
      <c r="B1371" s="18"/>
      <c r="C1371" s="19"/>
      <c r="D1371" s="20"/>
      <c r="E1371" s="20"/>
      <c r="F1371" s="20"/>
      <c r="G1371" s="20"/>
      <c r="H1371" s="20"/>
      <c r="I1371" s="20"/>
      <c r="J1371" s="20"/>
      <c r="K1371" s="21"/>
    </row>
    <row r="1372" spans="1:11" ht="17.100000000000001" customHeight="1" x14ac:dyDescent="0.25">
      <c r="A1372" s="60"/>
      <c r="B1372" s="18"/>
      <c r="C1372" s="19"/>
      <c r="D1372" s="20"/>
      <c r="E1372" s="20"/>
      <c r="F1372" s="20"/>
      <c r="G1372" s="20"/>
      <c r="H1372" s="20"/>
      <c r="I1372" s="20"/>
      <c r="J1372" s="20"/>
      <c r="K1372" s="21"/>
    </row>
    <row r="1373" spans="1:11" ht="17.100000000000001" customHeight="1" x14ac:dyDescent="0.25">
      <c r="A1373" s="60"/>
      <c r="B1373" s="18"/>
      <c r="C1373" s="19"/>
      <c r="D1373" s="20"/>
      <c r="E1373" s="20"/>
      <c r="F1373" s="20"/>
      <c r="G1373" s="20"/>
      <c r="H1373" s="20"/>
      <c r="I1373" s="20"/>
      <c r="J1373" s="20"/>
      <c r="K1373" s="21"/>
    </row>
    <row r="1374" spans="1:11" ht="17.100000000000001" customHeight="1" x14ac:dyDescent="0.25">
      <c r="A1374" s="60"/>
      <c r="B1374" s="18"/>
      <c r="C1374" s="19"/>
      <c r="D1374" s="20"/>
      <c r="E1374" s="20"/>
      <c r="F1374" s="20"/>
      <c r="G1374" s="20"/>
      <c r="H1374" s="20"/>
      <c r="I1374" s="20"/>
      <c r="J1374" s="20"/>
      <c r="K1374" s="21"/>
    </row>
    <row r="1375" spans="1:11" ht="17.100000000000001" customHeight="1" x14ac:dyDescent="0.25">
      <c r="A1375" s="60"/>
      <c r="B1375" s="18"/>
      <c r="C1375" s="19"/>
      <c r="D1375" s="20"/>
      <c r="E1375" s="20"/>
      <c r="F1375" s="20"/>
      <c r="G1375" s="20"/>
      <c r="H1375" s="20"/>
      <c r="I1375" s="20"/>
      <c r="J1375" s="20"/>
      <c r="K1375" s="21"/>
    </row>
    <row r="1376" spans="1:11" ht="17.100000000000001" customHeight="1" x14ac:dyDescent="0.25">
      <c r="A1376" s="60"/>
      <c r="B1376" s="18"/>
      <c r="C1376" s="19"/>
      <c r="D1376" s="20"/>
      <c r="E1376" s="20"/>
      <c r="F1376" s="20"/>
      <c r="G1376" s="20"/>
      <c r="H1376" s="20"/>
      <c r="I1376" s="20"/>
      <c r="J1376" s="20"/>
      <c r="K1376" s="21"/>
    </row>
    <row r="1377" spans="1:11" ht="17.100000000000001" customHeight="1" x14ac:dyDescent="0.25">
      <c r="A1377" s="60"/>
      <c r="B1377" s="18"/>
      <c r="C1377" s="19"/>
      <c r="D1377" s="20"/>
      <c r="E1377" s="20"/>
      <c r="F1377" s="20"/>
      <c r="G1377" s="20"/>
      <c r="H1377" s="20"/>
      <c r="I1377" s="20"/>
      <c r="J1377" s="20"/>
      <c r="K1377" s="21"/>
    </row>
    <row r="1378" spans="1:11" ht="17.100000000000001" customHeight="1" x14ac:dyDescent="0.25">
      <c r="A1378" s="60"/>
      <c r="B1378" s="18"/>
      <c r="C1378" s="19"/>
      <c r="D1378" s="20"/>
      <c r="E1378" s="20"/>
      <c r="F1378" s="20"/>
      <c r="G1378" s="20"/>
      <c r="H1378" s="20"/>
      <c r="I1378" s="20"/>
      <c r="J1378" s="20"/>
      <c r="K1378" s="21"/>
    </row>
    <row r="1379" spans="1:11" ht="17.100000000000001" customHeight="1" x14ac:dyDescent="0.25">
      <c r="A1379" s="60"/>
      <c r="B1379" s="18"/>
      <c r="C1379" s="19"/>
      <c r="D1379" s="20"/>
      <c r="E1379" s="20"/>
      <c r="F1379" s="20"/>
      <c r="G1379" s="20"/>
      <c r="H1379" s="20"/>
      <c r="I1379" s="20"/>
      <c r="J1379" s="20"/>
      <c r="K1379" s="21"/>
    </row>
    <row r="1380" spans="1:11" ht="17.100000000000001" customHeight="1" x14ac:dyDescent="0.25">
      <c r="A1380" s="60"/>
      <c r="B1380" s="18"/>
      <c r="C1380" s="19"/>
      <c r="D1380" s="20"/>
      <c r="E1380" s="20"/>
      <c r="F1380" s="20"/>
      <c r="G1380" s="20"/>
      <c r="H1380" s="20"/>
      <c r="I1380" s="20"/>
      <c r="J1380" s="20"/>
      <c r="K1380" s="21"/>
    </row>
    <row r="1381" spans="1:11" ht="17.100000000000001" customHeight="1" x14ac:dyDescent="0.25">
      <c r="A1381" s="60"/>
      <c r="B1381" s="18"/>
      <c r="C1381" s="19"/>
      <c r="D1381" s="20"/>
      <c r="E1381" s="20"/>
      <c r="F1381" s="20"/>
      <c r="G1381" s="20"/>
      <c r="H1381" s="20"/>
      <c r="I1381" s="20"/>
      <c r="J1381" s="20"/>
      <c r="K1381" s="21"/>
    </row>
    <row r="1382" spans="1:11" ht="17.100000000000001" customHeight="1" x14ac:dyDescent="0.25">
      <c r="A1382" s="60"/>
      <c r="B1382" s="18"/>
      <c r="C1382" s="19"/>
      <c r="D1382" s="20"/>
      <c r="E1382" s="20"/>
      <c r="F1382" s="20"/>
      <c r="G1382" s="20"/>
      <c r="H1382" s="20"/>
      <c r="I1382" s="20"/>
      <c r="J1382" s="20"/>
      <c r="K1382" s="21"/>
    </row>
    <row r="1383" spans="1:11" ht="17.100000000000001" customHeight="1" x14ac:dyDescent="0.25">
      <c r="A1383" s="60"/>
      <c r="B1383" s="18"/>
      <c r="C1383" s="19"/>
      <c r="D1383" s="20"/>
      <c r="E1383" s="20"/>
      <c r="F1383" s="20"/>
      <c r="G1383" s="20"/>
      <c r="H1383" s="20"/>
      <c r="I1383" s="20"/>
      <c r="J1383" s="20"/>
      <c r="K1383" s="21"/>
    </row>
    <row r="1384" spans="1:11" ht="17.100000000000001" customHeight="1" x14ac:dyDescent="0.25">
      <c r="A1384" s="60"/>
      <c r="B1384" s="18"/>
      <c r="C1384" s="19"/>
      <c r="D1384" s="20"/>
      <c r="E1384" s="20"/>
      <c r="F1384" s="20"/>
      <c r="G1384" s="20"/>
      <c r="H1384" s="20"/>
      <c r="I1384" s="20"/>
      <c r="J1384" s="20"/>
      <c r="K1384" s="21"/>
    </row>
    <row r="1385" spans="1:11" ht="17.100000000000001" customHeight="1" x14ac:dyDescent="0.25">
      <c r="A1385" s="60"/>
      <c r="B1385" s="18"/>
      <c r="C1385" s="19"/>
      <c r="D1385" s="20"/>
      <c r="E1385" s="20"/>
      <c r="F1385" s="20"/>
      <c r="G1385" s="20"/>
      <c r="H1385" s="20"/>
      <c r="I1385" s="20"/>
      <c r="J1385" s="20"/>
      <c r="K1385" s="21"/>
    </row>
    <row r="1386" spans="1:11" ht="17.100000000000001" customHeight="1" x14ac:dyDescent="0.25">
      <c r="A1386" s="60"/>
      <c r="B1386" s="18"/>
      <c r="C1386" s="19"/>
      <c r="D1386" s="20"/>
      <c r="E1386" s="20"/>
      <c r="F1386" s="20"/>
      <c r="G1386" s="20"/>
      <c r="H1386" s="20"/>
      <c r="I1386" s="20"/>
      <c r="J1386" s="20"/>
      <c r="K1386" s="21"/>
    </row>
    <row r="1387" spans="1:11" ht="17.100000000000001" customHeight="1" x14ac:dyDescent="0.25">
      <c r="A1387" s="60"/>
      <c r="B1387" s="18"/>
      <c r="C1387" s="19"/>
      <c r="D1387" s="20"/>
      <c r="E1387" s="20"/>
      <c r="F1387" s="20"/>
      <c r="G1387" s="20"/>
      <c r="H1387" s="20"/>
      <c r="I1387" s="20"/>
      <c r="J1387" s="20"/>
      <c r="K1387" s="21"/>
    </row>
    <row r="1388" spans="1:11" ht="17.100000000000001" customHeight="1" x14ac:dyDescent="0.25">
      <c r="A1388" s="60"/>
      <c r="B1388" s="18"/>
      <c r="C1388" s="19"/>
      <c r="D1388" s="20"/>
      <c r="E1388" s="20"/>
      <c r="F1388" s="20"/>
      <c r="G1388" s="20"/>
      <c r="H1388" s="20"/>
      <c r="I1388" s="20"/>
      <c r="J1388" s="20"/>
      <c r="K1388" s="21"/>
    </row>
    <row r="1389" spans="1:11" ht="17.100000000000001" customHeight="1" x14ac:dyDescent="0.25">
      <c r="A1389" s="60"/>
      <c r="B1389" s="18"/>
      <c r="C1389" s="19"/>
      <c r="D1389" s="20"/>
      <c r="E1389" s="20"/>
      <c r="F1389" s="20"/>
      <c r="G1389" s="20"/>
      <c r="H1389" s="20"/>
      <c r="I1389" s="20"/>
      <c r="J1389" s="20"/>
      <c r="K1389" s="21"/>
    </row>
    <row r="1390" spans="1:11" ht="17.100000000000001" customHeight="1" x14ac:dyDescent="0.25">
      <c r="A1390" s="60"/>
      <c r="B1390" s="18"/>
      <c r="C1390" s="19"/>
      <c r="D1390" s="20"/>
      <c r="E1390" s="20"/>
      <c r="F1390" s="20"/>
      <c r="G1390" s="20"/>
      <c r="H1390" s="20"/>
      <c r="I1390" s="20"/>
      <c r="J1390" s="20"/>
      <c r="K1390" s="21"/>
    </row>
    <row r="1391" spans="1:11" ht="17.100000000000001" customHeight="1" x14ac:dyDescent="0.25">
      <c r="A1391" s="60"/>
      <c r="B1391" s="18"/>
      <c r="C1391" s="19"/>
      <c r="D1391" s="20"/>
      <c r="E1391" s="20"/>
      <c r="F1391" s="20"/>
      <c r="G1391" s="20"/>
      <c r="H1391" s="20"/>
      <c r="I1391" s="20"/>
      <c r="J1391" s="20"/>
      <c r="K1391" s="21"/>
    </row>
    <row r="1392" spans="1:11" ht="17.100000000000001" customHeight="1" x14ac:dyDescent="0.25">
      <c r="A1392" s="60"/>
      <c r="B1392" s="18"/>
      <c r="C1392" s="19"/>
      <c r="D1392" s="20"/>
      <c r="E1392" s="20"/>
      <c r="F1392" s="20"/>
      <c r="G1392" s="20"/>
      <c r="H1392" s="20"/>
      <c r="I1392" s="20"/>
      <c r="J1392" s="20"/>
      <c r="K1392" s="21"/>
    </row>
    <row r="1393" spans="1:11" ht="17.100000000000001" customHeight="1" x14ac:dyDescent="0.25">
      <c r="A1393" s="60"/>
      <c r="B1393" s="18"/>
      <c r="C1393" s="19"/>
      <c r="D1393" s="20"/>
      <c r="E1393" s="20"/>
      <c r="F1393" s="20"/>
      <c r="G1393" s="20"/>
      <c r="H1393" s="20"/>
      <c r="I1393" s="20"/>
      <c r="J1393" s="20"/>
      <c r="K1393" s="21"/>
    </row>
    <row r="1394" spans="1:11" ht="17.100000000000001" customHeight="1" x14ac:dyDescent="0.25">
      <c r="A1394" s="60"/>
      <c r="B1394" s="18"/>
      <c r="C1394" s="19"/>
      <c r="D1394" s="20"/>
      <c r="E1394" s="20"/>
      <c r="F1394" s="20"/>
      <c r="G1394" s="20"/>
      <c r="H1394" s="20"/>
      <c r="I1394" s="20"/>
      <c r="J1394" s="20"/>
      <c r="K1394" s="21"/>
    </row>
    <row r="1395" spans="1:11" ht="17.100000000000001" customHeight="1" x14ac:dyDescent="0.25">
      <c r="A1395" s="60"/>
      <c r="B1395" s="18"/>
      <c r="C1395" s="19"/>
      <c r="D1395" s="20"/>
      <c r="E1395" s="20"/>
      <c r="F1395" s="20"/>
      <c r="G1395" s="20"/>
      <c r="H1395" s="20"/>
      <c r="I1395" s="20"/>
      <c r="J1395" s="20"/>
      <c r="K1395" s="21"/>
    </row>
    <row r="1396" spans="1:11" ht="17.100000000000001" customHeight="1" x14ac:dyDescent="0.25">
      <c r="A1396" s="60"/>
      <c r="B1396" s="18"/>
      <c r="C1396" s="19"/>
      <c r="D1396" s="20"/>
      <c r="E1396" s="20"/>
      <c r="F1396" s="20"/>
      <c r="G1396" s="20"/>
      <c r="H1396" s="20"/>
      <c r="I1396" s="20"/>
      <c r="J1396" s="20"/>
      <c r="K1396" s="21"/>
    </row>
    <row r="1397" spans="1:11" ht="17.100000000000001" customHeight="1" x14ac:dyDescent="0.25">
      <c r="A1397" s="60"/>
      <c r="B1397" s="18"/>
      <c r="C1397" s="19"/>
      <c r="D1397" s="20"/>
      <c r="E1397" s="20"/>
      <c r="F1397" s="20"/>
      <c r="G1397" s="20"/>
      <c r="H1397" s="20"/>
      <c r="I1397" s="20"/>
      <c r="J1397" s="20"/>
      <c r="K1397" s="21"/>
    </row>
    <row r="1398" spans="1:11" ht="17.100000000000001" customHeight="1" x14ac:dyDescent="0.25">
      <c r="A1398" s="60"/>
      <c r="B1398" s="18"/>
      <c r="C1398" s="19"/>
      <c r="D1398" s="20"/>
      <c r="E1398" s="20"/>
      <c r="F1398" s="20"/>
      <c r="G1398" s="20"/>
      <c r="H1398" s="20"/>
      <c r="I1398" s="20"/>
      <c r="J1398" s="20"/>
      <c r="K1398" s="21"/>
    </row>
    <row r="1399" spans="1:11" ht="17.100000000000001" customHeight="1" x14ac:dyDescent="0.25">
      <c r="A1399" s="60"/>
      <c r="B1399" s="18"/>
      <c r="C1399" s="19"/>
      <c r="D1399" s="20"/>
      <c r="E1399" s="20"/>
      <c r="F1399" s="20"/>
      <c r="G1399" s="20"/>
      <c r="H1399" s="20"/>
      <c r="I1399" s="20"/>
      <c r="J1399" s="20"/>
      <c r="K1399" s="21"/>
    </row>
    <row r="1400" spans="1:11" ht="17.100000000000001" customHeight="1" x14ac:dyDescent="0.25">
      <c r="A1400" s="60"/>
      <c r="B1400" s="18"/>
      <c r="C1400" s="19"/>
      <c r="D1400" s="20"/>
      <c r="E1400" s="20"/>
      <c r="F1400" s="20"/>
      <c r="G1400" s="20"/>
      <c r="H1400" s="20"/>
      <c r="I1400" s="20"/>
      <c r="J1400" s="20"/>
      <c r="K1400" s="21"/>
    </row>
    <row r="1401" spans="1:11" ht="17.100000000000001" customHeight="1" x14ac:dyDescent="0.25">
      <c r="A1401" s="60"/>
      <c r="B1401" s="18"/>
      <c r="C1401" s="19"/>
      <c r="D1401" s="20"/>
      <c r="E1401" s="20"/>
      <c r="F1401" s="20"/>
      <c r="G1401" s="20"/>
      <c r="H1401" s="20"/>
      <c r="I1401" s="20"/>
      <c r="J1401" s="20"/>
      <c r="K1401" s="21"/>
    </row>
    <row r="1402" spans="1:11" ht="17.100000000000001" customHeight="1" x14ac:dyDescent="0.25">
      <c r="A1402" s="60"/>
      <c r="B1402" s="18"/>
      <c r="C1402" s="19"/>
      <c r="D1402" s="20"/>
      <c r="E1402" s="20"/>
      <c r="F1402" s="20"/>
      <c r="G1402" s="20"/>
      <c r="H1402" s="20"/>
      <c r="I1402" s="20"/>
      <c r="J1402" s="20"/>
      <c r="K1402" s="21"/>
    </row>
    <row r="1403" spans="1:11" ht="17.100000000000001" customHeight="1" x14ac:dyDescent="0.25">
      <c r="A1403" s="60"/>
      <c r="B1403" s="18"/>
      <c r="C1403" s="19"/>
      <c r="D1403" s="20"/>
      <c r="E1403" s="20"/>
      <c r="F1403" s="20"/>
      <c r="G1403" s="20"/>
      <c r="H1403" s="20"/>
      <c r="I1403" s="20"/>
      <c r="J1403" s="20"/>
      <c r="K1403" s="21"/>
    </row>
    <row r="1404" spans="1:11" ht="17.100000000000001" customHeight="1" x14ac:dyDescent="0.25">
      <c r="A1404" s="60"/>
      <c r="B1404" s="18"/>
      <c r="C1404" s="19"/>
      <c r="D1404" s="20"/>
      <c r="E1404" s="20"/>
      <c r="F1404" s="20"/>
      <c r="G1404" s="20"/>
      <c r="H1404" s="20"/>
      <c r="I1404" s="20"/>
      <c r="J1404" s="20"/>
      <c r="K1404" s="21"/>
    </row>
    <row r="1405" spans="1:11" ht="17.100000000000001" customHeight="1" x14ac:dyDescent="0.25">
      <c r="A1405" s="60"/>
      <c r="B1405" s="18"/>
      <c r="C1405" s="19"/>
      <c r="D1405" s="20"/>
      <c r="E1405" s="20"/>
      <c r="F1405" s="20"/>
      <c r="G1405" s="20"/>
      <c r="H1405" s="20"/>
      <c r="I1405" s="20"/>
      <c r="J1405" s="20"/>
      <c r="K1405" s="21"/>
    </row>
    <row r="1406" spans="1:11" ht="17.100000000000001" customHeight="1" x14ac:dyDescent="0.25">
      <c r="A1406" s="60"/>
      <c r="B1406" s="18"/>
      <c r="C1406" s="19"/>
      <c r="D1406" s="20"/>
      <c r="E1406" s="20"/>
      <c r="F1406" s="20"/>
      <c r="G1406" s="20"/>
      <c r="H1406" s="20"/>
      <c r="I1406" s="20"/>
      <c r="J1406" s="20"/>
      <c r="K1406" s="21"/>
    </row>
    <row r="1407" spans="1:11" ht="17.100000000000001" customHeight="1" x14ac:dyDescent="0.25">
      <c r="A1407" s="60"/>
      <c r="B1407" s="18"/>
      <c r="C1407" s="19"/>
      <c r="D1407" s="20"/>
      <c r="E1407" s="20"/>
      <c r="F1407" s="20"/>
      <c r="G1407" s="20"/>
      <c r="H1407" s="20"/>
      <c r="I1407" s="20"/>
      <c r="J1407" s="20"/>
      <c r="K1407" s="21"/>
    </row>
    <row r="1408" spans="1:11" ht="17.100000000000001" customHeight="1" x14ac:dyDescent="0.25">
      <c r="A1408" s="60"/>
      <c r="B1408" s="18"/>
      <c r="C1408" s="19"/>
      <c r="D1408" s="20"/>
      <c r="E1408" s="20"/>
      <c r="F1408" s="20"/>
      <c r="G1408" s="20"/>
      <c r="H1408" s="20"/>
      <c r="I1408" s="20"/>
      <c r="J1408" s="20"/>
      <c r="K1408" s="21"/>
    </row>
    <row r="1409" spans="1:11" ht="17.100000000000001" customHeight="1" x14ac:dyDescent="0.25">
      <c r="A1409" s="60"/>
      <c r="B1409" s="18"/>
      <c r="C1409" s="19"/>
      <c r="D1409" s="20"/>
      <c r="E1409" s="20"/>
      <c r="F1409" s="20"/>
      <c r="G1409" s="20"/>
      <c r="H1409" s="20"/>
      <c r="I1409" s="20"/>
      <c r="J1409" s="20"/>
      <c r="K1409" s="21"/>
    </row>
    <row r="1410" spans="1:11" ht="17.100000000000001" customHeight="1" x14ac:dyDescent="0.25">
      <c r="A1410" s="60"/>
      <c r="B1410" s="18"/>
      <c r="C1410" s="19"/>
      <c r="D1410" s="20"/>
      <c r="E1410" s="20"/>
      <c r="F1410" s="20"/>
      <c r="G1410" s="20"/>
      <c r="H1410" s="20"/>
      <c r="I1410" s="20"/>
      <c r="J1410" s="20"/>
      <c r="K1410" s="21"/>
    </row>
    <row r="1411" spans="1:11" ht="17.100000000000001" customHeight="1" x14ac:dyDescent="0.25">
      <c r="A1411" s="60"/>
      <c r="B1411" s="18"/>
      <c r="C1411" s="19"/>
      <c r="D1411" s="20"/>
      <c r="E1411" s="20"/>
      <c r="F1411" s="20"/>
      <c r="G1411" s="20"/>
      <c r="H1411" s="20"/>
      <c r="I1411" s="20"/>
      <c r="J1411" s="20"/>
      <c r="K1411" s="21"/>
    </row>
    <row r="1412" spans="1:11" ht="17.100000000000001" customHeight="1" x14ac:dyDescent="0.25">
      <c r="A1412" s="60"/>
      <c r="B1412" s="18"/>
      <c r="C1412" s="19"/>
      <c r="D1412" s="20"/>
      <c r="E1412" s="20"/>
      <c r="F1412" s="20"/>
      <c r="G1412" s="20"/>
      <c r="H1412" s="20"/>
      <c r="I1412" s="20"/>
      <c r="J1412" s="20"/>
      <c r="K1412" s="21"/>
    </row>
    <row r="1413" spans="1:11" ht="17.100000000000001" customHeight="1" x14ac:dyDescent="0.25">
      <c r="A1413" s="60"/>
      <c r="B1413" s="18"/>
      <c r="C1413" s="19"/>
      <c r="D1413" s="20"/>
      <c r="E1413" s="20"/>
      <c r="F1413" s="20"/>
      <c r="G1413" s="20"/>
      <c r="H1413" s="20"/>
      <c r="I1413" s="20"/>
      <c r="J1413" s="20"/>
      <c r="K1413" s="21"/>
    </row>
    <row r="1414" spans="1:11" ht="17.100000000000001" customHeight="1" x14ac:dyDescent="0.25">
      <c r="A1414" s="60"/>
      <c r="B1414" s="18"/>
      <c r="C1414" s="19"/>
      <c r="D1414" s="20"/>
      <c r="E1414" s="20"/>
      <c r="F1414" s="20"/>
      <c r="G1414" s="20"/>
      <c r="H1414" s="20"/>
      <c r="I1414" s="20"/>
      <c r="J1414" s="20"/>
      <c r="K1414" s="21"/>
    </row>
    <row r="1415" spans="1:11" ht="17.100000000000001" customHeight="1" x14ac:dyDescent="0.25">
      <c r="A1415" s="60"/>
      <c r="B1415" s="18"/>
      <c r="C1415" s="19"/>
      <c r="D1415" s="20"/>
      <c r="E1415" s="20"/>
      <c r="F1415" s="20"/>
      <c r="G1415" s="20"/>
      <c r="H1415" s="20"/>
      <c r="I1415" s="20"/>
      <c r="J1415" s="20"/>
      <c r="K1415" s="21"/>
    </row>
    <row r="1416" spans="1:11" ht="17.100000000000001" customHeight="1" x14ac:dyDescent="0.25">
      <c r="A1416" s="60"/>
      <c r="B1416" s="18"/>
      <c r="C1416" s="19"/>
      <c r="D1416" s="20"/>
      <c r="E1416" s="20"/>
      <c r="F1416" s="20"/>
      <c r="G1416" s="20"/>
      <c r="H1416" s="20"/>
      <c r="I1416" s="20"/>
      <c r="J1416" s="20"/>
      <c r="K1416" s="21"/>
    </row>
    <row r="1417" spans="1:11" ht="17.100000000000001" customHeight="1" x14ac:dyDescent="0.25">
      <c r="A1417" s="60"/>
      <c r="B1417" s="18"/>
      <c r="C1417" s="19"/>
      <c r="D1417" s="20"/>
      <c r="E1417" s="20"/>
      <c r="F1417" s="20"/>
      <c r="G1417" s="20"/>
      <c r="H1417" s="20"/>
      <c r="I1417" s="20"/>
      <c r="J1417" s="20"/>
      <c r="K1417" s="21"/>
    </row>
    <row r="1418" spans="1:11" ht="17.100000000000001" customHeight="1" x14ac:dyDescent="0.25">
      <c r="A1418" s="60"/>
      <c r="B1418" s="18"/>
      <c r="C1418" s="19"/>
      <c r="D1418" s="20"/>
      <c r="E1418" s="20"/>
      <c r="F1418" s="20"/>
      <c r="G1418" s="20"/>
      <c r="H1418" s="20"/>
      <c r="I1418" s="20"/>
      <c r="J1418" s="20"/>
      <c r="K1418" s="21"/>
    </row>
    <row r="1419" spans="1:11" ht="17.100000000000001" customHeight="1" x14ac:dyDescent="0.25">
      <c r="A1419" s="60"/>
      <c r="B1419" s="18"/>
      <c r="C1419" s="19"/>
      <c r="D1419" s="20"/>
      <c r="E1419" s="20"/>
      <c r="F1419" s="20"/>
      <c r="G1419" s="20"/>
      <c r="H1419" s="20"/>
      <c r="I1419" s="20"/>
      <c r="J1419" s="20"/>
      <c r="K1419" s="21"/>
    </row>
    <row r="1420" spans="1:11" ht="17.100000000000001" customHeight="1" x14ac:dyDescent="0.25">
      <c r="A1420" s="60"/>
      <c r="B1420" s="18"/>
      <c r="C1420" s="19"/>
      <c r="D1420" s="20"/>
      <c r="E1420" s="20"/>
      <c r="F1420" s="20"/>
      <c r="G1420" s="20"/>
      <c r="H1420" s="20"/>
      <c r="I1420" s="20"/>
      <c r="J1420" s="20"/>
      <c r="K1420" s="21"/>
    </row>
    <row r="1421" spans="1:11" ht="17.100000000000001" customHeight="1" x14ac:dyDescent="0.25">
      <c r="A1421" s="60"/>
      <c r="B1421" s="18"/>
      <c r="C1421" s="19"/>
      <c r="D1421" s="20"/>
      <c r="E1421" s="20"/>
      <c r="F1421" s="20"/>
      <c r="G1421" s="20"/>
      <c r="H1421" s="20"/>
      <c r="I1421" s="20"/>
      <c r="J1421" s="20"/>
      <c r="K1421" s="21"/>
    </row>
    <row r="1422" spans="1:11" ht="17.100000000000001" customHeight="1" x14ac:dyDescent="0.25">
      <c r="A1422" s="60"/>
      <c r="B1422" s="18"/>
      <c r="C1422" s="19"/>
      <c r="D1422" s="20"/>
      <c r="E1422" s="20"/>
      <c r="F1422" s="20"/>
      <c r="G1422" s="20"/>
      <c r="H1422" s="20"/>
      <c r="I1422" s="20"/>
      <c r="J1422" s="20"/>
      <c r="K1422" s="21"/>
    </row>
    <row r="1423" spans="1:11" ht="17.100000000000001" customHeight="1" x14ac:dyDescent="0.25">
      <c r="A1423" s="60"/>
      <c r="B1423" s="18"/>
      <c r="C1423" s="19"/>
      <c r="D1423" s="20"/>
      <c r="E1423" s="20"/>
      <c r="F1423" s="20"/>
      <c r="G1423" s="20"/>
      <c r="H1423" s="20"/>
      <c r="I1423" s="20"/>
      <c r="J1423" s="20"/>
      <c r="K1423" s="21"/>
    </row>
    <row r="1424" spans="1:11" ht="17.100000000000001" customHeight="1" x14ac:dyDescent="0.25">
      <c r="A1424" s="60"/>
      <c r="B1424" s="18"/>
      <c r="C1424" s="19"/>
      <c r="D1424" s="20"/>
      <c r="E1424" s="20"/>
      <c r="F1424" s="20"/>
      <c r="G1424" s="20"/>
      <c r="H1424" s="20"/>
      <c r="I1424" s="20"/>
      <c r="J1424" s="20"/>
      <c r="K1424" s="21"/>
    </row>
    <row r="1425" spans="1:11" ht="17.100000000000001" customHeight="1" x14ac:dyDescent="0.25">
      <c r="A1425" s="60"/>
      <c r="B1425" s="18"/>
      <c r="C1425" s="19"/>
      <c r="D1425" s="20"/>
      <c r="E1425" s="20"/>
      <c r="F1425" s="20"/>
      <c r="G1425" s="20"/>
      <c r="H1425" s="20"/>
      <c r="I1425" s="20"/>
      <c r="J1425" s="20"/>
      <c r="K1425" s="21"/>
    </row>
    <row r="1426" spans="1:11" ht="17.100000000000001" customHeight="1" x14ac:dyDescent="0.25">
      <c r="A1426" s="60"/>
      <c r="B1426" s="18"/>
      <c r="C1426" s="19"/>
      <c r="D1426" s="20"/>
      <c r="E1426" s="20"/>
      <c r="F1426" s="20"/>
      <c r="G1426" s="20"/>
      <c r="H1426" s="20"/>
      <c r="I1426" s="20"/>
      <c r="J1426" s="20"/>
      <c r="K1426" s="21"/>
    </row>
    <row r="1427" spans="1:11" ht="17.100000000000001" customHeight="1" x14ac:dyDescent="0.25">
      <c r="A1427" s="60"/>
      <c r="B1427" s="18"/>
      <c r="C1427" s="19"/>
      <c r="D1427" s="20"/>
      <c r="E1427" s="20"/>
      <c r="F1427" s="20"/>
      <c r="G1427" s="20"/>
      <c r="H1427" s="20"/>
      <c r="I1427" s="20"/>
      <c r="J1427" s="20"/>
      <c r="K1427" s="21"/>
    </row>
    <row r="1428" spans="1:11" ht="17.100000000000001" customHeight="1" x14ac:dyDescent="0.25">
      <c r="A1428" s="60"/>
      <c r="B1428" s="18"/>
      <c r="C1428" s="19"/>
      <c r="D1428" s="20"/>
      <c r="E1428" s="20"/>
      <c r="F1428" s="20"/>
      <c r="G1428" s="20"/>
      <c r="H1428" s="20"/>
      <c r="I1428" s="20"/>
      <c r="J1428" s="20"/>
      <c r="K1428" s="21"/>
    </row>
    <row r="1429" spans="1:11" ht="17.100000000000001" customHeight="1" x14ac:dyDescent="0.25">
      <c r="A1429" s="60"/>
      <c r="B1429" s="18"/>
      <c r="C1429" s="19"/>
      <c r="D1429" s="20"/>
      <c r="E1429" s="20"/>
      <c r="F1429" s="20"/>
      <c r="G1429" s="20"/>
      <c r="H1429" s="20"/>
      <c r="I1429" s="20"/>
      <c r="J1429" s="20"/>
      <c r="K1429" s="21"/>
    </row>
    <row r="1430" spans="1:11" ht="17.100000000000001" customHeight="1" x14ac:dyDescent="0.25">
      <c r="A1430" s="60"/>
      <c r="B1430" s="18"/>
      <c r="C1430" s="19"/>
      <c r="D1430" s="20"/>
      <c r="E1430" s="20"/>
      <c r="F1430" s="20"/>
      <c r="G1430" s="20"/>
      <c r="H1430" s="20"/>
      <c r="I1430" s="20"/>
      <c r="J1430" s="20"/>
      <c r="K1430" s="21"/>
    </row>
    <row r="1431" spans="1:11" ht="17.100000000000001" customHeight="1" x14ac:dyDescent="0.25">
      <c r="A1431" s="60"/>
      <c r="B1431" s="18"/>
      <c r="C1431" s="19"/>
      <c r="D1431" s="20"/>
      <c r="E1431" s="20"/>
      <c r="F1431" s="20"/>
      <c r="G1431" s="20"/>
      <c r="H1431" s="20"/>
      <c r="I1431" s="20"/>
      <c r="J1431" s="20"/>
      <c r="K1431" s="21"/>
    </row>
    <row r="1432" spans="1:11" ht="17.100000000000001" customHeight="1" x14ac:dyDescent="0.25">
      <c r="A1432" s="60"/>
      <c r="B1432" s="18"/>
      <c r="C1432" s="19"/>
      <c r="D1432" s="20"/>
      <c r="E1432" s="20"/>
      <c r="F1432" s="20"/>
      <c r="G1432" s="20"/>
      <c r="H1432" s="20"/>
      <c r="I1432" s="20"/>
      <c r="J1432" s="20"/>
      <c r="K1432" s="21"/>
    </row>
    <row r="1433" spans="1:11" ht="17.100000000000001" customHeight="1" x14ac:dyDescent="0.25">
      <c r="A1433" s="60"/>
      <c r="B1433" s="18"/>
      <c r="C1433" s="19"/>
      <c r="D1433" s="20"/>
      <c r="E1433" s="20"/>
      <c r="F1433" s="20"/>
      <c r="G1433" s="20"/>
      <c r="H1433" s="20"/>
      <c r="I1433" s="20"/>
      <c r="J1433" s="20"/>
      <c r="K1433" s="21"/>
    </row>
    <row r="1434" spans="1:11" ht="17.100000000000001" customHeight="1" x14ac:dyDescent="0.25">
      <c r="A1434" s="60"/>
      <c r="B1434" s="18"/>
      <c r="C1434" s="19"/>
      <c r="D1434" s="20"/>
      <c r="E1434" s="20"/>
      <c r="F1434" s="20"/>
      <c r="G1434" s="20"/>
      <c r="H1434" s="20"/>
      <c r="I1434" s="20"/>
      <c r="J1434" s="20"/>
      <c r="K1434" s="21"/>
    </row>
    <row r="1435" spans="1:11" ht="17.100000000000001" customHeight="1" x14ac:dyDescent="0.25">
      <c r="A1435" s="60"/>
      <c r="B1435" s="18"/>
      <c r="C1435" s="19"/>
      <c r="D1435" s="20"/>
      <c r="E1435" s="20"/>
      <c r="F1435" s="20"/>
      <c r="G1435" s="20"/>
      <c r="H1435" s="20"/>
      <c r="I1435" s="20"/>
      <c r="J1435" s="20"/>
      <c r="K1435" s="21"/>
    </row>
    <row r="1436" spans="1:11" ht="17.100000000000001" customHeight="1" x14ac:dyDescent="0.25">
      <c r="A1436" s="60"/>
      <c r="B1436" s="18"/>
      <c r="C1436" s="19"/>
      <c r="D1436" s="20"/>
      <c r="E1436" s="20"/>
      <c r="F1436" s="20"/>
      <c r="G1436" s="20"/>
      <c r="H1436" s="20"/>
      <c r="I1436" s="20"/>
      <c r="J1436" s="20"/>
      <c r="K1436" s="21"/>
    </row>
    <row r="1437" spans="1:11" ht="17.100000000000001" customHeight="1" x14ac:dyDescent="0.25">
      <c r="A1437" s="60"/>
      <c r="B1437" s="18"/>
      <c r="C1437" s="19"/>
      <c r="D1437" s="20"/>
      <c r="E1437" s="20"/>
      <c r="F1437" s="20"/>
      <c r="G1437" s="20"/>
      <c r="H1437" s="20"/>
      <c r="I1437" s="20"/>
      <c r="J1437" s="20"/>
      <c r="K1437" s="21"/>
    </row>
    <row r="1438" spans="1:11" ht="17.100000000000001" customHeight="1" x14ac:dyDescent="0.25">
      <c r="A1438" s="60"/>
      <c r="B1438" s="18"/>
      <c r="C1438" s="19"/>
      <c r="D1438" s="20"/>
      <c r="E1438" s="20"/>
      <c r="F1438" s="20"/>
      <c r="G1438" s="20"/>
      <c r="H1438" s="20"/>
      <c r="I1438" s="20"/>
      <c r="J1438" s="20"/>
      <c r="K1438" s="21"/>
    </row>
    <row r="1439" spans="1:11" ht="17.100000000000001" customHeight="1" x14ac:dyDescent="0.25">
      <c r="A1439" s="60"/>
      <c r="B1439" s="18"/>
      <c r="C1439" s="19"/>
      <c r="D1439" s="20"/>
      <c r="E1439" s="20"/>
      <c r="F1439" s="20"/>
      <c r="G1439" s="20"/>
      <c r="H1439" s="20"/>
      <c r="I1439" s="20"/>
      <c r="J1439" s="20"/>
      <c r="K1439" s="21"/>
    </row>
    <row r="1440" spans="1:11" ht="17.100000000000001" customHeight="1" x14ac:dyDescent="0.25">
      <c r="A1440" s="60"/>
      <c r="B1440" s="18"/>
      <c r="C1440" s="19"/>
      <c r="D1440" s="20"/>
      <c r="E1440" s="20"/>
      <c r="F1440" s="20"/>
      <c r="G1440" s="20"/>
      <c r="H1440" s="20"/>
      <c r="I1440" s="20"/>
      <c r="J1440" s="20"/>
      <c r="K1440" s="21"/>
    </row>
    <row r="1441" spans="1:11" ht="17.100000000000001" customHeight="1" x14ac:dyDescent="0.25">
      <c r="A1441" s="60"/>
      <c r="B1441" s="18"/>
      <c r="C1441" s="19"/>
      <c r="D1441" s="20"/>
      <c r="E1441" s="20"/>
      <c r="F1441" s="20"/>
      <c r="G1441" s="20"/>
      <c r="H1441" s="20"/>
      <c r="I1441" s="20"/>
      <c r="J1441" s="20"/>
      <c r="K1441" s="21"/>
    </row>
    <row r="1442" spans="1:11" ht="17.100000000000001" customHeight="1" x14ac:dyDescent="0.25">
      <c r="A1442" s="60"/>
      <c r="B1442" s="18"/>
      <c r="C1442" s="19"/>
      <c r="D1442" s="20"/>
      <c r="E1442" s="20"/>
      <c r="F1442" s="20"/>
      <c r="G1442" s="20"/>
      <c r="H1442" s="20"/>
      <c r="I1442" s="20"/>
      <c r="J1442" s="20"/>
      <c r="K1442" s="21"/>
    </row>
    <row r="1443" spans="1:11" ht="17.100000000000001" customHeight="1" x14ac:dyDescent="0.25">
      <c r="A1443" s="60"/>
      <c r="B1443" s="18"/>
      <c r="C1443" s="19"/>
      <c r="D1443" s="20"/>
      <c r="E1443" s="20"/>
      <c r="F1443" s="20"/>
      <c r="G1443" s="20"/>
      <c r="H1443" s="20"/>
      <c r="I1443" s="20"/>
      <c r="J1443" s="20"/>
      <c r="K1443" s="21"/>
    </row>
    <row r="1444" spans="1:11" ht="17.100000000000001" customHeight="1" x14ac:dyDescent="0.25">
      <c r="A1444" s="60"/>
      <c r="B1444" s="18"/>
      <c r="C1444" s="19"/>
      <c r="D1444" s="20"/>
      <c r="E1444" s="20"/>
      <c r="F1444" s="20"/>
      <c r="G1444" s="20"/>
      <c r="H1444" s="20"/>
      <c r="I1444" s="20"/>
      <c r="J1444" s="20"/>
      <c r="K1444" s="21"/>
    </row>
    <row r="1445" spans="1:11" ht="17.100000000000001" customHeight="1" x14ac:dyDescent="0.25">
      <c r="A1445" s="60"/>
      <c r="B1445" s="18"/>
      <c r="C1445" s="19"/>
      <c r="D1445" s="20"/>
      <c r="E1445" s="20"/>
      <c r="F1445" s="20"/>
      <c r="G1445" s="20"/>
      <c r="H1445" s="20"/>
      <c r="I1445" s="20"/>
      <c r="J1445" s="20"/>
      <c r="K1445" s="21"/>
    </row>
    <row r="1446" spans="1:11" ht="17.100000000000001" customHeight="1" x14ac:dyDescent="0.25">
      <c r="A1446" s="60"/>
      <c r="B1446" s="18"/>
      <c r="C1446" s="19"/>
      <c r="D1446" s="20"/>
      <c r="E1446" s="20"/>
      <c r="F1446" s="20"/>
      <c r="G1446" s="20"/>
      <c r="H1446" s="20"/>
      <c r="I1446" s="20"/>
      <c r="J1446" s="20"/>
      <c r="K1446" s="21"/>
    </row>
    <row r="1447" spans="1:11" ht="17.100000000000001" customHeight="1" x14ac:dyDescent="0.25">
      <c r="A1447" s="60"/>
      <c r="B1447" s="18"/>
      <c r="C1447" s="19"/>
      <c r="D1447" s="20"/>
      <c r="E1447" s="20"/>
      <c r="F1447" s="20"/>
      <c r="G1447" s="20"/>
      <c r="H1447" s="20"/>
      <c r="I1447" s="20"/>
      <c r="J1447" s="20"/>
      <c r="K1447" s="21"/>
    </row>
    <row r="1448" spans="1:11" ht="17.100000000000001" customHeight="1" x14ac:dyDescent="0.25">
      <c r="A1448" s="60"/>
      <c r="B1448" s="18"/>
      <c r="C1448" s="19"/>
      <c r="D1448" s="20"/>
      <c r="E1448" s="20"/>
      <c r="F1448" s="20"/>
      <c r="G1448" s="20"/>
      <c r="H1448" s="20"/>
      <c r="I1448" s="20"/>
      <c r="J1448" s="20"/>
      <c r="K1448" s="21"/>
    </row>
    <row r="1449" spans="1:11" ht="17.100000000000001" customHeight="1" x14ac:dyDescent="0.25">
      <c r="A1449" s="60"/>
      <c r="B1449" s="18"/>
      <c r="C1449" s="19"/>
      <c r="D1449" s="20"/>
      <c r="E1449" s="20"/>
      <c r="F1449" s="20"/>
      <c r="G1449" s="20"/>
      <c r="H1449" s="20"/>
      <c r="I1449" s="20"/>
      <c r="J1449" s="20"/>
      <c r="K1449" s="21"/>
    </row>
    <row r="1450" spans="1:11" ht="17.100000000000001" customHeight="1" x14ac:dyDescent="0.25">
      <c r="A1450" s="60"/>
      <c r="B1450" s="18"/>
      <c r="C1450" s="19"/>
      <c r="D1450" s="20"/>
      <c r="E1450" s="20"/>
      <c r="F1450" s="20"/>
      <c r="G1450" s="20"/>
      <c r="H1450" s="20"/>
      <c r="I1450" s="20"/>
      <c r="J1450" s="20"/>
      <c r="K1450" s="21"/>
    </row>
    <row r="1451" spans="1:11" ht="17.100000000000001" customHeight="1" x14ac:dyDescent="0.25">
      <c r="A1451" s="60"/>
      <c r="B1451" s="18"/>
      <c r="C1451" s="19"/>
      <c r="D1451" s="20"/>
      <c r="E1451" s="20"/>
      <c r="F1451" s="20"/>
      <c r="G1451" s="20"/>
      <c r="H1451" s="20"/>
      <c r="I1451" s="20"/>
      <c r="J1451" s="20"/>
      <c r="K1451" s="21"/>
    </row>
    <row r="1452" spans="1:11" ht="17.100000000000001" customHeight="1" x14ac:dyDescent="0.25">
      <c r="A1452" s="60"/>
      <c r="B1452" s="18"/>
      <c r="C1452" s="19"/>
      <c r="D1452" s="20"/>
      <c r="E1452" s="20"/>
      <c r="F1452" s="20"/>
      <c r="G1452" s="20"/>
      <c r="H1452" s="20"/>
      <c r="I1452" s="20"/>
      <c r="J1452" s="20"/>
      <c r="K1452" s="21"/>
    </row>
    <row r="1453" spans="1:11" ht="17.100000000000001" customHeight="1" x14ac:dyDescent="0.25">
      <c r="A1453" s="60"/>
      <c r="B1453" s="18"/>
      <c r="C1453" s="19"/>
      <c r="D1453" s="20"/>
      <c r="E1453" s="20"/>
      <c r="F1453" s="20"/>
      <c r="G1453" s="20"/>
      <c r="H1453" s="20"/>
      <c r="I1453" s="20"/>
      <c r="J1453" s="20"/>
      <c r="K1453" s="21"/>
    </row>
    <row r="1454" spans="1:11" ht="17.100000000000001" customHeight="1" x14ac:dyDescent="0.25">
      <c r="A1454" s="60"/>
      <c r="B1454" s="18"/>
      <c r="C1454" s="19"/>
      <c r="D1454" s="20"/>
      <c r="E1454" s="20"/>
      <c r="F1454" s="20"/>
      <c r="G1454" s="20"/>
      <c r="H1454" s="20"/>
      <c r="I1454" s="20"/>
      <c r="J1454" s="20"/>
      <c r="K1454" s="21"/>
    </row>
    <row r="1455" spans="1:11" ht="17.100000000000001" customHeight="1" x14ac:dyDescent="0.25">
      <c r="A1455" s="60"/>
      <c r="B1455" s="18"/>
      <c r="C1455" s="19"/>
      <c r="D1455" s="20"/>
      <c r="E1455" s="20"/>
      <c r="F1455" s="20"/>
      <c r="G1455" s="20"/>
      <c r="H1455" s="20"/>
      <c r="I1455" s="20"/>
      <c r="J1455" s="20"/>
      <c r="K1455" s="21"/>
    </row>
    <row r="1456" spans="1:11" ht="17.100000000000001" customHeight="1" x14ac:dyDescent="0.25">
      <c r="A1456" s="60"/>
      <c r="B1456" s="18"/>
      <c r="C1456" s="19"/>
      <c r="D1456" s="20"/>
      <c r="E1456" s="20"/>
      <c r="F1456" s="20"/>
      <c r="G1456" s="20"/>
      <c r="H1456" s="20"/>
      <c r="I1456" s="20"/>
      <c r="J1456" s="20"/>
      <c r="K1456" s="21"/>
    </row>
    <row r="1457" spans="1:11" ht="17.100000000000001" customHeight="1" x14ac:dyDescent="0.25">
      <c r="A1457" s="60"/>
      <c r="B1457" s="18"/>
      <c r="C1457" s="19"/>
      <c r="D1457" s="20"/>
      <c r="E1457" s="20"/>
      <c r="F1457" s="20"/>
      <c r="G1457" s="20"/>
      <c r="H1457" s="20"/>
      <c r="I1457" s="20"/>
      <c r="J1457" s="20"/>
      <c r="K1457" s="21"/>
    </row>
    <row r="1458" spans="1:11" ht="17.100000000000001" customHeight="1" x14ac:dyDescent="0.25">
      <c r="A1458" s="60"/>
      <c r="B1458" s="18"/>
      <c r="C1458" s="19"/>
      <c r="D1458" s="20"/>
      <c r="E1458" s="20"/>
      <c r="F1458" s="20"/>
      <c r="G1458" s="20"/>
      <c r="H1458" s="20"/>
      <c r="I1458" s="20"/>
      <c r="J1458" s="20"/>
      <c r="K1458" s="21"/>
    </row>
    <row r="1459" spans="1:11" ht="17.100000000000001" customHeight="1" x14ac:dyDescent="0.25">
      <c r="A1459" s="60"/>
      <c r="B1459" s="18"/>
      <c r="C1459" s="19"/>
      <c r="D1459" s="20"/>
      <c r="E1459" s="20"/>
      <c r="F1459" s="20"/>
      <c r="G1459" s="20"/>
      <c r="H1459" s="20"/>
      <c r="I1459" s="20"/>
      <c r="J1459" s="20"/>
      <c r="K1459" s="21"/>
    </row>
    <row r="1460" spans="1:11" ht="17.100000000000001" customHeight="1" x14ac:dyDescent="0.25">
      <c r="A1460" s="60"/>
      <c r="B1460" s="18"/>
      <c r="C1460" s="19"/>
      <c r="D1460" s="20"/>
      <c r="E1460" s="20"/>
      <c r="F1460" s="20"/>
      <c r="G1460" s="20"/>
      <c r="H1460" s="20"/>
      <c r="I1460" s="20"/>
      <c r="J1460" s="20"/>
      <c r="K1460" s="21"/>
    </row>
    <row r="1461" spans="1:11" ht="17.100000000000001" customHeight="1" x14ac:dyDescent="0.25">
      <c r="A1461" s="60"/>
      <c r="B1461" s="18"/>
      <c r="C1461" s="19"/>
      <c r="D1461" s="20"/>
      <c r="E1461" s="20"/>
      <c r="F1461" s="20"/>
      <c r="G1461" s="20"/>
      <c r="H1461" s="20"/>
      <c r="I1461" s="20"/>
      <c r="J1461" s="20"/>
      <c r="K1461" s="21"/>
    </row>
    <row r="1462" spans="1:11" ht="17.100000000000001" customHeight="1" x14ac:dyDescent="0.25">
      <c r="A1462" s="60"/>
      <c r="B1462" s="18"/>
      <c r="C1462" s="19"/>
      <c r="D1462" s="20"/>
      <c r="E1462" s="20"/>
      <c r="F1462" s="20"/>
      <c r="G1462" s="20"/>
      <c r="H1462" s="20"/>
      <c r="I1462" s="20"/>
      <c r="J1462" s="20"/>
      <c r="K1462" s="21"/>
    </row>
    <row r="1463" spans="1:11" ht="17.100000000000001" customHeight="1" x14ac:dyDescent="0.25">
      <c r="A1463" s="60"/>
      <c r="B1463" s="18"/>
      <c r="C1463" s="19"/>
      <c r="D1463" s="20"/>
      <c r="E1463" s="20"/>
      <c r="F1463" s="20"/>
      <c r="G1463" s="20"/>
      <c r="H1463" s="20"/>
      <c r="I1463" s="20"/>
      <c r="J1463" s="20"/>
      <c r="K1463" s="21"/>
    </row>
    <row r="1464" spans="1:11" ht="17.100000000000001" customHeight="1" x14ac:dyDescent="0.25">
      <c r="A1464" s="60"/>
      <c r="B1464" s="18"/>
      <c r="C1464" s="19"/>
      <c r="D1464" s="20"/>
      <c r="E1464" s="20"/>
      <c r="F1464" s="20"/>
      <c r="G1464" s="20"/>
      <c r="H1464" s="20"/>
      <c r="I1464" s="20"/>
      <c r="J1464" s="20"/>
      <c r="K1464" s="21"/>
    </row>
    <row r="1465" spans="1:11" ht="17.100000000000001" customHeight="1" x14ac:dyDescent="0.25">
      <c r="A1465" s="60"/>
      <c r="B1465" s="18"/>
      <c r="C1465" s="19"/>
      <c r="D1465" s="20"/>
      <c r="E1465" s="20"/>
      <c r="F1465" s="20"/>
      <c r="G1465" s="20"/>
      <c r="H1465" s="20"/>
      <c r="I1465" s="20"/>
      <c r="J1465" s="20"/>
      <c r="K1465" s="21"/>
    </row>
    <row r="1466" spans="1:11" ht="17.100000000000001" customHeight="1" x14ac:dyDescent="0.25">
      <c r="A1466" s="60"/>
      <c r="B1466" s="18"/>
      <c r="C1466" s="19"/>
      <c r="D1466" s="20"/>
      <c r="E1466" s="20"/>
      <c r="F1466" s="20"/>
      <c r="G1466" s="20"/>
      <c r="H1466" s="20"/>
      <c r="I1466" s="20"/>
      <c r="J1466" s="20"/>
      <c r="K1466" s="21"/>
    </row>
    <row r="1467" spans="1:11" ht="17.100000000000001" customHeight="1" x14ac:dyDescent="0.25">
      <c r="A1467" s="60"/>
      <c r="B1467" s="18"/>
      <c r="C1467" s="19"/>
      <c r="D1467" s="20"/>
      <c r="E1467" s="20"/>
      <c r="F1467" s="20"/>
      <c r="G1467" s="20"/>
      <c r="H1467" s="20"/>
      <c r="I1467" s="20"/>
      <c r="J1467" s="20"/>
      <c r="K1467" s="21"/>
    </row>
    <row r="1468" spans="1:11" ht="17.100000000000001" customHeight="1" x14ac:dyDescent="0.25">
      <c r="A1468" s="60"/>
      <c r="B1468" s="18"/>
      <c r="C1468" s="19"/>
      <c r="D1468" s="20"/>
      <c r="E1468" s="20"/>
      <c r="F1468" s="20"/>
      <c r="G1468" s="20"/>
      <c r="H1468" s="20"/>
      <c r="I1468" s="20"/>
      <c r="J1468" s="20"/>
      <c r="K1468" s="21"/>
    </row>
    <row r="1469" spans="1:11" ht="17.100000000000001" customHeight="1" x14ac:dyDescent="0.25">
      <c r="A1469" s="60"/>
      <c r="B1469" s="18"/>
      <c r="C1469" s="19"/>
      <c r="D1469" s="20"/>
      <c r="E1469" s="20"/>
      <c r="F1469" s="20"/>
      <c r="G1469" s="20"/>
      <c r="H1469" s="20"/>
      <c r="I1469" s="20"/>
      <c r="J1469" s="20"/>
      <c r="K1469" s="21"/>
    </row>
    <row r="1470" spans="1:11" ht="17.100000000000001" customHeight="1" x14ac:dyDescent="0.25">
      <c r="A1470" s="60"/>
      <c r="B1470" s="18"/>
      <c r="C1470" s="19"/>
      <c r="D1470" s="20"/>
      <c r="E1470" s="20"/>
      <c r="F1470" s="20"/>
      <c r="G1470" s="20"/>
      <c r="H1470" s="20"/>
      <c r="I1470" s="20"/>
      <c r="J1470" s="20"/>
      <c r="K1470" s="21"/>
    </row>
    <row r="1471" spans="1:11" ht="17.100000000000001" customHeight="1" x14ac:dyDescent="0.25">
      <c r="A1471" s="60"/>
      <c r="B1471" s="18"/>
      <c r="C1471" s="19"/>
      <c r="D1471" s="20"/>
      <c r="E1471" s="20"/>
      <c r="F1471" s="20"/>
      <c r="G1471" s="20"/>
      <c r="H1471" s="20"/>
      <c r="I1471" s="20"/>
      <c r="J1471" s="20"/>
      <c r="K1471" s="21"/>
    </row>
    <row r="1472" spans="1:11" ht="17.100000000000001" customHeight="1" x14ac:dyDescent="0.25">
      <c r="A1472" s="60"/>
      <c r="B1472" s="18"/>
      <c r="C1472" s="19"/>
      <c r="D1472" s="20"/>
      <c r="E1472" s="20"/>
      <c r="F1472" s="20"/>
      <c r="G1472" s="20"/>
      <c r="H1472" s="20"/>
      <c r="I1472" s="20"/>
      <c r="J1472" s="20"/>
      <c r="K1472" s="21"/>
    </row>
    <row r="1473" spans="1:11" ht="17.100000000000001" customHeight="1" x14ac:dyDescent="0.25">
      <c r="A1473" s="60"/>
      <c r="B1473" s="18"/>
      <c r="C1473" s="19"/>
      <c r="D1473" s="20"/>
      <c r="E1473" s="20"/>
      <c r="F1473" s="20"/>
      <c r="G1473" s="20"/>
      <c r="H1473" s="20"/>
      <c r="I1473" s="20"/>
      <c r="J1473" s="20"/>
      <c r="K1473" s="21"/>
    </row>
    <row r="1474" spans="1:11" ht="17.100000000000001" customHeight="1" x14ac:dyDescent="0.25">
      <c r="A1474" s="60"/>
      <c r="B1474" s="18"/>
      <c r="C1474" s="19"/>
      <c r="D1474" s="20"/>
      <c r="E1474" s="20"/>
      <c r="F1474" s="20"/>
      <c r="G1474" s="20"/>
      <c r="H1474" s="20"/>
      <c r="I1474" s="20"/>
      <c r="J1474" s="20"/>
      <c r="K1474" s="21"/>
    </row>
    <row r="1475" spans="1:11" ht="17.100000000000001" customHeight="1" x14ac:dyDescent="0.25">
      <c r="A1475" s="60"/>
      <c r="B1475" s="18"/>
      <c r="C1475" s="19"/>
      <c r="D1475" s="20"/>
      <c r="E1475" s="20"/>
      <c r="F1475" s="20"/>
      <c r="G1475" s="20"/>
      <c r="H1475" s="20"/>
      <c r="I1475" s="20"/>
      <c r="J1475" s="20"/>
      <c r="K1475" s="21"/>
    </row>
    <row r="1476" spans="1:11" ht="17.100000000000001" customHeight="1" x14ac:dyDescent="0.25">
      <c r="A1476" s="60"/>
      <c r="B1476" s="18"/>
      <c r="C1476" s="19"/>
      <c r="D1476" s="20"/>
      <c r="E1476" s="20"/>
      <c r="F1476" s="20"/>
      <c r="G1476" s="20"/>
      <c r="H1476" s="20"/>
      <c r="I1476" s="20"/>
      <c r="J1476" s="20"/>
      <c r="K1476" s="21"/>
    </row>
    <row r="1477" spans="1:11" ht="17.100000000000001" customHeight="1" x14ac:dyDescent="0.25">
      <c r="A1477" s="60"/>
      <c r="B1477" s="18"/>
      <c r="C1477" s="19"/>
      <c r="D1477" s="20"/>
      <c r="E1477" s="20"/>
      <c r="F1477" s="20"/>
      <c r="G1477" s="20"/>
      <c r="H1477" s="20"/>
      <c r="I1477" s="20"/>
      <c r="J1477" s="20"/>
      <c r="K1477" s="21"/>
    </row>
    <row r="1478" spans="1:11" ht="17.100000000000001" customHeight="1" x14ac:dyDescent="0.25">
      <c r="A1478" s="60"/>
      <c r="B1478" s="18"/>
      <c r="C1478" s="19"/>
      <c r="D1478" s="20"/>
      <c r="E1478" s="20"/>
      <c r="F1478" s="20"/>
      <c r="G1478" s="20"/>
      <c r="H1478" s="20"/>
      <c r="I1478" s="20"/>
      <c r="J1478" s="20"/>
      <c r="K1478" s="21"/>
    </row>
    <row r="1479" spans="1:11" ht="17.100000000000001" customHeight="1" x14ac:dyDescent="0.25">
      <c r="A1479" s="60"/>
      <c r="B1479" s="18"/>
      <c r="C1479" s="19"/>
      <c r="D1479" s="20"/>
      <c r="E1479" s="20"/>
      <c r="F1479" s="20"/>
      <c r="G1479" s="20"/>
      <c r="H1479" s="20"/>
      <c r="I1479" s="20"/>
      <c r="J1479" s="20"/>
      <c r="K1479" s="21"/>
    </row>
    <row r="1480" spans="1:11" ht="17.100000000000001" customHeight="1" x14ac:dyDescent="0.25">
      <c r="A1480" s="60"/>
      <c r="B1480" s="18"/>
      <c r="C1480" s="19"/>
      <c r="D1480" s="20"/>
      <c r="E1480" s="20"/>
      <c r="F1480" s="20"/>
      <c r="G1480" s="20"/>
      <c r="H1480" s="20"/>
      <c r="I1480" s="20"/>
      <c r="J1480" s="20"/>
      <c r="K1480" s="21"/>
    </row>
    <row r="1481" spans="1:11" ht="17.100000000000001" customHeight="1" x14ac:dyDescent="0.25">
      <c r="A1481" s="60"/>
      <c r="B1481" s="18"/>
      <c r="C1481" s="19"/>
      <c r="D1481" s="20"/>
      <c r="E1481" s="20"/>
      <c r="F1481" s="20"/>
      <c r="G1481" s="20"/>
      <c r="H1481" s="20"/>
      <c r="I1481" s="20"/>
      <c r="J1481" s="20"/>
      <c r="K1481" s="21"/>
    </row>
    <row r="1482" spans="1:11" ht="17.100000000000001" customHeight="1" x14ac:dyDescent="0.25">
      <c r="A1482" s="60"/>
      <c r="B1482" s="18"/>
      <c r="C1482" s="19"/>
      <c r="D1482" s="20"/>
      <c r="E1482" s="20"/>
      <c r="F1482" s="20"/>
      <c r="G1482" s="20"/>
      <c r="H1482" s="20"/>
      <c r="I1482" s="20"/>
      <c r="J1482" s="20"/>
      <c r="K1482" s="21"/>
    </row>
    <row r="1483" spans="1:11" ht="17.100000000000001" customHeight="1" x14ac:dyDescent="0.25">
      <c r="A1483" s="60"/>
      <c r="B1483" s="18"/>
      <c r="C1483" s="19"/>
      <c r="D1483" s="20"/>
      <c r="E1483" s="20"/>
      <c r="F1483" s="20"/>
      <c r="G1483" s="20"/>
      <c r="H1483" s="20"/>
      <c r="I1483" s="20"/>
      <c r="J1483" s="20"/>
      <c r="K1483" s="21"/>
    </row>
    <row r="1484" spans="1:11" ht="17.100000000000001" customHeight="1" x14ac:dyDescent="0.25">
      <c r="A1484" s="60"/>
      <c r="B1484" s="18"/>
      <c r="C1484" s="19"/>
      <c r="D1484" s="20"/>
      <c r="E1484" s="20"/>
      <c r="F1484" s="20"/>
      <c r="G1484" s="20"/>
      <c r="H1484" s="20"/>
      <c r="I1484" s="20"/>
      <c r="J1484" s="20"/>
      <c r="K1484" s="21"/>
    </row>
    <row r="1485" spans="1:11" ht="17.100000000000001" customHeight="1" x14ac:dyDescent="0.25">
      <c r="A1485" s="60"/>
      <c r="B1485" s="18"/>
      <c r="C1485" s="19"/>
      <c r="D1485" s="20"/>
      <c r="E1485" s="20"/>
      <c r="F1485" s="20"/>
      <c r="G1485" s="20"/>
      <c r="H1485" s="20"/>
      <c r="I1485" s="20"/>
      <c r="J1485" s="20"/>
      <c r="K1485" s="21"/>
    </row>
    <row r="1486" spans="1:11" ht="17.100000000000001" customHeight="1" x14ac:dyDescent="0.25">
      <c r="A1486" s="60"/>
      <c r="B1486" s="18"/>
      <c r="C1486" s="19"/>
      <c r="D1486" s="20"/>
      <c r="E1486" s="20"/>
      <c r="F1486" s="20"/>
      <c r="G1486" s="20"/>
      <c r="H1486" s="20"/>
      <c r="I1486" s="20"/>
      <c r="J1486" s="20"/>
      <c r="K1486" s="21"/>
    </row>
    <row r="1487" spans="1:11" ht="17.100000000000001" customHeight="1" x14ac:dyDescent="0.25">
      <c r="A1487" s="60"/>
      <c r="B1487" s="18"/>
      <c r="C1487" s="19"/>
      <c r="D1487" s="20"/>
      <c r="E1487" s="20"/>
      <c r="F1487" s="20"/>
      <c r="G1487" s="20"/>
      <c r="H1487" s="20"/>
      <c r="I1487" s="20"/>
      <c r="J1487" s="20"/>
      <c r="K1487" s="21"/>
    </row>
    <row r="1488" spans="1:11" ht="17.100000000000001" customHeight="1" x14ac:dyDescent="0.25">
      <c r="A1488" s="60"/>
      <c r="B1488" s="18"/>
      <c r="C1488" s="19"/>
      <c r="D1488" s="20"/>
      <c r="E1488" s="20"/>
      <c r="F1488" s="20"/>
      <c r="G1488" s="20"/>
      <c r="H1488" s="20"/>
      <c r="I1488" s="20"/>
      <c r="J1488" s="20"/>
      <c r="K1488" s="21"/>
    </row>
    <row r="1489" spans="1:11" ht="17.100000000000001" customHeight="1" x14ac:dyDescent="0.25">
      <c r="A1489" s="60"/>
      <c r="B1489" s="18"/>
      <c r="C1489" s="19"/>
      <c r="D1489" s="20"/>
      <c r="E1489" s="20"/>
      <c r="F1489" s="20"/>
      <c r="G1489" s="20"/>
      <c r="H1489" s="20"/>
      <c r="I1489" s="20"/>
      <c r="J1489" s="20"/>
      <c r="K1489" s="21"/>
    </row>
    <row r="1490" spans="1:11" ht="17.100000000000001" customHeight="1" x14ac:dyDescent="0.25">
      <c r="A1490" s="60"/>
      <c r="B1490" s="18"/>
      <c r="C1490" s="19"/>
      <c r="D1490" s="20"/>
      <c r="E1490" s="20"/>
      <c r="F1490" s="20"/>
      <c r="G1490" s="20"/>
      <c r="H1490" s="20"/>
      <c r="I1490" s="20"/>
      <c r="J1490" s="20"/>
      <c r="K1490" s="21"/>
    </row>
    <row r="1491" spans="1:11" ht="17.100000000000001" customHeight="1" x14ac:dyDescent="0.25">
      <c r="A1491" s="60"/>
      <c r="B1491" s="18"/>
      <c r="C1491" s="19"/>
      <c r="D1491" s="20"/>
      <c r="E1491" s="20"/>
      <c r="F1491" s="20"/>
      <c r="G1491" s="20"/>
      <c r="H1491" s="20"/>
      <c r="I1491" s="20"/>
      <c r="J1491" s="20"/>
      <c r="K1491" s="21"/>
    </row>
    <row r="1492" spans="1:11" ht="17.100000000000001" customHeight="1" x14ac:dyDescent="0.25">
      <c r="A1492" s="60"/>
      <c r="B1492" s="18"/>
      <c r="C1492" s="19"/>
      <c r="D1492" s="20"/>
      <c r="E1492" s="20"/>
      <c r="F1492" s="20"/>
      <c r="G1492" s="20"/>
      <c r="H1492" s="20"/>
      <c r="I1492" s="20"/>
      <c r="J1492" s="20"/>
      <c r="K1492" s="21"/>
    </row>
    <row r="1493" spans="1:11" ht="17.100000000000001" customHeight="1" x14ac:dyDescent="0.25">
      <c r="A1493" s="60"/>
      <c r="B1493" s="18"/>
      <c r="C1493" s="19"/>
      <c r="D1493" s="20"/>
      <c r="E1493" s="20"/>
      <c r="F1493" s="20"/>
      <c r="G1493" s="20"/>
      <c r="H1493" s="20"/>
      <c r="I1493" s="20"/>
      <c r="J1493" s="20"/>
      <c r="K1493" s="21"/>
    </row>
    <row r="1494" spans="1:11" ht="17.100000000000001" customHeight="1" x14ac:dyDescent="0.25">
      <c r="A1494" s="60"/>
      <c r="B1494" s="18"/>
      <c r="C1494" s="19"/>
      <c r="D1494" s="20"/>
      <c r="E1494" s="20"/>
      <c r="F1494" s="20"/>
      <c r="G1494" s="20"/>
      <c r="H1494" s="20"/>
      <c r="I1494" s="20"/>
      <c r="J1494" s="20"/>
      <c r="K1494" s="21"/>
    </row>
    <row r="1495" spans="1:11" ht="17.100000000000001" customHeight="1" x14ac:dyDescent="0.25">
      <c r="A1495" s="60"/>
      <c r="B1495" s="18"/>
      <c r="C1495" s="19"/>
      <c r="D1495" s="20"/>
      <c r="E1495" s="20"/>
      <c r="F1495" s="20"/>
      <c r="G1495" s="20"/>
      <c r="H1495" s="20"/>
      <c r="I1495" s="20"/>
      <c r="J1495" s="20"/>
      <c r="K1495" s="21"/>
    </row>
    <row r="1496" spans="1:11" ht="17.100000000000001" customHeight="1" x14ac:dyDescent="0.25">
      <c r="A1496" s="60"/>
      <c r="B1496" s="18"/>
      <c r="C1496" s="19"/>
      <c r="D1496" s="20"/>
      <c r="E1496" s="20"/>
      <c r="F1496" s="20"/>
      <c r="G1496" s="20"/>
      <c r="H1496" s="20"/>
      <c r="I1496" s="20"/>
      <c r="J1496" s="20"/>
      <c r="K1496" s="21"/>
    </row>
    <row r="1497" spans="1:11" ht="17.100000000000001" customHeight="1" x14ac:dyDescent="0.25">
      <c r="A1497" s="60"/>
      <c r="B1497" s="18"/>
      <c r="C1497" s="19"/>
      <c r="D1497" s="20"/>
      <c r="E1497" s="20"/>
      <c r="F1497" s="20"/>
      <c r="G1497" s="20"/>
      <c r="H1497" s="20"/>
      <c r="I1497" s="20"/>
      <c r="J1497" s="20"/>
      <c r="K1497" s="21"/>
    </row>
    <row r="1498" spans="1:11" ht="17.100000000000001" customHeight="1" x14ac:dyDescent="0.25">
      <c r="A1498" s="60"/>
      <c r="B1498" s="18"/>
      <c r="C1498" s="19"/>
      <c r="D1498" s="20"/>
      <c r="E1498" s="20"/>
      <c r="F1498" s="20"/>
      <c r="G1498" s="20"/>
      <c r="H1498" s="20"/>
      <c r="I1498" s="20"/>
      <c r="J1498" s="20"/>
      <c r="K1498" s="21"/>
    </row>
    <row r="1499" spans="1:11" ht="17.100000000000001" customHeight="1" x14ac:dyDescent="0.25">
      <c r="A1499" s="60"/>
      <c r="B1499" s="18"/>
      <c r="C1499" s="19"/>
      <c r="D1499" s="20"/>
      <c r="E1499" s="20"/>
      <c r="F1499" s="20"/>
      <c r="G1499" s="20"/>
      <c r="H1499" s="20"/>
      <c r="I1499" s="20"/>
      <c r="J1499" s="20"/>
      <c r="K1499" s="21"/>
    </row>
    <row r="1500" spans="1:11" ht="17.100000000000001" customHeight="1" x14ac:dyDescent="0.25">
      <c r="A1500" s="60"/>
      <c r="B1500" s="18"/>
      <c r="C1500" s="19"/>
      <c r="D1500" s="20"/>
      <c r="E1500" s="20"/>
      <c r="F1500" s="20"/>
      <c r="G1500" s="20"/>
      <c r="H1500" s="20"/>
      <c r="I1500" s="20"/>
      <c r="J1500" s="20"/>
      <c r="K1500" s="21"/>
    </row>
    <row r="1501" spans="1:11" ht="17.100000000000001" customHeight="1" x14ac:dyDescent="0.25">
      <c r="A1501" s="60"/>
      <c r="B1501" s="18"/>
      <c r="C1501" s="19"/>
      <c r="D1501" s="20"/>
      <c r="E1501" s="20"/>
      <c r="F1501" s="20"/>
      <c r="G1501" s="20"/>
      <c r="H1501" s="20"/>
      <c r="I1501" s="20"/>
      <c r="J1501" s="20"/>
      <c r="K1501" s="21"/>
    </row>
    <row r="1502" spans="1:11" ht="17.100000000000001" customHeight="1" x14ac:dyDescent="0.25">
      <c r="A1502" s="60"/>
      <c r="B1502" s="18"/>
      <c r="C1502" s="19"/>
      <c r="D1502" s="20"/>
      <c r="E1502" s="20"/>
      <c r="F1502" s="20"/>
      <c r="G1502" s="20"/>
      <c r="H1502" s="20"/>
      <c r="I1502" s="20"/>
      <c r="J1502" s="20"/>
      <c r="K1502" s="21"/>
    </row>
    <row r="1503" spans="1:11" ht="17.100000000000001" customHeight="1" x14ac:dyDescent="0.25">
      <c r="A1503" s="60"/>
      <c r="B1503" s="18"/>
      <c r="C1503" s="19"/>
      <c r="D1503" s="20"/>
      <c r="E1503" s="20"/>
      <c r="F1503" s="20"/>
      <c r="G1503" s="20"/>
      <c r="H1503" s="20"/>
      <c r="I1503" s="20"/>
      <c r="J1503" s="20"/>
      <c r="K1503" s="21"/>
    </row>
    <row r="1504" spans="1:11" ht="17.100000000000001" customHeight="1" x14ac:dyDescent="0.25">
      <c r="A1504" s="60"/>
      <c r="B1504" s="18"/>
      <c r="C1504" s="19"/>
      <c r="D1504" s="20"/>
      <c r="E1504" s="20"/>
      <c r="F1504" s="20"/>
      <c r="G1504" s="20"/>
      <c r="H1504" s="20"/>
      <c r="I1504" s="20"/>
      <c r="J1504" s="20"/>
      <c r="K1504" s="21"/>
    </row>
    <row r="1505" spans="1:11" ht="17.100000000000001" customHeight="1" x14ac:dyDescent="0.25">
      <c r="A1505" s="60"/>
      <c r="B1505" s="18"/>
      <c r="C1505" s="19"/>
      <c r="D1505" s="20"/>
      <c r="E1505" s="20"/>
      <c r="F1505" s="20"/>
      <c r="G1505" s="20"/>
      <c r="H1505" s="20"/>
      <c r="I1505" s="20"/>
      <c r="J1505" s="20"/>
      <c r="K1505" s="21"/>
    </row>
    <row r="1506" spans="1:11" ht="17.100000000000001" customHeight="1" x14ac:dyDescent="0.25">
      <c r="A1506" s="60"/>
      <c r="B1506" s="18"/>
      <c r="C1506" s="19"/>
      <c r="D1506" s="20"/>
      <c r="E1506" s="20"/>
      <c r="F1506" s="20"/>
      <c r="G1506" s="20"/>
      <c r="H1506" s="20"/>
      <c r="I1506" s="20"/>
      <c r="J1506" s="20"/>
      <c r="K1506" s="21"/>
    </row>
    <row r="1507" spans="1:11" ht="17.100000000000001" customHeight="1" x14ac:dyDescent="0.25">
      <c r="A1507" s="60"/>
      <c r="B1507" s="18"/>
      <c r="C1507" s="19"/>
      <c r="D1507" s="20"/>
      <c r="E1507" s="20"/>
      <c r="F1507" s="20"/>
      <c r="G1507" s="20"/>
      <c r="H1507" s="20"/>
      <c r="I1507" s="20"/>
      <c r="J1507" s="20"/>
      <c r="K1507" s="21"/>
    </row>
    <row r="1508" spans="1:11" ht="17.100000000000001" customHeight="1" x14ac:dyDescent="0.25">
      <c r="A1508" s="60"/>
      <c r="B1508" s="18"/>
      <c r="C1508" s="19"/>
      <c r="D1508" s="20"/>
      <c r="E1508" s="20"/>
      <c r="F1508" s="20"/>
      <c r="G1508" s="20"/>
      <c r="H1508" s="20"/>
      <c r="I1508" s="20"/>
      <c r="J1508" s="20"/>
      <c r="K1508" s="21"/>
    </row>
    <row r="1509" spans="1:11" ht="17.100000000000001" customHeight="1" x14ac:dyDescent="0.25">
      <c r="A1509" s="60"/>
      <c r="B1509" s="18"/>
      <c r="C1509" s="19"/>
      <c r="D1509" s="20"/>
      <c r="E1509" s="20"/>
      <c r="F1509" s="20"/>
      <c r="G1509" s="20"/>
      <c r="H1509" s="20"/>
      <c r="I1509" s="20"/>
      <c r="J1509" s="20"/>
      <c r="K1509" s="21"/>
    </row>
    <row r="1510" spans="1:11" ht="17.100000000000001" customHeight="1" x14ac:dyDescent="0.25">
      <c r="A1510" s="60"/>
      <c r="B1510" s="18"/>
      <c r="C1510" s="19"/>
      <c r="D1510" s="20"/>
      <c r="E1510" s="20"/>
      <c r="F1510" s="20"/>
      <c r="G1510" s="20"/>
      <c r="H1510" s="20"/>
      <c r="I1510" s="20"/>
      <c r="J1510" s="20"/>
      <c r="K1510" s="21"/>
    </row>
    <row r="1511" spans="1:11" ht="17.100000000000001" customHeight="1" x14ac:dyDescent="0.25">
      <c r="A1511" s="60"/>
      <c r="B1511" s="18"/>
      <c r="C1511" s="19"/>
      <c r="D1511" s="20"/>
      <c r="E1511" s="20"/>
      <c r="F1511" s="20"/>
      <c r="G1511" s="20"/>
      <c r="H1511" s="20"/>
      <c r="I1511" s="20"/>
      <c r="J1511" s="20"/>
      <c r="K1511" s="21"/>
    </row>
    <row r="1512" spans="1:11" ht="17.100000000000001" customHeight="1" x14ac:dyDescent="0.25">
      <c r="A1512" s="60"/>
      <c r="B1512" s="18"/>
      <c r="C1512" s="19"/>
      <c r="D1512" s="20"/>
      <c r="E1512" s="20"/>
      <c r="F1512" s="20"/>
      <c r="G1512" s="20"/>
      <c r="H1512" s="20"/>
      <c r="I1512" s="20"/>
      <c r="J1512" s="20"/>
      <c r="K1512" s="21"/>
    </row>
    <row r="1513" spans="1:11" ht="17.100000000000001" customHeight="1" x14ac:dyDescent="0.25">
      <c r="A1513" s="60"/>
      <c r="B1513" s="18"/>
      <c r="C1513" s="19"/>
      <c r="D1513" s="20"/>
      <c r="E1513" s="20"/>
      <c r="F1513" s="20"/>
      <c r="G1513" s="20"/>
      <c r="H1513" s="20"/>
      <c r="I1513" s="20"/>
      <c r="J1513" s="20"/>
      <c r="K1513" s="21"/>
    </row>
    <row r="1514" spans="1:11" ht="17.100000000000001" customHeight="1" x14ac:dyDescent="0.25">
      <c r="A1514" s="60"/>
      <c r="B1514" s="18"/>
      <c r="C1514" s="19"/>
      <c r="D1514" s="20"/>
      <c r="E1514" s="20"/>
      <c r="F1514" s="20"/>
      <c r="G1514" s="20"/>
      <c r="H1514" s="20"/>
      <c r="I1514" s="20"/>
      <c r="J1514" s="20"/>
      <c r="K1514" s="21"/>
    </row>
    <row r="1515" spans="1:11" ht="17.100000000000001" customHeight="1" x14ac:dyDescent="0.25">
      <c r="A1515" s="60"/>
      <c r="B1515" s="18"/>
      <c r="C1515" s="19"/>
      <c r="D1515" s="20"/>
      <c r="E1515" s="20"/>
      <c r="F1515" s="20"/>
      <c r="G1515" s="20"/>
      <c r="H1515" s="20"/>
      <c r="I1515" s="20"/>
      <c r="J1515" s="20"/>
      <c r="K1515" s="21"/>
    </row>
    <row r="1516" spans="1:11" ht="17.100000000000001" customHeight="1" x14ac:dyDescent="0.25">
      <c r="A1516" s="60"/>
      <c r="B1516" s="18"/>
      <c r="C1516" s="19"/>
      <c r="D1516" s="20"/>
      <c r="E1516" s="20"/>
      <c r="F1516" s="20"/>
      <c r="G1516" s="20"/>
      <c r="H1516" s="20"/>
      <c r="I1516" s="20"/>
      <c r="J1516" s="20"/>
      <c r="K1516" s="21"/>
    </row>
    <row r="1517" spans="1:11" ht="17.100000000000001" customHeight="1" x14ac:dyDescent="0.25">
      <c r="A1517" s="60"/>
      <c r="B1517" s="18"/>
      <c r="C1517" s="19"/>
      <c r="D1517" s="20"/>
      <c r="E1517" s="20"/>
      <c r="F1517" s="20"/>
      <c r="G1517" s="20"/>
      <c r="H1517" s="20"/>
      <c r="I1517" s="20"/>
      <c r="J1517" s="20"/>
      <c r="K1517" s="21"/>
    </row>
    <row r="1518" spans="1:11" ht="17.100000000000001" customHeight="1" x14ac:dyDescent="0.25">
      <c r="A1518" s="60"/>
      <c r="B1518" s="18"/>
      <c r="C1518" s="19"/>
      <c r="D1518" s="20"/>
      <c r="E1518" s="20"/>
      <c r="F1518" s="20"/>
      <c r="G1518" s="20"/>
      <c r="H1518" s="20"/>
      <c r="I1518" s="20"/>
      <c r="J1518" s="20"/>
      <c r="K1518" s="21"/>
    </row>
    <row r="1519" spans="1:11" ht="17.100000000000001" customHeight="1" x14ac:dyDescent="0.25">
      <c r="A1519" s="60"/>
      <c r="B1519" s="18"/>
      <c r="C1519" s="19"/>
      <c r="D1519" s="20"/>
      <c r="E1519" s="20"/>
      <c r="F1519" s="20"/>
      <c r="G1519" s="20"/>
      <c r="H1519" s="20"/>
      <c r="I1519" s="20"/>
      <c r="J1519" s="20"/>
      <c r="K1519" s="21"/>
    </row>
    <row r="1520" spans="1:11" ht="17.100000000000001" customHeight="1" x14ac:dyDescent="0.25">
      <c r="A1520" s="60"/>
      <c r="B1520" s="18"/>
      <c r="C1520" s="19"/>
      <c r="D1520" s="20"/>
      <c r="E1520" s="20"/>
      <c r="F1520" s="20"/>
      <c r="G1520" s="20"/>
      <c r="H1520" s="20"/>
      <c r="I1520" s="20"/>
      <c r="J1520" s="20"/>
      <c r="K1520" s="21"/>
    </row>
    <row r="1521" spans="1:11" ht="17.100000000000001" customHeight="1" x14ac:dyDescent="0.25">
      <c r="A1521" s="60"/>
      <c r="B1521" s="18"/>
      <c r="C1521" s="19"/>
      <c r="D1521" s="20"/>
      <c r="E1521" s="20"/>
      <c r="F1521" s="20"/>
      <c r="G1521" s="20"/>
      <c r="H1521" s="20"/>
      <c r="I1521" s="20"/>
      <c r="J1521" s="20"/>
      <c r="K1521" s="21"/>
    </row>
    <row r="1522" spans="1:11" ht="17.100000000000001" customHeight="1" x14ac:dyDescent="0.25">
      <c r="A1522" s="60"/>
      <c r="B1522" s="18"/>
      <c r="C1522" s="19"/>
      <c r="D1522" s="20"/>
      <c r="E1522" s="20"/>
      <c r="F1522" s="20"/>
      <c r="G1522" s="20"/>
      <c r="H1522" s="20"/>
      <c r="I1522" s="20"/>
      <c r="J1522" s="20"/>
      <c r="K1522" s="21"/>
    </row>
    <row r="1523" spans="1:11" ht="17.100000000000001" customHeight="1" x14ac:dyDescent="0.25">
      <c r="A1523" s="60"/>
      <c r="B1523" s="18"/>
      <c r="C1523" s="19"/>
      <c r="D1523" s="20"/>
      <c r="E1523" s="20"/>
      <c r="F1523" s="20"/>
      <c r="G1523" s="20"/>
      <c r="H1523" s="20"/>
      <c r="I1523" s="20"/>
      <c r="J1523" s="20"/>
      <c r="K1523" s="21"/>
    </row>
    <row r="1524" spans="1:11" ht="17.100000000000001" customHeight="1" x14ac:dyDescent="0.25">
      <c r="A1524" s="60"/>
      <c r="B1524" s="18"/>
      <c r="C1524" s="19"/>
      <c r="D1524" s="20"/>
      <c r="E1524" s="20"/>
      <c r="F1524" s="20"/>
      <c r="G1524" s="20"/>
      <c r="H1524" s="20"/>
      <c r="I1524" s="20"/>
      <c r="J1524" s="20"/>
      <c r="K1524" s="21"/>
    </row>
    <row r="1525" spans="1:11" ht="17.100000000000001" customHeight="1" x14ac:dyDescent="0.25">
      <c r="A1525" s="60"/>
      <c r="B1525" s="18"/>
      <c r="C1525" s="19"/>
      <c r="D1525" s="20"/>
      <c r="E1525" s="20"/>
      <c r="F1525" s="20"/>
      <c r="G1525" s="20"/>
      <c r="H1525" s="20"/>
      <c r="I1525" s="20"/>
      <c r="J1525" s="20"/>
      <c r="K1525" s="21"/>
    </row>
    <row r="1526" spans="1:11" ht="17.100000000000001" customHeight="1" x14ac:dyDescent="0.25">
      <c r="A1526" s="60"/>
      <c r="B1526" s="18"/>
      <c r="C1526" s="19"/>
      <c r="D1526" s="20"/>
      <c r="E1526" s="20"/>
      <c r="F1526" s="20"/>
      <c r="G1526" s="20"/>
      <c r="H1526" s="20"/>
      <c r="I1526" s="20"/>
      <c r="J1526" s="20"/>
      <c r="K1526" s="21"/>
    </row>
    <row r="1527" spans="1:11" ht="17.100000000000001" customHeight="1" x14ac:dyDescent="0.25">
      <c r="A1527" s="60"/>
      <c r="B1527" s="18"/>
      <c r="C1527" s="19"/>
      <c r="D1527" s="20"/>
      <c r="E1527" s="20"/>
      <c r="F1527" s="20"/>
      <c r="G1527" s="20"/>
      <c r="H1527" s="20"/>
      <c r="I1527" s="20"/>
      <c r="J1527" s="20"/>
      <c r="K1527" s="21"/>
    </row>
    <row r="1528" spans="1:11" ht="17.100000000000001" customHeight="1" x14ac:dyDescent="0.25">
      <c r="A1528" s="60"/>
      <c r="B1528" s="18"/>
      <c r="C1528" s="19"/>
      <c r="D1528" s="20"/>
      <c r="E1528" s="20"/>
      <c r="F1528" s="20"/>
      <c r="G1528" s="20"/>
      <c r="H1528" s="20"/>
      <c r="I1528" s="20"/>
      <c r="J1528" s="20"/>
      <c r="K1528" s="21"/>
    </row>
    <row r="1529" spans="1:11" ht="17.100000000000001" customHeight="1" x14ac:dyDescent="0.25">
      <c r="A1529" s="60"/>
      <c r="B1529" s="18"/>
      <c r="C1529" s="19"/>
      <c r="D1529" s="20"/>
      <c r="E1529" s="20"/>
      <c r="F1529" s="20"/>
      <c r="G1529" s="20"/>
      <c r="H1529" s="20"/>
      <c r="I1529" s="20"/>
      <c r="J1529" s="20"/>
      <c r="K1529" s="21"/>
    </row>
    <row r="1530" spans="1:11" ht="17.100000000000001" customHeight="1" x14ac:dyDescent="0.25">
      <c r="A1530" s="60"/>
      <c r="B1530" s="18"/>
      <c r="C1530" s="19"/>
      <c r="D1530" s="20"/>
      <c r="E1530" s="20"/>
      <c r="F1530" s="20"/>
      <c r="G1530" s="20"/>
      <c r="H1530" s="20"/>
      <c r="I1530" s="20"/>
      <c r="J1530" s="20"/>
      <c r="K1530" s="21"/>
    </row>
    <row r="1531" spans="1:11" ht="17.100000000000001" customHeight="1" x14ac:dyDescent="0.25">
      <c r="A1531" s="60"/>
      <c r="B1531" s="18"/>
      <c r="C1531" s="19"/>
      <c r="D1531" s="20"/>
      <c r="E1531" s="20"/>
      <c r="F1531" s="20"/>
      <c r="G1531" s="20"/>
      <c r="H1531" s="20"/>
      <c r="I1531" s="20"/>
      <c r="J1531" s="20"/>
      <c r="K1531" s="21"/>
    </row>
    <row r="1532" spans="1:11" ht="17.100000000000001" customHeight="1" x14ac:dyDescent="0.25">
      <c r="A1532" s="60"/>
      <c r="B1532" s="18"/>
      <c r="C1532" s="19"/>
      <c r="D1532" s="20"/>
      <c r="E1532" s="20"/>
      <c r="F1532" s="20"/>
      <c r="G1532" s="20"/>
      <c r="H1532" s="20"/>
      <c r="I1532" s="20"/>
      <c r="J1532" s="20"/>
      <c r="K1532" s="21"/>
    </row>
    <row r="1533" spans="1:11" ht="17.100000000000001" customHeight="1" x14ac:dyDescent="0.25">
      <c r="A1533" s="60"/>
      <c r="B1533" s="18"/>
      <c r="C1533" s="19"/>
      <c r="D1533" s="20"/>
      <c r="E1533" s="20"/>
      <c r="F1533" s="20"/>
      <c r="G1533" s="20"/>
      <c r="H1533" s="20"/>
      <c r="I1533" s="20"/>
      <c r="J1533" s="20"/>
      <c r="K1533" s="21"/>
    </row>
    <row r="1534" spans="1:11" ht="17.100000000000001" customHeight="1" x14ac:dyDescent="0.25">
      <c r="A1534" s="60"/>
      <c r="B1534" s="18"/>
      <c r="C1534" s="19"/>
      <c r="D1534" s="20"/>
      <c r="E1534" s="20"/>
      <c r="F1534" s="20"/>
      <c r="G1534" s="20"/>
      <c r="H1534" s="20"/>
      <c r="I1534" s="20"/>
      <c r="J1534" s="20"/>
      <c r="K1534" s="21"/>
    </row>
    <row r="1535" spans="1:11" ht="17.100000000000001" customHeight="1" x14ac:dyDescent="0.25">
      <c r="A1535" s="60"/>
      <c r="B1535" s="18"/>
      <c r="C1535" s="19"/>
      <c r="D1535" s="20"/>
      <c r="E1535" s="20"/>
      <c r="F1535" s="20"/>
      <c r="G1535" s="20"/>
      <c r="H1535" s="20"/>
      <c r="I1535" s="20"/>
      <c r="J1535" s="20"/>
      <c r="K1535" s="21"/>
    </row>
    <row r="1536" spans="1:11" ht="17.100000000000001" customHeight="1" x14ac:dyDescent="0.25">
      <c r="A1536" s="60"/>
      <c r="B1536" s="18"/>
      <c r="C1536" s="19"/>
      <c r="D1536" s="20"/>
      <c r="E1536" s="20"/>
      <c r="F1536" s="20"/>
      <c r="G1536" s="20"/>
      <c r="H1536" s="20"/>
      <c r="I1536" s="20"/>
      <c r="J1536" s="20"/>
      <c r="K1536" s="21"/>
    </row>
    <row r="1537" spans="1:11" ht="17.100000000000001" customHeight="1" x14ac:dyDescent="0.25">
      <c r="A1537" s="60"/>
      <c r="B1537" s="18"/>
      <c r="C1537" s="19"/>
      <c r="D1537" s="20"/>
      <c r="E1537" s="20"/>
      <c r="F1537" s="20"/>
      <c r="G1537" s="20"/>
      <c r="H1537" s="20"/>
      <c r="I1537" s="20"/>
      <c r="J1537" s="20"/>
      <c r="K1537" s="21"/>
    </row>
    <row r="1538" spans="1:11" ht="17.100000000000001" customHeight="1" x14ac:dyDescent="0.25">
      <c r="A1538" s="60"/>
      <c r="B1538" s="18"/>
      <c r="C1538" s="19"/>
      <c r="D1538" s="20"/>
      <c r="E1538" s="20"/>
      <c r="F1538" s="20"/>
      <c r="G1538" s="20"/>
      <c r="H1538" s="20"/>
      <c r="I1538" s="20"/>
      <c r="J1538" s="20"/>
      <c r="K1538" s="21"/>
    </row>
    <row r="1539" spans="1:11" ht="17.100000000000001" customHeight="1" x14ac:dyDescent="0.25">
      <c r="A1539" s="60"/>
      <c r="B1539" s="18"/>
      <c r="C1539" s="19"/>
      <c r="D1539" s="20"/>
      <c r="E1539" s="20"/>
      <c r="F1539" s="20"/>
      <c r="G1539" s="20"/>
      <c r="H1539" s="20"/>
      <c r="I1539" s="20"/>
      <c r="J1539" s="20"/>
      <c r="K1539" s="21"/>
    </row>
    <row r="1540" spans="1:11" ht="17.100000000000001" customHeight="1" x14ac:dyDescent="0.25">
      <c r="A1540" s="60"/>
      <c r="B1540" s="18"/>
      <c r="C1540" s="19"/>
      <c r="D1540" s="20"/>
      <c r="E1540" s="20"/>
      <c r="F1540" s="20"/>
      <c r="G1540" s="20"/>
      <c r="H1540" s="20"/>
      <c r="I1540" s="20"/>
      <c r="J1540" s="20"/>
      <c r="K1540" s="21"/>
    </row>
    <row r="1541" spans="1:11" ht="17.100000000000001" customHeight="1" x14ac:dyDescent="0.25">
      <c r="A1541" s="60"/>
      <c r="B1541" s="18"/>
      <c r="C1541" s="19"/>
      <c r="D1541" s="20"/>
      <c r="E1541" s="20"/>
      <c r="F1541" s="20"/>
      <c r="G1541" s="20"/>
      <c r="H1541" s="20"/>
      <c r="I1541" s="20"/>
      <c r="J1541" s="20"/>
      <c r="K1541" s="21"/>
    </row>
    <row r="1542" spans="1:11" ht="17.100000000000001" customHeight="1" x14ac:dyDescent="0.25">
      <c r="A1542" s="60"/>
      <c r="B1542" s="18"/>
      <c r="C1542" s="19"/>
      <c r="D1542" s="20"/>
      <c r="E1542" s="20"/>
      <c r="F1542" s="20"/>
      <c r="G1542" s="20"/>
      <c r="H1542" s="20"/>
      <c r="I1542" s="20"/>
      <c r="J1542" s="20"/>
      <c r="K1542" s="21"/>
    </row>
    <row r="1543" spans="1:11" ht="17.100000000000001" customHeight="1" x14ac:dyDescent="0.25">
      <c r="A1543" s="60"/>
      <c r="B1543" s="18"/>
      <c r="C1543" s="19"/>
      <c r="D1543" s="20"/>
      <c r="E1543" s="20"/>
      <c r="F1543" s="20"/>
      <c r="G1543" s="20"/>
      <c r="H1543" s="20"/>
      <c r="I1543" s="20"/>
      <c r="J1543" s="20"/>
      <c r="K1543" s="21"/>
    </row>
    <row r="1544" spans="1:11" ht="17.100000000000001" customHeight="1" x14ac:dyDescent="0.25">
      <c r="A1544" s="60"/>
      <c r="B1544" s="18"/>
      <c r="C1544" s="19"/>
      <c r="D1544" s="20"/>
      <c r="E1544" s="20"/>
      <c r="F1544" s="20"/>
      <c r="G1544" s="20"/>
      <c r="H1544" s="20"/>
      <c r="I1544" s="20"/>
      <c r="J1544" s="20"/>
      <c r="K1544" s="21"/>
    </row>
    <row r="1545" spans="1:11" ht="17.100000000000001" customHeight="1" x14ac:dyDescent="0.25">
      <c r="A1545" s="60"/>
      <c r="B1545" s="18"/>
      <c r="C1545" s="19"/>
      <c r="D1545" s="20"/>
      <c r="E1545" s="20"/>
      <c r="F1545" s="20"/>
      <c r="G1545" s="20"/>
      <c r="H1545" s="20"/>
      <c r="I1545" s="20"/>
      <c r="J1545" s="20"/>
      <c r="K1545" s="21"/>
    </row>
    <row r="1546" spans="1:11" ht="17.100000000000001" customHeight="1" x14ac:dyDescent="0.25">
      <c r="A1546" s="60"/>
      <c r="B1546" s="18"/>
      <c r="C1546" s="19"/>
      <c r="D1546" s="20"/>
      <c r="E1546" s="20"/>
      <c r="F1546" s="20"/>
      <c r="G1546" s="20"/>
      <c r="H1546" s="20"/>
      <c r="I1546" s="20"/>
      <c r="J1546" s="20"/>
      <c r="K1546" s="21"/>
    </row>
    <row r="1547" spans="1:11" ht="17.100000000000001" customHeight="1" x14ac:dyDescent="0.25">
      <c r="A1547" s="60"/>
      <c r="B1547" s="18"/>
      <c r="C1547" s="19"/>
      <c r="D1547" s="20"/>
      <c r="E1547" s="20"/>
      <c r="F1547" s="20"/>
      <c r="G1547" s="20"/>
      <c r="H1547" s="20"/>
      <c r="I1547" s="20"/>
      <c r="J1547" s="20"/>
      <c r="K1547" s="21"/>
    </row>
    <row r="1548" spans="1:11" ht="17.100000000000001" customHeight="1" x14ac:dyDescent="0.25">
      <c r="A1548" s="60"/>
      <c r="B1548" s="18"/>
      <c r="C1548" s="19"/>
      <c r="D1548" s="20"/>
      <c r="E1548" s="20"/>
      <c r="F1548" s="20"/>
      <c r="G1548" s="20"/>
      <c r="H1548" s="20"/>
      <c r="I1548" s="20"/>
      <c r="J1548" s="20"/>
      <c r="K1548" s="21"/>
    </row>
    <row r="1549" spans="1:11" ht="17.100000000000001" customHeight="1" x14ac:dyDescent="0.25">
      <c r="A1549" s="60"/>
      <c r="B1549" s="18"/>
      <c r="C1549" s="19"/>
      <c r="D1549" s="20"/>
      <c r="E1549" s="20"/>
      <c r="F1549" s="20"/>
      <c r="G1549" s="20"/>
      <c r="H1549" s="20"/>
      <c r="I1549" s="20"/>
      <c r="J1549" s="20"/>
      <c r="K1549" s="21"/>
    </row>
    <row r="1550" spans="1:11" ht="17.100000000000001" customHeight="1" x14ac:dyDescent="0.25">
      <c r="A1550" s="60"/>
      <c r="B1550" s="18"/>
      <c r="C1550" s="19"/>
      <c r="D1550" s="20"/>
      <c r="E1550" s="20"/>
      <c r="F1550" s="20"/>
      <c r="G1550" s="20"/>
      <c r="H1550" s="20"/>
      <c r="I1550" s="20"/>
      <c r="J1550" s="20"/>
      <c r="K1550" s="21"/>
    </row>
    <row r="1551" spans="1:11" ht="17.100000000000001" customHeight="1" x14ac:dyDescent="0.25">
      <c r="A1551" s="60"/>
      <c r="B1551" s="18"/>
      <c r="C1551" s="19"/>
      <c r="D1551" s="20"/>
      <c r="E1551" s="20"/>
      <c r="F1551" s="20"/>
      <c r="G1551" s="20"/>
      <c r="H1551" s="20"/>
      <c r="I1551" s="20"/>
      <c r="J1551" s="20"/>
      <c r="K1551" s="21"/>
    </row>
    <row r="1552" spans="1:11" ht="17.100000000000001" customHeight="1" x14ac:dyDescent="0.25">
      <c r="A1552" s="60"/>
      <c r="B1552" s="18"/>
      <c r="C1552" s="19"/>
      <c r="D1552" s="20"/>
      <c r="E1552" s="20"/>
      <c r="F1552" s="20"/>
      <c r="G1552" s="20"/>
      <c r="H1552" s="20"/>
      <c r="I1552" s="20"/>
      <c r="J1552" s="20"/>
      <c r="K1552" s="21"/>
    </row>
    <row r="1553" spans="1:11" ht="17.100000000000001" customHeight="1" x14ac:dyDescent="0.25">
      <c r="A1553" s="60"/>
      <c r="B1553" s="18"/>
      <c r="C1553" s="19"/>
      <c r="D1553" s="20"/>
      <c r="E1553" s="20"/>
      <c r="F1553" s="20"/>
      <c r="G1553" s="20"/>
      <c r="H1553" s="20"/>
      <c r="I1553" s="20"/>
      <c r="J1553" s="20"/>
      <c r="K1553" s="21"/>
    </row>
    <row r="1554" spans="1:11" ht="17.100000000000001" customHeight="1" x14ac:dyDescent="0.25">
      <c r="A1554" s="60"/>
      <c r="B1554" s="18"/>
      <c r="C1554" s="19"/>
      <c r="D1554" s="20"/>
      <c r="E1554" s="20"/>
      <c r="F1554" s="20"/>
      <c r="G1554" s="20"/>
      <c r="H1554" s="20"/>
      <c r="I1554" s="20"/>
      <c r="J1554" s="20"/>
      <c r="K1554" s="21"/>
    </row>
    <row r="1555" spans="1:11" ht="17.100000000000001" customHeight="1" x14ac:dyDescent="0.25">
      <c r="A1555" s="60"/>
      <c r="B1555" s="18"/>
      <c r="C1555" s="19"/>
      <c r="D1555" s="20"/>
      <c r="E1555" s="20"/>
      <c r="F1555" s="20"/>
      <c r="G1555" s="20"/>
      <c r="H1555" s="20"/>
      <c r="I1555" s="20"/>
      <c r="J1555" s="20"/>
      <c r="K1555" s="21"/>
    </row>
    <row r="1556" spans="1:11" ht="17.100000000000001" customHeight="1" x14ac:dyDescent="0.25">
      <c r="A1556" s="60"/>
      <c r="B1556" s="18"/>
      <c r="C1556" s="19"/>
      <c r="D1556" s="20"/>
      <c r="E1556" s="20"/>
      <c r="F1556" s="20"/>
      <c r="G1556" s="20"/>
      <c r="H1556" s="20"/>
      <c r="I1556" s="20"/>
      <c r="J1556" s="20"/>
      <c r="K1556" s="21"/>
    </row>
    <row r="1557" spans="1:11" ht="17.100000000000001" customHeight="1" x14ac:dyDescent="0.25">
      <c r="A1557" s="60"/>
      <c r="B1557" s="18"/>
      <c r="C1557" s="19"/>
      <c r="D1557" s="20"/>
      <c r="E1557" s="20"/>
      <c r="F1557" s="20"/>
      <c r="G1557" s="20"/>
      <c r="H1557" s="20"/>
      <c r="I1557" s="20"/>
      <c r="J1557" s="20"/>
      <c r="K1557" s="21"/>
    </row>
    <row r="1558" spans="1:11" ht="17.100000000000001" customHeight="1" x14ac:dyDescent="0.25">
      <c r="A1558" s="60"/>
      <c r="B1558" s="18"/>
      <c r="C1558" s="19"/>
      <c r="D1558" s="20"/>
      <c r="E1558" s="20"/>
      <c r="F1558" s="20"/>
      <c r="G1558" s="20"/>
      <c r="H1558" s="20"/>
      <c r="I1558" s="20"/>
      <c r="J1558" s="20"/>
      <c r="K1558" s="21"/>
    </row>
    <row r="1559" spans="1:11" ht="17.100000000000001" customHeight="1" x14ac:dyDescent="0.25">
      <c r="A1559" s="60"/>
      <c r="B1559" s="18"/>
      <c r="C1559" s="19"/>
      <c r="D1559" s="20"/>
      <c r="E1559" s="20"/>
      <c r="F1559" s="20"/>
      <c r="G1559" s="20"/>
      <c r="H1559" s="20"/>
      <c r="I1559" s="20"/>
      <c r="J1559" s="20"/>
      <c r="K1559" s="21"/>
    </row>
    <row r="1560" spans="1:11" ht="17.100000000000001" customHeight="1" x14ac:dyDescent="0.25">
      <c r="A1560" s="60"/>
      <c r="B1560" s="18"/>
      <c r="C1560" s="19"/>
      <c r="D1560" s="20"/>
      <c r="E1560" s="20"/>
      <c r="F1560" s="20"/>
      <c r="G1560" s="20"/>
      <c r="H1560" s="20"/>
      <c r="I1560" s="20"/>
      <c r="J1560" s="20"/>
      <c r="K1560" s="21"/>
    </row>
    <row r="1561" spans="1:11" ht="17.100000000000001" customHeight="1" x14ac:dyDescent="0.25">
      <c r="A1561" s="60"/>
      <c r="B1561" s="18"/>
      <c r="C1561" s="19"/>
      <c r="D1561" s="20"/>
      <c r="E1561" s="20"/>
      <c r="F1561" s="20"/>
      <c r="G1561" s="20"/>
      <c r="H1561" s="20"/>
      <c r="I1561" s="20"/>
      <c r="J1561" s="20"/>
      <c r="K1561" s="21"/>
    </row>
    <row r="1562" spans="1:11" ht="17.100000000000001" customHeight="1" x14ac:dyDescent="0.25">
      <c r="A1562" s="60"/>
      <c r="B1562" s="18"/>
      <c r="C1562" s="19"/>
      <c r="D1562" s="20"/>
      <c r="E1562" s="20"/>
      <c r="F1562" s="20"/>
      <c r="G1562" s="20"/>
      <c r="H1562" s="20"/>
      <c r="I1562" s="20"/>
      <c r="J1562" s="20"/>
      <c r="K1562" s="21"/>
    </row>
    <row r="1563" spans="1:11" ht="17.100000000000001" customHeight="1" x14ac:dyDescent="0.25">
      <c r="A1563" s="60"/>
      <c r="B1563" s="18"/>
      <c r="C1563" s="19"/>
      <c r="D1563" s="20"/>
      <c r="E1563" s="20"/>
      <c r="F1563" s="20"/>
      <c r="G1563" s="20"/>
      <c r="H1563" s="20"/>
      <c r="I1563" s="20"/>
      <c r="J1563" s="20"/>
      <c r="K1563" s="21"/>
    </row>
    <row r="1564" spans="1:11" ht="17.100000000000001" customHeight="1" x14ac:dyDescent="0.25">
      <c r="A1564" s="60"/>
      <c r="B1564" s="18"/>
      <c r="C1564" s="19"/>
      <c r="D1564" s="20"/>
      <c r="E1564" s="20"/>
      <c r="F1564" s="20"/>
      <c r="G1564" s="20"/>
      <c r="H1564" s="20"/>
      <c r="I1564" s="20"/>
      <c r="J1564" s="20"/>
      <c r="K1564" s="21"/>
    </row>
    <row r="1565" spans="1:11" ht="17.100000000000001" customHeight="1" x14ac:dyDescent="0.25">
      <c r="A1565" s="60"/>
      <c r="B1565" s="18"/>
      <c r="C1565" s="19"/>
      <c r="D1565" s="20"/>
      <c r="E1565" s="20"/>
      <c r="F1565" s="20"/>
      <c r="G1565" s="20"/>
      <c r="H1565" s="20"/>
      <c r="I1565" s="20"/>
      <c r="J1565" s="20"/>
      <c r="K1565" s="21"/>
    </row>
    <row r="1566" spans="1:11" ht="17.100000000000001" customHeight="1" x14ac:dyDescent="0.25">
      <c r="A1566" s="60"/>
      <c r="B1566" s="18"/>
      <c r="C1566" s="19"/>
      <c r="D1566" s="20"/>
      <c r="E1566" s="20"/>
      <c r="F1566" s="20"/>
      <c r="G1566" s="20"/>
      <c r="H1566" s="20"/>
      <c r="I1566" s="20"/>
      <c r="J1566" s="20"/>
      <c r="K1566" s="21"/>
    </row>
    <row r="1567" spans="1:11" ht="17.100000000000001" customHeight="1" x14ac:dyDescent="0.25">
      <c r="A1567" s="60"/>
      <c r="B1567" s="18"/>
      <c r="C1567" s="19"/>
      <c r="D1567" s="20"/>
      <c r="E1567" s="20"/>
      <c r="F1567" s="20"/>
      <c r="G1567" s="20"/>
      <c r="H1567" s="20"/>
      <c r="I1567" s="20"/>
      <c r="J1567" s="20"/>
      <c r="K1567" s="21"/>
    </row>
    <row r="1568" spans="1:11" ht="17.100000000000001" customHeight="1" x14ac:dyDescent="0.25">
      <c r="A1568" s="60"/>
      <c r="B1568" s="18"/>
      <c r="C1568" s="19"/>
      <c r="D1568" s="20"/>
      <c r="E1568" s="20"/>
      <c r="F1568" s="20"/>
      <c r="G1568" s="20"/>
      <c r="H1568" s="20"/>
      <c r="I1568" s="20"/>
      <c r="J1568" s="20"/>
      <c r="K1568" s="21"/>
    </row>
    <row r="1569" spans="1:11" ht="17.100000000000001" customHeight="1" x14ac:dyDescent="0.25">
      <c r="A1569" s="60"/>
      <c r="B1569" s="18"/>
      <c r="C1569" s="19"/>
      <c r="D1569" s="20"/>
      <c r="E1569" s="20"/>
      <c r="F1569" s="20"/>
      <c r="G1569" s="20"/>
      <c r="H1569" s="20"/>
      <c r="I1569" s="20"/>
      <c r="J1569" s="20"/>
      <c r="K1569" s="21"/>
    </row>
    <row r="1570" spans="1:11" ht="17.100000000000001" customHeight="1" x14ac:dyDescent="0.25">
      <c r="A1570" s="60"/>
      <c r="B1570" s="18"/>
      <c r="C1570" s="19"/>
      <c r="D1570" s="20"/>
      <c r="E1570" s="20"/>
      <c r="F1570" s="20"/>
      <c r="G1570" s="20"/>
      <c r="H1570" s="20"/>
      <c r="I1570" s="20"/>
      <c r="J1570" s="20"/>
      <c r="K1570" s="21"/>
    </row>
    <row r="1571" spans="1:11" ht="17.100000000000001" customHeight="1" x14ac:dyDescent="0.25">
      <c r="A1571" s="60"/>
      <c r="B1571" s="18"/>
      <c r="C1571" s="19"/>
      <c r="D1571" s="20"/>
      <c r="E1571" s="20"/>
      <c r="F1571" s="20"/>
      <c r="G1571" s="20"/>
      <c r="H1571" s="20"/>
      <c r="I1571" s="20"/>
      <c r="J1571" s="20"/>
      <c r="K1571" s="21"/>
    </row>
    <row r="1572" spans="1:11" ht="17.100000000000001" customHeight="1" x14ac:dyDescent="0.25">
      <c r="A1572" s="60"/>
      <c r="B1572" s="18"/>
      <c r="C1572" s="19"/>
      <c r="D1572" s="20"/>
      <c r="E1572" s="20"/>
      <c r="F1572" s="20"/>
      <c r="G1572" s="20"/>
      <c r="H1572" s="20"/>
      <c r="I1572" s="20"/>
      <c r="J1572" s="20"/>
      <c r="K1572" s="21"/>
    </row>
    <row r="1573" spans="1:11" ht="17.100000000000001" customHeight="1" x14ac:dyDescent="0.25">
      <c r="A1573" s="60"/>
      <c r="B1573" s="18"/>
      <c r="C1573" s="19"/>
      <c r="D1573" s="20"/>
      <c r="E1573" s="20"/>
      <c r="F1573" s="20"/>
      <c r="G1573" s="20"/>
      <c r="H1573" s="20"/>
      <c r="I1573" s="20"/>
      <c r="J1573" s="20"/>
      <c r="K1573" s="21"/>
    </row>
    <row r="1574" spans="1:11" ht="17.100000000000001" customHeight="1" x14ac:dyDescent="0.25">
      <c r="A1574" s="60"/>
      <c r="B1574" s="18"/>
      <c r="C1574" s="19"/>
      <c r="D1574" s="20"/>
      <c r="E1574" s="20"/>
      <c r="F1574" s="20"/>
      <c r="G1574" s="20"/>
      <c r="H1574" s="20"/>
      <c r="I1574" s="20"/>
      <c r="J1574" s="20"/>
      <c r="K1574" s="21"/>
    </row>
    <row r="1575" spans="1:11" ht="17.100000000000001" customHeight="1" x14ac:dyDescent="0.25">
      <c r="A1575" s="60"/>
      <c r="B1575" s="18"/>
      <c r="C1575" s="19"/>
      <c r="D1575" s="20"/>
      <c r="E1575" s="20"/>
      <c r="F1575" s="20"/>
      <c r="G1575" s="20"/>
      <c r="H1575" s="20"/>
      <c r="I1575" s="20"/>
      <c r="J1575" s="20"/>
      <c r="K1575" s="21"/>
    </row>
    <row r="1576" spans="1:11" ht="17.100000000000001" customHeight="1" x14ac:dyDescent="0.25">
      <c r="A1576" s="60"/>
      <c r="B1576" s="18"/>
      <c r="C1576" s="19"/>
      <c r="D1576" s="20"/>
      <c r="E1576" s="20"/>
      <c r="F1576" s="20"/>
      <c r="G1576" s="20"/>
      <c r="H1576" s="20"/>
      <c r="I1576" s="20"/>
      <c r="J1576" s="20"/>
      <c r="K1576" s="21"/>
    </row>
    <row r="1577" spans="1:11" ht="17.100000000000001" customHeight="1" x14ac:dyDescent="0.25">
      <c r="A1577" s="60"/>
      <c r="B1577" s="18"/>
      <c r="C1577" s="19"/>
      <c r="D1577" s="20"/>
      <c r="E1577" s="20"/>
      <c r="F1577" s="20"/>
      <c r="G1577" s="20"/>
      <c r="H1577" s="20"/>
      <c r="I1577" s="20"/>
      <c r="J1577" s="20"/>
      <c r="K1577" s="21"/>
    </row>
    <row r="1578" spans="1:11" ht="17.100000000000001" customHeight="1" x14ac:dyDescent="0.25">
      <c r="A1578" s="60"/>
      <c r="B1578" s="18"/>
      <c r="C1578" s="19"/>
      <c r="D1578" s="20"/>
      <c r="E1578" s="20"/>
      <c r="F1578" s="20"/>
      <c r="G1578" s="20"/>
      <c r="H1578" s="20"/>
      <c r="I1578" s="20"/>
      <c r="J1578" s="20"/>
      <c r="K1578" s="21"/>
    </row>
    <row r="1579" spans="1:11" ht="17.100000000000001" customHeight="1" x14ac:dyDescent="0.25">
      <c r="A1579" s="60"/>
      <c r="B1579" s="18"/>
      <c r="C1579" s="19"/>
      <c r="D1579" s="20"/>
      <c r="E1579" s="20"/>
      <c r="F1579" s="20"/>
      <c r="G1579" s="20"/>
      <c r="H1579" s="20"/>
      <c r="I1579" s="20"/>
      <c r="J1579" s="20"/>
      <c r="K1579" s="21"/>
    </row>
    <row r="1580" spans="1:11" ht="17.100000000000001" customHeight="1" x14ac:dyDescent="0.25">
      <c r="A1580" s="60"/>
      <c r="B1580" s="18"/>
      <c r="C1580" s="19"/>
      <c r="D1580" s="20"/>
      <c r="E1580" s="20"/>
      <c r="F1580" s="20"/>
      <c r="G1580" s="20"/>
      <c r="H1580" s="20"/>
      <c r="I1580" s="20"/>
      <c r="J1580" s="20"/>
      <c r="K1580" s="21"/>
    </row>
    <row r="1581" spans="1:11" ht="17.100000000000001" customHeight="1" x14ac:dyDescent="0.25">
      <c r="A1581" s="60"/>
      <c r="B1581" s="18"/>
      <c r="C1581" s="19"/>
      <c r="D1581" s="20"/>
      <c r="E1581" s="20"/>
      <c r="F1581" s="20"/>
      <c r="G1581" s="20"/>
      <c r="H1581" s="20"/>
      <c r="I1581" s="20"/>
      <c r="J1581" s="20"/>
      <c r="K1581" s="21"/>
    </row>
    <row r="1582" spans="1:11" ht="17.100000000000001" customHeight="1" x14ac:dyDescent="0.25">
      <c r="A1582" s="60"/>
      <c r="B1582" s="18"/>
      <c r="C1582" s="19"/>
      <c r="D1582" s="20"/>
      <c r="E1582" s="20"/>
      <c r="F1582" s="20"/>
      <c r="G1582" s="20"/>
      <c r="H1582" s="20"/>
      <c r="I1582" s="20"/>
      <c r="J1582" s="20"/>
      <c r="K1582" s="21"/>
    </row>
    <row r="1583" spans="1:11" ht="17.100000000000001" customHeight="1" x14ac:dyDescent="0.25">
      <c r="A1583" s="60"/>
      <c r="B1583" s="18"/>
      <c r="C1583" s="19"/>
      <c r="D1583" s="20"/>
      <c r="E1583" s="20"/>
      <c r="F1583" s="20"/>
      <c r="G1583" s="20"/>
      <c r="H1583" s="20"/>
      <c r="I1583" s="20"/>
      <c r="J1583" s="20"/>
      <c r="K1583" s="21"/>
    </row>
    <row r="1584" spans="1:11" ht="17.100000000000001" customHeight="1" x14ac:dyDescent="0.25">
      <c r="A1584" s="60"/>
      <c r="B1584" s="18"/>
      <c r="C1584" s="19"/>
      <c r="D1584" s="20"/>
      <c r="E1584" s="20"/>
      <c r="F1584" s="20"/>
      <c r="G1584" s="20"/>
      <c r="H1584" s="20"/>
      <c r="I1584" s="20"/>
      <c r="J1584" s="20"/>
      <c r="K1584" s="21"/>
    </row>
    <row r="1585" spans="1:11" ht="17.100000000000001" customHeight="1" x14ac:dyDescent="0.25">
      <c r="A1585" s="60"/>
      <c r="B1585" s="18"/>
      <c r="C1585" s="19"/>
      <c r="D1585" s="20"/>
      <c r="E1585" s="20"/>
      <c r="F1585" s="20"/>
      <c r="G1585" s="20"/>
      <c r="H1585" s="20"/>
      <c r="I1585" s="20"/>
      <c r="J1585" s="20"/>
      <c r="K1585" s="21"/>
    </row>
    <row r="1586" spans="1:11" ht="17.100000000000001" customHeight="1" x14ac:dyDescent="0.25">
      <c r="A1586" s="60"/>
      <c r="B1586" s="18"/>
      <c r="C1586" s="19"/>
      <c r="D1586" s="20"/>
      <c r="E1586" s="20"/>
      <c r="F1586" s="20"/>
      <c r="G1586" s="20"/>
      <c r="H1586" s="20"/>
      <c r="I1586" s="20"/>
      <c r="J1586" s="20"/>
      <c r="K1586" s="21"/>
    </row>
    <row r="1587" spans="1:11" ht="17.100000000000001" customHeight="1" x14ac:dyDescent="0.25">
      <c r="A1587" s="60"/>
      <c r="B1587" s="18"/>
      <c r="C1587" s="19"/>
      <c r="D1587" s="20"/>
      <c r="E1587" s="20"/>
      <c r="F1587" s="20"/>
      <c r="G1587" s="20"/>
      <c r="H1587" s="20"/>
      <c r="I1587" s="20"/>
      <c r="J1587" s="20"/>
      <c r="K1587" s="21"/>
    </row>
    <row r="1588" spans="1:11" ht="17.100000000000001" customHeight="1" x14ac:dyDescent="0.25">
      <c r="A1588" s="60"/>
      <c r="B1588" s="18"/>
      <c r="C1588" s="19"/>
      <c r="D1588" s="20"/>
      <c r="E1588" s="20"/>
      <c r="F1588" s="20"/>
      <c r="G1588" s="20"/>
      <c r="H1588" s="20"/>
      <c r="I1588" s="20"/>
      <c r="J1588" s="20"/>
      <c r="K1588" s="21"/>
    </row>
    <row r="1589" spans="1:11" ht="17.100000000000001" customHeight="1" x14ac:dyDescent="0.25">
      <c r="A1589" s="60"/>
      <c r="B1589" s="18"/>
      <c r="C1589" s="19"/>
      <c r="D1589" s="20"/>
      <c r="E1589" s="20"/>
      <c r="F1589" s="20"/>
      <c r="G1589" s="20"/>
      <c r="H1589" s="20"/>
      <c r="I1589" s="20"/>
      <c r="J1589" s="20"/>
      <c r="K1589" s="21"/>
    </row>
    <row r="1590" spans="1:11" ht="17.100000000000001" customHeight="1" x14ac:dyDescent="0.25">
      <c r="A1590" s="60"/>
      <c r="B1590" s="18"/>
      <c r="C1590" s="19"/>
      <c r="D1590" s="20"/>
      <c r="E1590" s="20"/>
      <c r="F1590" s="20"/>
      <c r="G1590" s="20"/>
      <c r="H1590" s="20"/>
      <c r="I1590" s="20"/>
      <c r="J1590" s="20"/>
      <c r="K1590" s="21"/>
    </row>
    <row r="1591" spans="1:11" ht="17.100000000000001" customHeight="1" x14ac:dyDescent="0.25">
      <c r="A1591" s="60"/>
      <c r="B1591" s="18"/>
      <c r="C1591" s="19"/>
      <c r="D1591" s="20"/>
      <c r="E1591" s="20"/>
      <c r="F1591" s="20"/>
      <c r="G1591" s="20"/>
      <c r="H1591" s="20"/>
      <c r="I1591" s="20"/>
      <c r="J1591" s="20"/>
      <c r="K1591" s="21"/>
    </row>
    <row r="1592" spans="1:11" ht="17.100000000000001" customHeight="1" x14ac:dyDescent="0.25">
      <c r="A1592" s="60"/>
      <c r="B1592" s="18"/>
      <c r="C1592" s="19"/>
      <c r="D1592" s="20"/>
      <c r="E1592" s="20"/>
      <c r="F1592" s="20"/>
      <c r="G1592" s="20"/>
      <c r="H1592" s="20"/>
      <c r="I1592" s="20"/>
      <c r="J1592" s="20"/>
      <c r="K1592" s="21"/>
    </row>
    <row r="1593" spans="1:11" ht="17.100000000000001" customHeight="1" x14ac:dyDescent="0.25">
      <c r="A1593" s="60"/>
      <c r="B1593" s="18"/>
      <c r="C1593" s="19"/>
      <c r="D1593" s="20"/>
      <c r="E1593" s="20"/>
      <c r="F1593" s="20"/>
      <c r="G1593" s="20"/>
      <c r="H1593" s="20"/>
      <c r="I1593" s="20"/>
      <c r="J1593" s="20"/>
      <c r="K1593" s="21"/>
    </row>
    <row r="1594" spans="1:11" ht="17.100000000000001" customHeight="1" x14ac:dyDescent="0.25">
      <c r="A1594" s="60"/>
      <c r="B1594" s="18"/>
      <c r="C1594" s="19"/>
      <c r="D1594" s="20"/>
      <c r="E1594" s="20"/>
      <c r="F1594" s="20"/>
      <c r="G1594" s="20"/>
      <c r="H1594" s="20"/>
      <c r="I1594" s="20"/>
      <c r="J1594" s="20"/>
      <c r="K1594" s="21"/>
    </row>
    <row r="1595" spans="1:11" ht="17.100000000000001" customHeight="1" x14ac:dyDescent="0.25">
      <c r="A1595" s="60"/>
      <c r="B1595" s="18"/>
      <c r="C1595" s="19"/>
      <c r="D1595" s="20"/>
      <c r="E1595" s="20"/>
      <c r="F1595" s="20"/>
      <c r="G1595" s="20"/>
      <c r="H1595" s="20"/>
      <c r="I1595" s="20"/>
      <c r="J1595" s="20"/>
      <c r="K1595" s="21"/>
    </row>
    <row r="1596" spans="1:11" ht="17.100000000000001" customHeight="1" x14ac:dyDescent="0.25">
      <c r="A1596" s="60"/>
      <c r="B1596" s="18"/>
      <c r="C1596" s="19"/>
      <c r="D1596" s="20"/>
      <c r="E1596" s="20"/>
      <c r="F1596" s="20"/>
      <c r="G1596" s="20"/>
      <c r="H1596" s="20"/>
      <c r="I1596" s="20"/>
      <c r="J1596" s="20"/>
      <c r="K1596" s="21"/>
    </row>
    <row r="1597" spans="1:11" ht="17.100000000000001" customHeight="1" x14ac:dyDescent="0.25">
      <c r="A1597" s="60"/>
      <c r="B1597" s="18"/>
      <c r="C1597" s="19"/>
      <c r="D1597" s="20"/>
      <c r="E1597" s="20"/>
      <c r="F1597" s="20"/>
      <c r="G1597" s="20"/>
      <c r="H1597" s="20"/>
      <c r="I1597" s="20"/>
      <c r="J1597" s="20"/>
      <c r="K1597" s="21"/>
    </row>
    <row r="1598" spans="1:11" ht="17.100000000000001" customHeight="1" x14ac:dyDescent="0.25">
      <c r="A1598" s="60"/>
      <c r="B1598" s="18"/>
      <c r="C1598" s="19"/>
      <c r="D1598" s="20"/>
      <c r="E1598" s="20"/>
      <c r="F1598" s="20"/>
      <c r="G1598" s="20"/>
      <c r="H1598" s="20"/>
      <c r="I1598" s="20"/>
      <c r="J1598" s="20"/>
      <c r="K1598" s="21"/>
    </row>
    <row r="1599" spans="1:11" ht="17.100000000000001" customHeight="1" x14ac:dyDescent="0.25">
      <c r="A1599" s="60"/>
      <c r="B1599" s="18"/>
      <c r="C1599" s="19"/>
      <c r="D1599" s="20"/>
      <c r="E1599" s="20"/>
      <c r="F1599" s="20"/>
      <c r="G1599" s="20"/>
      <c r="H1599" s="20"/>
      <c r="I1599" s="20"/>
      <c r="J1599" s="20"/>
      <c r="K1599" s="21"/>
    </row>
    <row r="1600" spans="1:11" ht="17.100000000000001" customHeight="1" x14ac:dyDescent="0.25">
      <c r="A1600" s="60"/>
      <c r="B1600" s="18"/>
      <c r="C1600" s="19"/>
      <c r="D1600" s="20"/>
      <c r="E1600" s="20"/>
      <c r="F1600" s="20"/>
      <c r="G1600" s="20"/>
      <c r="H1600" s="20"/>
      <c r="I1600" s="20"/>
      <c r="J1600" s="20"/>
      <c r="K1600" s="21"/>
    </row>
    <row r="1601" spans="1:11" ht="17.100000000000001" customHeight="1" x14ac:dyDescent="0.25">
      <c r="A1601" s="60"/>
      <c r="B1601" s="18"/>
      <c r="C1601" s="19"/>
      <c r="D1601" s="20"/>
      <c r="E1601" s="20"/>
      <c r="F1601" s="20"/>
      <c r="G1601" s="20"/>
      <c r="H1601" s="20"/>
      <c r="I1601" s="20"/>
      <c r="J1601" s="20"/>
      <c r="K1601" s="21"/>
    </row>
    <row r="1602" spans="1:11" ht="17.100000000000001" customHeight="1" x14ac:dyDescent="0.25">
      <c r="A1602" s="60"/>
      <c r="B1602" s="18"/>
      <c r="C1602" s="19"/>
      <c r="D1602" s="20"/>
      <c r="E1602" s="20"/>
      <c r="F1602" s="20"/>
      <c r="G1602" s="20"/>
      <c r="H1602" s="20"/>
      <c r="I1602" s="20"/>
      <c r="J1602" s="20"/>
      <c r="K1602" s="21"/>
    </row>
    <row r="1603" spans="1:11" ht="17.100000000000001" customHeight="1" x14ac:dyDescent="0.25">
      <c r="A1603" s="60"/>
      <c r="B1603" s="18"/>
      <c r="C1603" s="19"/>
      <c r="D1603" s="20"/>
      <c r="E1603" s="20"/>
      <c r="F1603" s="20"/>
      <c r="G1603" s="20"/>
      <c r="H1603" s="20"/>
      <c r="I1603" s="20"/>
      <c r="J1603" s="20"/>
      <c r="K1603" s="21"/>
    </row>
    <row r="1604" spans="1:11" ht="17.100000000000001" customHeight="1" x14ac:dyDescent="0.25">
      <c r="A1604" s="60"/>
      <c r="B1604" s="18"/>
      <c r="C1604" s="19"/>
      <c r="D1604" s="20"/>
      <c r="E1604" s="20"/>
      <c r="F1604" s="20"/>
      <c r="G1604" s="20"/>
      <c r="H1604" s="20"/>
      <c r="I1604" s="20"/>
      <c r="J1604" s="20"/>
      <c r="K1604" s="21"/>
    </row>
    <row r="1605" spans="1:11" ht="17.100000000000001" customHeight="1" x14ac:dyDescent="0.25">
      <c r="A1605" s="60"/>
      <c r="B1605" s="18"/>
      <c r="C1605" s="19"/>
      <c r="D1605" s="20"/>
      <c r="E1605" s="20"/>
      <c r="F1605" s="20"/>
      <c r="G1605" s="20"/>
      <c r="H1605" s="20"/>
      <c r="I1605" s="20"/>
      <c r="J1605" s="20"/>
      <c r="K1605" s="21"/>
    </row>
    <row r="1606" spans="1:11" ht="17.100000000000001" customHeight="1" x14ac:dyDescent="0.25">
      <c r="A1606" s="60"/>
      <c r="B1606" s="18"/>
      <c r="C1606" s="19"/>
      <c r="D1606" s="20"/>
      <c r="E1606" s="20"/>
      <c r="F1606" s="20"/>
      <c r="G1606" s="20"/>
      <c r="H1606" s="20"/>
      <c r="I1606" s="20"/>
      <c r="J1606" s="20"/>
      <c r="K1606" s="21"/>
    </row>
    <row r="1607" spans="1:11" ht="17.100000000000001" customHeight="1" x14ac:dyDescent="0.25">
      <c r="A1607" s="60"/>
      <c r="B1607" s="18"/>
      <c r="C1607" s="19"/>
      <c r="D1607" s="20"/>
      <c r="E1607" s="20"/>
      <c r="F1607" s="20"/>
      <c r="G1607" s="20"/>
      <c r="H1607" s="20"/>
      <c r="I1607" s="20"/>
      <c r="J1607" s="20"/>
      <c r="K1607" s="21"/>
    </row>
    <row r="1608" spans="1:11" ht="17.100000000000001" customHeight="1" x14ac:dyDescent="0.25">
      <c r="A1608" s="60"/>
      <c r="B1608" s="18"/>
      <c r="C1608" s="19"/>
      <c r="D1608" s="20"/>
      <c r="E1608" s="20"/>
      <c r="F1608" s="20"/>
      <c r="G1608" s="20"/>
      <c r="H1608" s="20"/>
      <c r="I1608" s="20"/>
      <c r="J1608" s="20"/>
      <c r="K1608" s="21"/>
    </row>
    <row r="1609" spans="1:11" ht="17.100000000000001" customHeight="1" x14ac:dyDescent="0.25">
      <c r="A1609" s="60"/>
      <c r="B1609" s="18"/>
      <c r="C1609" s="19"/>
      <c r="D1609" s="20"/>
      <c r="E1609" s="20"/>
      <c r="F1609" s="20"/>
      <c r="G1609" s="20"/>
      <c r="H1609" s="20"/>
      <c r="I1609" s="20"/>
      <c r="J1609" s="20"/>
      <c r="K1609" s="21"/>
    </row>
    <row r="1610" spans="1:11" ht="17.100000000000001" customHeight="1" x14ac:dyDescent="0.25">
      <c r="A1610" s="60"/>
      <c r="B1610" s="18"/>
      <c r="C1610" s="19"/>
      <c r="D1610" s="20"/>
      <c r="E1610" s="20"/>
      <c r="F1610" s="20"/>
      <c r="G1610" s="20"/>
      <c r="H1610" s="20"/>
      <c r="I1610" s="20"/>
      <c r="J1610" s="20"/>
      <c r="K1610" s="21"/>
    </row>
    <row r="1611" spans="1:11" ht="17.100000000000001" customHeight="1" x14ac:dyDescent="0.25">
      <c r="A1611" s="60"/>
      <c r="B1611" s="18"/>
      <c r="C1611" s="19"/>
      <c r="D1611" s="20"/>
      <c r="E1611" s="20"/>
      <c r="F1611" s="20"/>
      <c r="G1611" s="20"/>
      <c r="H1611" s="20"/>
      <c r="I1611" s="20"/>
      <c r="J1611" s="20"/>
      <c r="K1611" s="21"/>
    </row>
    <row r="1612" spans="1:11" ht="17.100000000000001" customHeight="1" x14ac:dyDescent="0.25">
      <c r="A1612" s="60"/>
      <c r="B1612" s="18"/>
      <c r="C1612" s="19"/>
      <c r="D1612" s="20"/>
      <c r="E1612" s="20"/>
      <c r="F1612" s="20"/>
      <c r="G1612" s="20"/>
      <c r="H1612" s="20"/>
      <c r="I1612" s="20"/>
      <c r="J1612" s="20"/>
      <c r="K1612" s="21"/>
    </row>
    <row r="1613" spans="1:11" ht="17.100000000000001" customHeight="1" x14ac:dyDescent="0.25">
      <c r="A1613" s="60"/>
      <c r="B1613" s="18"/>
      <c r="C1613" s="19"/>
      <c r="D1613" s="20"/>
      <c r="E1613" s="20"/>
      <c r="F1613" s="20"/>
      <c r="G1613" s="20"/>
      <c r="H1613" s="20"/>
      <c r="I1613" s="20"/>
      <c r="J1613" s="20"/>
      <c r="K1613" s="21"/>
    </row>
    <row r="1614" spans="1:11" ht="17.100000000000001" customHeight="1" x14ac:dyDescent="0.25">
      <c r="A1614" s="60"/>
      <c r="B1614" s="18"/>
      <c r="C1614" s="19"/>
      <c r="D1614" s="20"/>
      <c r="E1614" s="20"/>
      <c r="F1614" s="20"/>
      <c r="G1614" s="20"/>
      <c r="H1614" s="20"/>
      <c r="I1614" s="20"/>
      <c r="J1614" s="20"/>
      <c r="K1614" s="21"/>
    </row>
    <row r="1615" spans="1:11" ht="17.100000000000001" customHeight="1" x14ac:dyDescent="0.25">
      <c r="A1615" s="60"/>
      <c r="B1615" s="18"/>
      <c r="C1615" s="19"/>
      <c r="D1615" s="20"/>
      <c r="E1615" s="20"/>
      <c r="F1615" s="20"/>
      <c r="G1615" s="20"/>
      <c r="H1615" s="20"/>
      <c r="I1615" s="20"/>
      <c r="J1615" s="20"/>
      <c r="K1615" s="21"/>
    </row>
    <row r="1616" spans="1:11" ht="17.100000000000001" customHeight="1" x14ac:dyDescent="0.25">
      <c r="A1616" s="60"/>
      <c r="B1616" s="18"/>
      <c r="C1616" s="19"/>
      <c r="D1616" s="20"/>
      <c r="E1616" s="20"/>
      <c r="F1616" s="20"/>
      <c r="G1616" s="20"/>
      <c r="H1616" s="20"/>
      <c r="I1616" s="20"/>
      <c r="J1616" s="20"/>
      <c r="K1616" s="21"/>
    </row>
    <row r="1617" spans="1:11" ht="17.100000000000001" customHeight="1" x14ac:dyDescent="0.25">
      <c r="A1617" s="60"/>
      <c r="B1617" s="18"/>
      <c r="C1617" s="19"/>
      <c r="D1617" s="20"/>
      <c r="E1617" s="20"/>
      <c r="F1617" s="20"/>
      <c r="G1617" s="20"/>
      <c r="H1617" s="20"/>
      <c r="I1617" s="20"/>
      <c r="J1617" s="20"/>
      <c r="K1617" s="21"/>
    </row>
    <row r="1618" spans="1:11" ht="17.100000000000001" customHeight="1" x14ac:dyDescent="0.25">
      <c r="A1618" s="60"/>
      <c r="B1618" s="18"/>
      <c r="C1618" s="19"/>
      <c r="D1618" s="20"/>
      <c r="E1618" s="20"/>
      <c r="F1618" s="20"/>
      <c r="G1618" s="20"/>
      <c r="H1618" s="20"/>
      <c r="I1618" s="20"/>
      <c r="J1618" s="20"/>
      <c r="K1618" s="21"/>
    </row>
    <row r="1619" spans="1:11" ht="17.100000000000001" customHeight="1" x14ac:dyDescent="0.25">
      <c r="A1619" s="60"/>
      <c r="B1619" s="18"/>
      <c r="C1619" s="19"/>
      <c r="D1619" s="20"/>
      <c r="E1619" s="20"/>
      <c r="F1619" s="20"/>
      <c r="G1619" s="20"/>
      <c r="H1619" s="20"/>
      <c r="I1619" s="20"/>
      <c r="J1619" s="20"/>
      <c r="K1619" s="21"/>
    </row>
    <row r="1620" spans="1:11" ht="17.100000000000001" customHeight="1" x14ac:dyDescent="0.25">
      <c r="A1620" s="60"/>
      <c r="B1620" s="18"/>
      <c r="C1620" s="19"/>
      <c r="D1620" s="20"/>
      <c r="E1620" s="20"/>
      <c r="F1620" s="20"/>
      <c r="G1620" s="20"/>
      <c r="H1620" s="20"/>
      <c r="I1620" s="20"/>
      <c r="J1620" s="20"/>
      <c r="K1620" s="21"/>
    </row>
    <row r="1621" spans="1:11" ht="17.100000000000001" customHeight="1" x14ac:dyDescent="0.25">
      <c r="A1621" s="60"/>
      <c r="B1621" s="18"/>
      <c r="C1621" s="19"/>
      <c r="D1621" s="20"/>
      <c r="E1621" s="20"/>
      <c r="F1621" s="20"/>
      <c r="G1621" s="20"/>
      <c r="H1621" s="20"/>
      <c r="I1621" s="20"/>
      <c r="J1621" s="20"/>
      <c r="K1621" s="21"/>
    </row>
    <row r="1622" spans="1:11" ht="17.100000000000001" customHeight="1" x14ac:dyDescent="0.25">
      <c r="A1622" s="60"/>
      <c r="B1622" s="18"/>
      <c r="C1622" s="19"/>
      <c r="D1622" s="20"/>
      <c r="E1622" s="20"/>
      <c r="F1622" s="20"/>
      <c r="G1622" s="20"/>
      <c r="H1622" s="20"/>
      <c r="I1622" s="20"/>
      <c r="J1622" s="20"/>
      <c r="K1622" s="21"/>
    </row>
    <row r="1623" spans="1:11" ht="17.100000000000001" customHeight="1" x14ac:dyDescent="0.25">
      <c r="A1623" s="60"/>
      <c r="B1623" s="18"/>
      <c r="C1623" s="19"/>
      <c r="D1623" s="20"/>
      <c r="E1623" s="20"/>
      <c r="F1623" s="20"/>
      <c r="G1623" s="20"/>
      <c r="H1623" s="20"/>
      <c r="I1623" s="20"/>
      <c r="J1623" s="20"/>
      <c r="K1623" s="21"/>
    </row>
    <row r="1624" spans="1:11" ht="17.100000000000001" customHeight="1" x14ac:dyDescent="0.25">
      <c r="A1624" s="60"/>
      <c r="B1624" s="18"/>
      <c r="C1624" s="19"/>
      <c r="D1624" s="20"/>
      <c r="E1624" s="20"/>
      <c r="F1624" s="20"/>
      <c r="G1624" s="20"/>
      <c r="H1624" s="20"/>
      <c r="I1624" s="20"/>
      <c r="J1624" s="20"/>
      <c r="K1624" s="21"/>
    </row>
    <row r="1625" spans="1:11" ht="17.100000000000001" customHeight="1" x14ac:dyDescent="0.25">
      <c r="A1625" s="60"/>
      <c r="B1625" s="18"/>
      <c r="C1625" s="19"/>
      <c r="D1625" s="20"/>
      <c r="E1625" s="20"/>
      <c r="F1625" s="20"/>
      <c r="G1625" s="20"/>
      <c r="H1625" s="20"/>
      <c r="I1625" s="20"/>
      <c r="J1625" s="20"/>
      <c r="K1625" s="21"/>
    </row>
    <row r="1626" spans="1:11" ht="17.100000000000001" customHeight="1" x14ac:dyDescent="0.25">
      <c r="A1626" s="60"/>
      <c r="B1626" s="18"/>
      <c r="C1626" s="19"/>
      <c r="D1626" s="20"/>
      <c r="E1626" s="20"/>
      <c r="F1626" s="20"/>
      <c r="G1626" s="20"/>
      <c r="H1626" s="20"/>
      <c r="I1626" s="20"/>
      <c r="J1626" s="20"/>
      <c r="K1626" s="21"/>
    </row>
    <row r="1627" spans="1:11" ht="17.100000000000001" customHeight="1" x14ac:dyDescent="0.25">
      <c r="A1627" s="60"/>
      <c r="B1627" s="18"/>
      <c r="C1627" s="19"/>
      <c r="D1627" s="20"/>
      <c r="E1627" s="20"/>
      <c r="F1627" s="20"/>
      <c r="G1627" s="20"/>
      <c r="H1627" s="20"/>
      <c r="I1627" s="20"/>
      <c r="J1627" s="20"/>
      <c r="K1627" s="21"/>
    </row>
    <row r="1628" spans="1:11" ht="17.100000000000001" customHeight="1" x14ac:dyDescent="0.25">
      <c r="A1628" s="60"/>
      <c r="B1628" s="18"/>
      <c r="C1628" s="19"/>
      <c r="D1628" s="20"/>
      <c r="E1628" s="20"/>
      <c r="F1628" s="20"/>
      <c r="G1628" s="20"/>
      <c r="H1628" s="20"/>
      <c r="I1628" s="20"/>
      <c r="J1628" s="20"/>
      <c r="K1628" s="21"/>
    </row>
    <row r="1629" spans="1:11" ht="17.100000000000001" customHeight="1" x14ac:dyDescent="0.25">
      <c r="A1629" s="60"/>
      <c r="B1629" s="18"/>
      <c r="C1629" s="19"/>
      <c r="D1629" s="20"/>
      <c r="E1629" s="20"/>
      <c r="F1629" s="20"/>
      <c r="G1629" s="20"/>
      <c r="H1629" s="20"/>
      <c r="I1629" s="20"/>
      <c r="J1629" s="20"/>
      <c r="K1629" s="21"/>
    </row>
    <row r="1630" spans="1:11" ht="17.100000000000001" customHeight="1" x14ac:dyDescent="0.25">
      <c r="A1630" s="60"/>
      <c r="B1630" s="18"/>
      <c r="C1630" s="19"/>
      <c r="D1630" s="20"/>
      <c r="E1630" s="20"/>
      <c r="F1630" s="20"/>
      <c r="G1630" s="20"/>
      <c r="H1630" s="20"/>
      <c r="I1630" s="20"/>
      <c r="J1630" s="20"/>
      <c r="K1630" s="21"/>
    </row>
    <row r="1631" spans="1:11" ht="17.100000000000001" customHeight="1" x14ac:dyDescent="0.25">
      <c r="A1631" s="60"/>
      <c r="B1631" s="18"/>
      <c r="C1631" s="19"/>
      <c r="D1631" s="20"/>
      <c r="E1631" s="20"/>
      <c r="F1631" s="20"/>
      <c r="G1631" s="20"/>
      <c r="H1631" s="20"/>
      <c r="I1631" s="20"/>
      <c r="J1631" s="20"/>
      <c r="K1631" s="21"/>
    </row>
    <row r="1632" spans="1:11" ht="17.100000000000001" customHeight="1" x14ac:dyDescent="0.25">
      <c r="A1632" s="60"/>
      <c r="B1632" s="18"/>
      <c r="C1632" s="19"/>
      <c r="D1632" s="20"/>
      <c r="E1632" s="20"/>
      <c r="F1632" s="20"/>
      <c r="G1632" s="20"/>
      <c r="H1632" s="20"/>
      <c r="I1632" s="20"/>
      <c r="J1632" s="20"/>
      <c r="K1632" s="21"/>
    </row>
    <row r="1633" spans="1:11" ht="17.100000000000001" customHeight="1" x14ac:dyDescent="0.25">
      <c r="A1633" s="60"/>
      <c r="B1633" s="18"/>
      <c r="C1633" s="19"/>
      <c r="D1633" s="20"/>
      <c r="E1633" s="20"/>
      <c r="F1633" s="20"/>
      <c r="G1633" s="20"/>
      <c r="H1633" s="20"/>
      <c r="I1633" s="20"/>
      <c r="J1633" s="20"/>
      <c r="K1633" s="21"/>
    </row>
    <row r="1634" spans="1:11" ht="17.100000000000001" customHeight="1" x14ac:dyDescent="0.25">
      <c r="A1634" s="60"/>
      <c r="B1634" s="18"/>
      <c r="C1634" s="19"/>
      <c r="D1634" s="20"/>
      <c r="E1634" s="20"/>
      <c r="F1634" s="20"/>
      <c r="G1634" s="20"/>
      <c r="H1634" s="20"/>
      <c r="I1634" s="20"/>
      <c r="J1634" s="20"/>
      <c r="K1634" s="21"/>
    </row>
    <row r="1635" spans="1:11" ht="17.100000000000001" customHeight="1" x14ac:dyDescent="0.25">
      <c r="A1635" s="60"/>
      <c r="B1635" s="18"/>
      <c r="C1635" s="19"/>
      <c r="D1635" s="20"/>
      <c r="E1635" s="20"/>
      <c r="F1635" s="20"/>
      <c r="G1635" s="20"/>
      <c r="H1635" s="20"/>
      <c r="I1635" s="20"/>
      <c r="J1635" s="20"/>
      <c r="K1635" s="21"/>
    </row>
    <row r="1636" spans="1:11" ht="17.100000000000001" customHeight="1" x14ac:dyDescent="0.25">
      <c r="A1636" s="60"/>
      <c r="B1636" s="18"/>
      <c r="C1636" s="19"/>
      <c r="D1636" s="20"/>
      <c r="E1636" s="20"/>
      <c r="F1636" s="20"/>
      <c r="G1636" s="20"/>
      <c r="H1636" s="20"/>
      <c r="I1636" s="20"/>
      <c r="J1636" s="20"/>
      <c r="K1636" s="21"/>
    </row>
    <row r="1637" spans="1:11" ht="17.100000000000001" customHeight="1" x14ac:dyDescent="0.25">
      <c r="A1637" s="60"/>
      <c r="B1637" s="18"/>
      <c r="C1637" s="19"/>
      <c r="D1637" s="20"/>
      <c r="E1637" s="20"/>
      <c r="F1637" s="20"/>
      <c r="G1637" s="20"/>
      <c r="H1637" s="20"/>
      <c r="I1637" s="20"/>
      <c r="J1637" s="20"/>
      <c r="K1637" s="21"/>
    </row>
    <row r="1638" spans="1:11" ht="17.100000000000001" customHeight="1" x14ac:dyDescent="0.25">
      <c r="A1638" s="60"/>
      <c r="B1638" s="18"/>
      <c r="C1638" s="19"/>
      <c r="D1638" s="20"/>
      <c r="E1638" s="20"/>
      <c r="F1638" s="20"/>
      <c r="G1638" s="20"/>
      <c r="H1638" s="20"/>
      <c r="I1638" s="20"/>
      <c r="J1638" s="20"/>
      <c r="K1638" s="21"/>
    </row>
    <row r="1639" spans="1:11" ht="17.100000000000001" customHeight="1" x14ac:dyDescent="0.25">
      <c r="A1639" s="60"/>
      <c r="B1639" s="18"/>
      <c r="C1639" s="19"/>
      <c r="D1639" s="20"/>
      <c r="E1639" s="20"/>
      <c r="F1639" s="20"/>
      <c r="G1639" s="20"/>
      <c r="H1639" s="20"/>
      <c r="I1639" s="20"/>
      <c r="J1639" s="20"/>
      <c r="K1639" s="21"/>
    </row>
    <row r="1640" spans="1:11" ht="17.100000000000001" customHeight="1" x14ac:dyDescent="0.25">
      <c r="A1640" s="60"/>
      <c r="B1640" s="18"/>
      <c r="C1640" s="19"/>
      <c r="D1640" s="20"/>
      <c r="E1640" s="20"/>
      <c r="F1640" s="20"/>
      <c r="G1640" s="20"/>
      <c r="H1640" s="20"/>
      <c r="I1640" s="20"/>
      <c r="J1640" s="20"/>
      <c r="K1640" s="21"/>
    </row>
    <row r="1641" spans="1:11" ht="17.100000000000001" customHeight="1" x14ac:dyDescent="0.25">
      <c r="A1641" s="60"/>
      <c r="B1641" s="18"/>
      <c r="C1641" s="19"/>
      <c r="D1641" s="20"/>
      <c r="E1641" s="20"/>
      <c r="F1641" s="20"/>
      <c r="G1641" s="20"/>
      <c r="H1641" s="20"/>
      <c r="I1641" s="20"/>
      <c r="J1641" s="20"/>
      <c r="K1641" s="21"/>
    </row>
    <row r="1642" spans="1:11" ht="17.100000000000001" customHeight="1" x14ac:dyDescent="0.25">
      <c r="A1642" s="60"/>
      <c r="B1642" s="18"/>
      <c r="C1642" s="19"/>
      <c r="D1642" s="20"/>
      <c r="E1642" s="20"/>
      <c r="F1642" s="20"/>
      <c r="G1642" s="20"/>
      <c r="H1642" s="20"/>
      <c r="I1642" s="20"/>
      <c r="J1642" s="20"/>
      <c r="K1642" s="21"/>
    </row>
    <row r="1643" spans="1:11" ht="17.100000000000001" customHeight="1" x14ac:dyDescent="0.25">
      <c r="A1643" s="60"/>
      <c r="B1643" s="18"/>
      <c r="C1643" s="19"/>
      <c r="D1643" s="20"/>
      <c r="E1643" s="20"/>
      <c r="F1643" s="20"/>
      <c r="G1643" s="20"/>
      <c r="H1643" s="20"/>
      <c r="I1643" s="20"/>
      <c r="J1643" s="20"/>
      <c r="K1643" s="21"/>
    </row>
    <row r="1644" spans="1:11" ht="17.100000000000001" customHeight="1" x14ac:dyDescent="0.25">
      <c r="A1644" s="60"/>
      <c r="B1644" s="18"/>
      <c r="C1644" s="19"/>
      <c r="D1644" s="20"/>
      <c r="E1644" s="20"/>
      <c r="F1644" s="20"/>
      <c r="G1644" s="20"/>
      <c r="H1644" s="20"/>
      <c r="I1644" s="20"/>
      <c r="J1644" s="20"/>
      <c r="K1644" s="21"/>
    </row>
    <row r="1645" spans="1:11" ht="17.100000000000001" customHeight="1" x14ac:dyDescent="0.25">
      <c r="A1645" s="60"/>
      <c r="B1645" s="18"/>
      <c r="C1645" s="19"/>
      <c r="D1645" s="20"/>
      <c r="E1645" s="20"/>
      <c r="F1645" s="20"/>
      <c r="G1645" s="20"/>
      <c r="H1645" s="20"/>
      <c r="I1645" s="20"/>
      <c r="J1645" s="20"/>
      <c r="K1645" s="21"/>
    </row>
    <row r="1646" spans="1:11" ht="17.100000000000001" customHeight="1" x14ac:dyDescent="0.25">
      <c r="A1646" s="60"/>
      <c r="B1646" s="18"/>
      <c r="C1646" s="19"/>
      <c r="D1646" s="20"/>
      <c r="E1646" s="20"/>
      <c r="F1646" s="20"/>
      <c r="G1646" s="20"/>
      <c r="H1646" s="20"/>
      <c r="I1646" s="20"/>
      <c r="J1646" s="20"/>
      <c r="K1646" s="21"/>
    </row>
    <row r="1647" spans="1:11" ht="17.100000000000001" customHeight="1" x14ac:dyDescent="0.25">
      <c r="A1647" s="60"/>
      <c r="B1647" s="18"/>
      <c r="C1647" s="19"/>
      <c r="D1647" s="20"/>
      <c r="E1647" s="20"/>
      <c r="F1647" s="20"/>
      <c r="G1647" s="20"/>
      <c r="H1647" s="20"/>
      <c r="I1647" s="20"/>
      <c r="J1647" s="20"/>
      <c r="K1647" s="21"/>
    </row>
    <row r="1648" spans="1:11" ht="17.100000000000001" customHeight="1" x14ac:dyDescent="0.25">
      <c r="A1648" s="60"/>
      <c r="B1648" s="18"/>
      <c r="C1648" s="19"/>
      <c r="D1648" s="20"/>
      <c r="E1648" s="20"/>
      <c r="F1648" s="20"/>
      <c r="G1648" s="20"/>
      <c r="H1648" s="20"/>
      <c r="I1648" s="20"/>
      <c r="J1648" s="20"/>
      <c r="K1648" s="21"/>
    </row>
    <row r="1649" spans="1:11" ht="17.100000000000001" customHeight="1" x14ac:dyDescent="0.25">
      <c r="A1649" s="60"/>
      <c r="B1649" s="18"/>
      <c r="C1649" s="19"/>
      <c r="D1649" s="20"/>
      <c r="E1649" s="20"/>
      <c r="F1649" s="20"/>
      <c r="G1649" s="20"/>
      <c r="H1649" s="20"/>
      <c r="I1649" s="20"/>
      <c r="J1649" s="20"/>
      <c r="K1649" s="21"/>
    </row>
    <row r="1650" spans="1:11" ht="17.100000000000001" customHeight="1" x14ac:dyDescent="0.25">
      <c r="A1650" s="60"/>
      <c r="B1650" s="18"/>
      <c r="C1650" s="19"/>
      <c r="D1650" s="20"/>
      <c r="E1650" s="20"/>
      <c r="F1650" s="20"/>
      <c r="G1650" s="20"/>
      <c r="H1650" s="20"/>
      <c r="I1650" s="20"/>
      <c r="J1650" s="20"/>
      <c r="K1650" s="21"/>
    </row>
    <row r="1651" spans="1:11" ht="17.100000000000001" customHeight="1" x14ac:dyDescent="0.25">
      <c r="A1651" s="60"/>
      <c r="B1651" s="18"/>
      <c r="C1651" s="19"/>
      <c r="D1651" s="20"/>
      <c r="E1651" s="20"/>
      <c r="F1651" s="20"/>
      <c r="G1651" s="20"/>
      <c r="H1651" s="20"/>
      <c r="I1651" s="20"/>
      <c r="J1651" s="20"/>
      <c r="K1651" s="21"/>
    </row>
    <row r="1652" spans="1:11" ht="17.100000000000001" customHeight="1" x14ac:dyDescent="0.25">
      <c r="A1652" s="60"/>
      <c r="B1652" s="18"/>
      <c r="C1652" s="19"/>
      <c r="D1652" s="20"/>
      <c r="E1652" s="20"/>
      <c r="F1652" s="20"/>
      <c r="G1652" s="20"/>
      <c r="H1652" s="20"/>
      <c r="I1652" s="20"/>
      <c r="J1652" s="20"/>
      <c r="K1652" s="21"/>
    </row>
    <row r="1653" spans="1:11" ht="17.100000000000001" customHeight="1" x14ac:dyDescent="0.25">
      <c r="A1653" s="60"/>
      <c r="B1653" s="18"/>
      <c r="C1653" s="19"/>
      <c r="D1653" s="20"/>
      <c r="E1653" s="20"/>
      <c r="F1653" s="20"/>
      <c r="G1653" s="20"/>
      <c r="H1653" s="20"/>
      <c r="I1653" s="20"/>
      <c r="J1653" s="20"/>
      <c r="K1653" s="21"/>
    </row>
    <row r="1654" spans="1:11" ht="17.100000000000001" customHeight="1" x14ac:dyDescent="0.25">
      <c r="A1654" s="60"/>
      <c r="B1654" s="18"/>
      <c r="C1654" s="19"/>
      <c r="D1654" s="20"/>
      <c r="E1654" s="20"/>
      <c r="F1654" s="20"/>
      <c r="G1654" s="20"/>
      <c r="H1654" s="20"/>
      <c r="I1654" s="20"/>
      <c r="J1654" s="20"/>
      <c r="K1654" s="21"/>
    </row>
    <row r="1655" spans="1:11" ht="17.100000000000001" customHeight="1" x14ac:dyDescent="0.25">
      <c r="A1655" s="60"/>
      <c r="B1655" s="18"/>
      <c r="C1655" s="19"/>
      <c r="D1655" s="20"/>
      <c r="E1655" s="20"/>
      <c r="F1655" s="20"/>
      <c r="G1655" s="20"/>
      <c r="H1655" s="20"/>
      <c r="I1655" s="20"/>
      <c r="J1655" s="20"/>
      <c r="K1655" s="21"/>
    </row>
    <row r="1656" spans="1:11" ht="17.100000000000001" customHeight="1" x14ac:dyDescent="0.25">
      <c r="A1656" s="60"/>
      <c r="B1656" s="18"/>
      <c r="C1656" s="19"/>
      <c r="D1656" s="20"/>
      <c r="E1656" s="20"/>
      <c r="F1656" s="20"/>
      <c r="G1656" s="20"/>
      <c r="H1656" s="20"/>
      <c r="I1656" s="20"/>
      <c r="J1656" s="20"/>
      <c r="K1656" s="21"/>
    </row>
    <row r="1657" spans="1:11" ht="17.100000000000001" customHeight="1" x14ac:dyDescent="0.25">
      <c r="A1657" s="60"/>
      <c r="B1657" s="18"/>
      <c r="C1657" s="19"/>
      <c r="D1657" s="20"/>
      <c r="E1657" s="20"/>
      <c r="F1657" s="20"/>
      <c r="G1657" s="20"/>
      <c r="H1657" s="20"/>
      <c r="I1657" s="20"/>
      <c r="J1657" s="20"/>
      <c r="K1657" s="21"/>
    </row>
    <row r="1658" spans="1:11" ht="17.100000000000001" customHeight="1" x14ac:dyDescent="0.25">
      <c r="A1658" s="60"/>
      <c r="B1658" s="18"/>
      <c r="C1658" s="19"/>
      <c r="D1658" s="20"/>
      <c r="E1658" s="20"/>
      <c r="F1658" s="20"/>
      <c r="G1658" s="20"/>
      <c r="H1658" s="20"/>
      <c r="I1658" s="20"/>
      <c r="J1658" s="20"/>
      <c r="K1658" s="21"/>
    </row>
    <row r="1659" spans="1:11" ht="17.100000000000001" customHeight="1" x14ac:dyDescent="0.25">
      <c r="A1659" s="60"/>
      <c r="B1659" s="18"/>
      <c r="C1659" s="19"/>
      <c r="D1659" s="20"/>
      <c r="E1659" s="20"/>
      <c r="F1659" s="20"/>
      <c r="G1659" s="20"/>
      <c r="H1659" s="20"/>
      <c r="I1659" s="20"/>
      <c r="J1659" s="20"/>
      <c r="K1659" s="21"/>
    </row>
    <row r="1660" spans="1:11" ht="17.100000000000001" customHeight="1" x14ac:dyDescent="0.25">
      <c r="A1660" s="60"/>
      <c r="B1660" s="18"/>
      <c r="C1660" s="19"/>
      <c r="D1660" s="20"/>
      <c r="E1660" s="20"/>
      <c r="F1660" s="20"/>
      <c r="G1660" s="20"/>
      <c r="H1660" s="20"/>
      <c r="I1660" s="20"/>
      <c r="J1660" s="20"/>
      <c r="K1660" s="21"/>
    </row>
    <row r="1661" spans="1:11" ht="17.100000000000001" customHeight="1" x14ac:dyDescent="0.25">
      <c r="A1661" s="60"/>
      <c r="B1661" s="18"/>
      <c r="C1661" s="19"/>
      <c r="D1661" s="20"/>
      <c r="E1661" s="20"/>
      <c r="F1661" s="20"/>
      <c r="G1661" s="20"/>
      <c r="H1661" s="20"/>
      <c r="I1661" s="20"/>
      <c r="J1661" s="20"/>
      <c r="K1661" s="21"/>
    </row>
    <row r="1662" spans="1:11" ht="17.100000000000001" customHeight="1" x14ac:dyDescent="0.25">
      <c r="A1662" s="60"/>
      <c r="B1662" s="18"/>
      <c r="C1662" s="19"/>
      <c r="D1662" s="20"/>
      <c r="E1662" s="20"/>
      <c r="F1662" s="20"/>
      <c r="G1662" s="20"/>
      <c r="H1662" s="20"/>
      <c r="I1662" s="20"/>
      <c r="J1662" s="20"/>
      <c r="K1662" s="21"/>
    </row>
    <row r="1663" spans="1:11" ht="17.100000000000001" customHeight="1" x14ac:dyDescent="0.25">
      <c r="A1663" s="60"/>
      <c r="B1663" s="18"/>
      <c r="C1663" s="19"/>
      <c r="D1663" s="20"/>
      <c r="E1663" s="20"/>
      <c r="F1663" s="20"/>
      <c r="G1663" s="20"/>
      <c r="H1663" s="20"/>
      <c r="I1663" s="20"/>
      <c r="J1663" s="20"/>
      <c r="K1663" s="21"/>
    </row>
    <row r="1664" spans="1:11" ht="17.100000000000001" customHeight="1" x14ac:dyDescent="0.25">
      <c r="A1664" s="60"/>
      <c r="B1664" s="18"/>
      <c r="C1664" s="19"/>
      <c r="D1664" s="20"/>
      <c r="E1664" s="20"/>
      <c r="F1664" s="20"/>
      <c r="G1664" s="20"/>
      <c r="H1664" s="20"/>
      <c r="I1664" s="20"/>
      <c r="J1664" s="20"/>
      <c r="K1664" s="21"/>
    </row>
    <row r="1665" spans="1:11" ht="17.100000000000001" customHeight="1" x14ac:dyDescent="0.25">
      <c r="A1665" s="60"/>
      <c r="B1665" s="18"/>
      <c r="C1665" s="19"/>
      <c r="D1665" s="20"/>
      <c r="E1665" s="20"/>
      <c r="F1665" s="20"/>
      <c r="G1665" s="20"/>
      <c r="H1665" s="20"/>
      <c r="I1665" s="20"/>
      <c r="J1665" s="20"/>
      <c r="K1665" s="21"/>
    </row>
    <row r="1666" spans="1:11" ht="17.100000000000001" customHeight="1" x14ac:dyDescent="0.25">
      <c r="A1666" s="60"/>
      <c r="B1666" s="18"/>
      <c r="C1666" s="19"/>
      <c r="D1666" s="20"/>
      <c r="E1666" s="20"/>
      <c r="F1666" s="20"/>
      <c r="G1666" s="20"/>
      <c r="H1666" s="20"/>
      <c r="I1666" s="20"/>
      <c r="J1666" s="20"/>
      <c r="K1666" s="21"/>
    </row>
    <row r="1667" spans="1:11" ht="17.100000000000001" customHeight="1" x14ac:dyDescent="0.25">
      <c r="A1667" s="60"/>
      <c r="B1667" s="18"/>
      <c r="C1667" s="19"/>
      <c r="D1667" s="20"/>
      <c r="E1667" s="20"/>
      <c r="F1667" s="20"/>
      <c r="G1667" s="20"/>
      <c r="H1667" s="20"/>
      <c r="I1667" s="20"/>
      <c r="J1667" s="20"/>
      <c r="K1667" s="21"/>
    </row>
    <row r="1668" spans="1:11" ht="17.100000000000001" customHeight="1" x14ac:dyDescent="0.25">
      <c r="A1668" s="60"/>
      <c r="B1668" s="18"/>
      <c r="C1668" s="19"/>
      <c r="D1668" s="20"/>
      <c r="E1668" s="20"/>
      <c r="F1668" s="20"/>
      <c r="G1668" s="20"/>
      <c r="H1668" s="20"/>
      <c r="I1668" s="20"/>
      <c r="J1668" s="20"/>
      <c r="K1668" s="21"/>
    </row>
    <row r="1669" spans="1:11" ht="17.100000000000001" customHeight="1" x14ac:dyDescent="0.25">
      <c r="A1669" s="60"/>
      <c r="B1669" s="18"/>
      <c r="C1669" s="19"/>
      <c r="D1669" s="20"/>
      <c r="E1669" s="20"/>
      <c r="F1669" s="20"/>
      <c r="G1669" s="20"/>
      <c r="H1669" s="20"/>
      <c r="I1669" s="20"/>
      <c r="J1669" s="20"/>
      <c r="K1669" s="21"/>
    </row>
    <row r="1670" spans="1:11" ht="17.100000000000001" customHeight="1" x14ac:dyDescent="0.25">
      <c r="A1670" s="60"/>
      <c r="B1670" s="18"/>
      <c r="C1670" s="19"/>
      <c r="D1670" s="20"/>
      <c r="E1670" s="20"/>
      <c r="F1670" s="20"/>
      <c r="G1670" s="20"/>
      <c r="H1670" s="20"/>
      <c r="I1670" s="20"/>
      <c r="J1670" s="20"/>
      <c r="K1670" s="21"/>
    </row>
    <row r="1671" spans="1:11" ht="17.100000000000001" customHeight="1" x14ac:dyDescent="0.25">
      <c r="A1671" s="60"/>
      <c r="B1671" s="18"/>
      <c r="C1671" s="19"/>
      <c r="D1671" s="20"/>
      <c r="E1671" s="20"/>
      <c r="F1671" s="20"/>
      <c r="G1671" s="20"/>
      <c r="H1671" s="20"/>
      <c r="I1671" s="20"/>
      <c r="J1671" s="20"/>
      <c r="K1671" s="21"/>
    </row>
    <row r="1672" spans="1:11" ht="17.100000000000001" customHeight="1" x14ac:dyDescent="0.25">
      <c r="A1672" s="60"/>
      <c r="B1672" s="18"/>
      <c r="C1672" s="19"/>
      <c r="D1672" s="20"/>
      <c r="E1672" s="20"/>
      <c r="F1672" s="20"/>
      <c r="G1672" s="20"/>
      <c r="H1672" s="20"/>
      <c r="I1672" s="20"/>
      <c r="J1672" s="20"/>
      <c r="K1672" s="21"/>
    </row>
    <row r="1673" spans="1:11" ht="17.100000000000001" customHeight="1" x14ac:dyDescent="0.25">
      <c r="A1673" s="60"/>
      <c r="B1673" s="18"/>
      <c r="C1673" s="19"/>
      <c r="D1673" s="20"/>
      <c r="E1673" s="20"/>
      <c r="F1673" s="20"/>
      <c r="G1673" s="20"/>
      <c r="H1673" s="20"/>
      <c r="I1673" s="20"/>
      <c r="J1673" s="20"/>
      <c r="K1673" s="21"/>
    </row>
    <row r="1674" spans="1:11" ht="17.100000000000001" customHeight="1" x14ac:dyDescent="0.25">
      <c r="A1674" s="60"/>
      <c r="B1674" s="18"/>
      <c r="C1674" s="19"/>
      <c r="D1674" s="20"/>
      <c r="E1674" s="20"/>
      <c r="F1674" s="20"/>
      <c r="G1674" s="20"/>
      <c r="H1674" s="20"/>
      <c r="I1674" s="20"/>
      <c r="J1674" s="20"/>
      <c r="K1674" s="21"/>
    </row>
    <row r="1675" spans="1:11" ht="17.100000000000001" customHeight="1" x14ac:dyDescent="0.25">
      <c r="A1675" s="60"/>
      <c r="B1675" s="18"/>
      <c r="C1675" s="19"/>
      <c r="D1675" s="20"/>
      <c r="E1675" s="20"/>
      <c r="F1675" s="20"/>
      <c r="G1675" s="20"/>
      <c r="H1675" s="20"/>
      <c r="I1675" s="20"/>
      <c r="J1675" s="20"/>
      <c r="K1675" s="21"/>
    </row>
    <row r="1676" spans="1:11" ht="17.100000000000001" customHeight="1" x14ac:dyDescent="0.25">
      <c r="A1676" s="60"/>
      <c r="B1676" s="18"/>
      <c r="C1676" s="19"/>
      <c r="D1676" s="20"/>
      <c r="E1676" s="20"/>
      <c r="F1676" s="20"/>
      <c r="G1676" s="20"/>
      <c r="H1676" s="20"/>
      <c r="I1676" s="20"/>
      <c r="J1676" s="20"/>
      <c r="K1676" s="21"/>
    </row>
    <row r="1677" spans="1:11" ht="17.100000000000001" customHeight="1" x14ac:dyDescent="0.25">
      <c r="A1677" s="60"/>
      <c r="B1677" s="18"/>
      <c r="C1677" s="19"/>
      <c r="D1677" s="20"/>
      <c r="E1677" s="20"/>
      <c r="F1677" s="20"/>
      <c r="G1677" s="20"/>
      <c r="H1677" s="20"/>
      <c r="I1677" s="20"/>
      <c r="J1677" s="20"/>
      <c r="K1677" s="21"/>
    </row>
    <row r="1678" spans="1:11" ht="17.100000000000001" customHeight="1" x14ac:dyDescent="0.25">
      <c r="A1678" s="60"/>
      <c r="B1678" s="18"/>
      <c r="C1678" s="19"/>
      <c r="D1678" s="20"/>
      <c r="E1678" s="20"/>
      <c r="F1678" s="20"/>
      <c r="G1678" s="20"/>
      <c r="H1678" s="20"/>
      <c r="I1678" s="20"/>
      <c r="J1678" s="20"/>
      <c r="K1678" s="21"/>
    </row>
    <row r="1679" spans="1:11" ht="17.100000000000001" customHeight="1" x14ac:dyDescent="0.25">
      <c r="A1679" s="60"/>
      <c r="B1679" s="18"/>
      <c r="C1679" s="19"/>
      <c r="D1679" s="20"/>
      <c r="E1679" s="20"/>
      <c r="F1679" s="20"/>
      <c r="G1679" s="20"/>
      <c r="H1679" s="20"/>
      <c r="I1679" s="20"/>
      <c r="J1679" s="20"/>
      <c r="K1679" s="21"/>
    </row>
    <row r="1680" spans="1:11" ht="17.100000000000001" customHeight="1" x14ac:dyDescent="0.25">
      <c r="A1680" s="60"/>
      <c r="B1680" s="18"/>
      <c r="C1680" s="19"/>
      <c r="D1680" s="20"/>
      <c r="E1680" s="20"/>
      <c r="F1680" s="20"/>
      <c r="G1680" s="20"/>
      <c r="H1680" s="20"/>
      <c r="I1680" s="20"/>
      <c r="J1680" s="20"/>
      <c r="K1680" s="21"/>
    </row>
    <row r="1681" spans="1:11" ht="17.100000000000001" customHeight="1" x14ac:dyDescent="0.25">
      <c r="A1681" s="60"/>
      <c r="B1681" s="18"/>
      <c r="C1681" s="19"/>
      <c r="D1681" s="20"/>
      <c r="E1681" s="20"/>
      <c r="F1681" s="20"/>
      <c r="G1681" s="20"/>
      <c r="H1681" s="20"/>
      <c r="I1681" s="20"/>
      <c r="J1681" s="20"/>
      <c r="K1681" s="21"/>
    </row>
    <row r="1682" spans="1:11" ht="17.100000000000001" customHeight="1" x14ac:dyDescent="0.25">
      <c r="A1682" s="60"/>
      <c r="B1682" s="18"/>
      <c r="C1682" s="19"/>
      <c r="D1682" s="20"/>
      <c r="E1682" s="20"/>
      <c r="F1682" s="20"/>
      <c r="G1682" s="20"/>
      <c r="H1682" s="20"/>
      <c r="I1682" s="20"/>
      <c r="J1682" s="20"/>
      <c r="K1682" s="21"/>
    </row>
    <row r="1683" spans="1:11" ht="17.100000000000001" customHeight="1" x14ac:dyDescent="0.25">
      <c r="A1683" s="60"/>
      <c r="B1683" s="18"/>
      <c r="C1683" s="19"/>
      <c r="D1683" s="20"/>
      <c r="E1683" s="20"/>
      <c r="F1683" s="20"/>
      <c r="G1683" s="20"/>
      <c r="H1683" s="20"/>
      <c r="I1683" s="20"/>
      <c r="J1683" s="20"/>
      <c r="K1683" s="21"/>
    </row>
    <row r="1684" spans="1:11" ht="17.100000000000001" customHeight="1" x14ac:dyDescent="0.25">
      <c r="A1684" s="60"/>
      <c r="B1684" s="18"/>
      <c r="C1684" s="19"/>
      <c r="D1684" s="20"/>
      <c r="E1684" s="20"/>
      <c r="F1684" s="20"/>
      <c r="G1684" s="20"/>
      <c r="H1684" s="20"/>
      <c r="I1684" s="20"/>
      <c r="J1684" s="20"/>
      <c r="K1684" s="21"/>
    </row>
    <row r="1685" spans="1:11" ht="17.100000000000001" customHeight="1" x14ac:dyDescent="0.25">
      <c r="A1685" s="60"/>
      <c r="B1685" s="18"/>
      <c r="C1685" s="19"/>
      <c r="D1685" s="20"/>
      <c r="E1685" s="20"/>
      <c r="F1685" s="20"/>
      <c r="G1685" s="20"/>
      <c r="H1685" s="20"/>
      <c r="I1685" s="20"/>
      <c r="J1685" s="20"/>
      <c r="K1685" s="21"/>
    </row>
    <row r="1686" spans="1:11" ht="17.100000000000001" customHeight="1" x14ac:dyDescent="0.25">
      <c r="A1686" s="60"/>
      <c r="B1686" s="18"/>
      <c r="C1686" s="19"/>
      <c r="D1686" s="20"/>
      <c r="E1686" s="20"/>
      <c r="F1686" s="20"/>
      <c r="G1686" s="20"/>
      <c r="H1686" s="20"/>
      <c r="I1686" s="20"/>
      <c r="J1686" s="20"/>
      <c r="K1686" s="21"/>
    </row>
    <row r="1687" spans="1:11" ht="17.100000000000001" customHeight="1" x14ac:dyDescent="0.25">
      <c r="A1687" s="60"/>
      <c r="B1687" s="18"/>
      <c r="C1687" s="19"/>
      <c r="D1687" s="20"/>
      <c r="E1687" s="20"/>
      <c r="F1687" s="20"/>
      <c r="G1687" s="20"/>
      <c r="H1687" s="20"/>
      <c r="I1687" s="20"/>
      <c r="J1687" s="20"/>
      <c r="K1687" s="21"/>
    </row>
    <row r="1688" spans="1:11" ht="17.100000000000001" customHeight="1" x14ac:dyDescent="0.25">
      <c r="A1688" s="60"/>
      <c r="B1688" s="18"/>
      <c r="C1688" s="19"/>
      <c r="D1688" s="20"/>
      <c r="E1688" s="20"/>
      <c r="F1688" s="20"/>
      <c r="G1688" s="20"/>
      <c r="H1688" s="20"/>
      <c r="I1688" s="20"/>
      <c r="J1688" s="20"/>
      <c r="K1688" s="21"/>
    </row>
    <row r="1689" spans="1:11" ht="17.100000000000001" customHeight="1" x14ac:dyDescent="0.25">
      <c r="A1689" s="60"/>
      <c r="B1689" s="18"/>
      <c r="C1689" s="19"/>
      <c r="D1689" s="20"/>
      <c r="E1689" s="20"/>
      <c r="F1689" s="20"/>
      <c r="G1689" s="20"/>
      <c r="H1689" s="20"/>
      <c r="I1689" s="20"/>
      <c r="J1689" s="20"/>
      <c r="K1689" s="21"/>
    </row>
    <row r="1690" spans="1:11" ht="17.100000000000001" customHeight="1" x14ac:dyDescent="0.25">
      <c r="A1690" s="60"/>
      <c r="B1690" s="18"/>
      <c r="C1690" s="19"/>
      <c r="D1690" s="20"/>
      <c r="E1690" s="20"/>
      <c r="F1690" s="20"/>
      <c r="G1690" s="20"/>
      <c r="H1690" s="20"/>
      <c r="I1690" s="20"/>
      <c r="J1690" s="20"/>
      <c r="K1690" s="21"/>
    </row>
    <row r="1691" spans="1:11" ht="17.100000000000001" customHeight="1" x14ac:dyDescent="0.25">
      <c r="A1691" s="60"/>
      <c r="B1691" s="18"/>
      <c r="C1691" s="19"/>
      <c r="D1691" s="20"/>
      <c r="E1691" s="20"/>
      <c r="F1691" s="20"/>
      <c r="G1691" s="20"/>
      <c r="H1691" s="20"/>
      <c r="I1691" s="20"/>
      <c r="J1691" s="20"/>
      <c r="K1691" s="21"/>
    </row>
    <row r="1692" spans="1:11" ht="17.100000000000001" customHeight="1" x14ac:dyDescent="0.25">
      <c r="A1692" s="60"/>
      <c r="B1692" s="18"/>
      <c r="C1692" s="19"/>
      <c r="D1692" s="20"/>
      <c r="E1692" s="20"/>
      <c r="F1692" s="20"/>
      <c r="G1692" s="20"/>
      <c r="H1692" s="20"/>
      <c r="I1692" s="20"/>
      <c r="J1692" s="20"/>
      <c r="K1692" s="21"/>
    </row>
    <row r="1693" spans="1:11" ht="17.100000000000001" customHeight="1" x14ac:dyDescent="0.25">
      <c r="A1693" s="60"/>
      <c r="B1693" s="18"/>
      <c r="C1693" s="19"/>
      <c r="D1693" s="20"/>
      <c r="E1693" s="20"/>
      <c r="F1693" s="20"/>
      <c r="G1693" s="20"/>
      <c r="H1693" s="20"/>
      <c r="I1693" s="20"/>
      <c r="J1693" s="20"/>
      <c r="K1693" s="21"/>
    </row>
    <row r="1694" spans="1:11" ht="17.100000000000001" customHeight="1" x14ac:dyDescent="0.25">
      <c r="A1694" s="60"/>
      <c r="B1694" s="18"/>
      <c r="C1694" s="19"/>
      <c r="D1694" s="20"/>
      <c r="E1694" s="20"/>
      <c r="F1694" s="20"/>
      <c r="G1694" s="20"/>
      <c r="H1694" s="20"/>
      <c r="I1694" s="20"/>
      <c r="J1694" s="20"/>
      <c r="K1694" s="21"/>
    </row>
    <row r="1695" spans="1:11" ht="17.100000000000001" customHeight="1" x14ac:dyDescent="0.25">
      <c r="A1695" s="60"/>
      <c r="B1695" s="18"/>
      <c r="C1695" s="19"/>
      <c r="D1695" s="20"/>
      <c r="E1695" s="20"/>
      <c r="F1695" s="20"/>
      <c r="G1695" s="20"/>
      <c r="H1695" s="20"/>
      <c r="I1695" s="20"/>
      <c r="J1695" s="20"/>
      <c r="K1695" s="21"/>
    </row>
    <row r="1696" spans="1:11" ht="17.100000000000001" customHeight="1" x14ac:dyDescent="0.25">
      <c r="A1696" s="60"/>
      <c r="B1696" s="18"/>
      <c r="C1696" s="19"/>
      <c r="D1696" s="20"/>
      <c r="E1696" s="20"/>
      <c r="F1696" s="20"/>
      <c r="G1696" s="20"/>
      <c r="H1696" s="20"/>
      <c r="I1696" s="20"/>
      <c r="J1696" s="20"/>
      <c r="K1696" s="21"/>
    </row>
    <row r="1697" spans="1:11" ht="17.100000000000001" customHeight="1" x14ac:dyDescent="0.25">
      <c r="A1697" s="60"/>
      <c r="B1697" s="18"/>
      <c r="C1697" s="19"/>
      <c r="D1697" s="20"/>
      <c r="E1697" s="20"/>
      <c r="F1697" s="20"/>
      <c r="G1697" s="20"/>
      <c r="H1697" s="20"/>
      <c r="I1697" s="20"/>
      <c r="J1697" s="20"/>
      <c r="K1697" s="21"/>
    </row>
    <row r="1698" spans="1:11" ht="17.100000000000001" customHeight="1" x14ac:dyDescent="0.25">
      <c r="A1698" s="60"/>
      <c r="B1698" s="18"/>
      <c r="C1698" s="19"/>
      <c r="D1698" s="20"/>
      <c r="E1698" s="20"/>
      <c r="F1698" s="20"/>
      <c r="G1698" s="20"/>
      <c r="H1698" s="20"/>
      <c r="I1698" s="20"/>
      <c r="J1698" s="20"/>
      <c r="K1698" s="21"/>
    </row>
    <row r="1699" spans="1:11" ht="17.100000000000001" customHeight="1" x14ac:dyDescent="0.25">
      <c r="A1699" s="60"/>
      <c r="B1699" s="18"/>
      <c r="C1699" s="19"/>
      <c r="D1699" s="20"/>
      <c r="E1699" s="20"/>
      <c r="F1699" s="20"/>
      <c r="G1699" s="20"/>
      <c r="H1699" s="20"/>
      <c r="I1699" s="20"/>
      <c r="J1699" s="20"/>
      <c r="K1699" s="21"/>
    </row>
    <row r="1700" spans="1:11" ht="17.100000000000001" customHeight="1" x14ac:dyDescent="0.25">
      <c r="A1700" s="60"/>
      <c r="B1700" s="18"/>
      <c r="C1700" s="19"/>
      <c r="D1700" s="20"/>
      <c r="E1700" s="20"/>
      <c r="F1700" s="20"/>
      <c r="G1700" s="20"/>
      <c r="H1700" s="20"/>
      <c r="I1700" s="20"/>
      <c r="J1700" s="20"/>
      <c r="K1700" s="21"/>
    </row>
    <row r="1701" spans="1:11" ht="17.100000000000001" customHeight="1" x14ac:dyDescent="0.25">
      <c r="A1701" s="60"/>
      <c r="B1701" s="18"/>
      <c r="C1701" s="19"/>
      <c r="D1701" s="20"/>
      <c r="E1701" s="20"/>
      <c r="F1701" s="20"/>
      <c r="G1701" s="20"/>
      <c r="H1701" s="20"/>
      <c r="I1701" s="20"/>
      <c r="J1701" s="20"/>
      <c r="K1701" s="21"/>
    </row>
    <row r="1702" spans="1:11" ht="17.100000000000001" customHeight="1" x14ac:dyDescent="0.25">
      <c r="A1702" s="60"/>
      <c r="B1702" s="18"/>
      <c r="C1702" s="19"/>
      <c r="D1702" s="20"/>
      <c r="E1702" s="20"/>
      <c r="F1702" s="20"/>
      <c r="G1702" s="20"/>
      <c r="H1702" s="20"/>
      <c r="I1702" s="20"/>
      <c r="J1702" s="20"/>
      <c r="K1702" s="21"/>
    </row>
    <row r="1703" spans="1:11" ht="17.100000000000001" customHeight="1" x14ac:dyDescent="0.25">
      <c r="A1703" s="60"/>
      <c r="B1703" s="18"/>
      <c r="C1703" s="19"/>
      <c r="D1703" s="20"/>
      <c r="E1703" s="20"/>
      <c r="F1703" s="20"/>
      <c r="G1703" s="20"/>
      <c r="H1703" s="20"/>
      <c r="I1703" s="20"/>
      <c r="J1703" s="20"/>
      <c r="K1703" s="21"/>
    </row>
    <row r="1704" spans="1:11" ht="17.100000000000001" customHeight="1" x14ac:dyDescent="0.25">
      <c r="A1704" s="60"/>
      <c r="B1704" s="18"/>
      <c r="C1704" s="19"/>
      <c r="D1704" s="20"/>
      <c r="E1704" s="20"/>
      <c r="F1704" s="20"/>
      <c r="G1704" s="20"/>
      <c r="H1704" s="20"/>
      <c r="I1704" s="20"/>
      <c r="J1704" s="20"/>
      <c r="K1704" s="21"/>
    </row>
    <row r="1705" spans="1:11" ht="17.100000000000001" customHeight="1" x14ac:dyDescent="0.25">
      <c r="A1705" s="60"/>
      <c r="B1705" s="18"/>
      <c r="C1705" s="19"/>
      <c r="D1705" s="20"/>
      <c r="E1705" s="20"/>
      <c r="F1705" s="20"/>
      <c r="G1705" s="20"/>
      <c r="H1705" s="20"/>
      <c r="I1705" s="20"/>
      <c r="J1705" s="20"/>
      <c r="K1705" s="21"/>
    </row>
    <row r="1706" spans="1:11" ht="17.100000000000001" customHeight="1" x14ac:dyDescent="0.25">
      <c r="A1706" s="60"/>
      <c r="B1706" s="18"/>
      <c r="C1706" s="19"/>
      <c r="D1706" s="20"/>
      <c r="E1706" s="20"/>
      <c r="F1706" s="20"/>
      <c r="G1706" s="20"/>
      <c r="H1706" s="20"/>
      <c r="I1706" s="20"/>
      <c r="J1706" s="20"/>
      <c r="K1706" s="21"/>
    </row>
    <row r="1707" spans="1:11" ht="17.100000000000001" customHeight="1" x14ac:dyDescent="0.25">
      <c r="A1707" s="60"/>
      <c r="B1707" s="18"/>
      <c r="C1707" s="19"/>
      <c r="D1707" s="20"/>
      <c r="E1707" s="20"/>
      <c r="F1707" s="20"/>
      <c r="G1707" s="20"/>
      <c r="H1707" s="20"/>
      <c r="I1707" s="20"/>
      <c r="J1707" s="20"/>
      <c r="K1707" s="21"/>
    </row>
    <row r="1708" spans="1:11" ht="17.100000000000001" customHeight="1" x14ac:dyDescent="0.25">
      <c r="A1708" s="60"/>
      <c r="B1708" s="18"/>
      <c r="C1708" s="19"/>
      <c r="D1708" s="20"/>
      <c r="E1708" s="20"/>
      <c r="F1708" s="20"/>
      <c r="G1708" s="20"/>
      <c r="H1708" s="20"/>
      <c r="I1708" s="20"/>
      <c r="J1708" s="20"/>
      <c r="K1708" s="21"/>
    </row>
    <row r="1709" spans="1:11" ht="17.100000000000001" customHeight="1" x14ac:dyDescent="0.25">
      <c r="A1709" s="60"/>
      <c r="B1709" s="18"/>
      <c r="C1709" s="19"/>
      <c r="D1709" s="20"/>
      <c r="E1709" s="20"/>
      <c r="F1709" s="20"/>
      <c r="G1709" s="20"/>
      <c r="H1709" s="20"/>
      <c r="I1709" s="20"/>
      <c r="J1709" s="20"/>
      <c r="K1709" s="21"/>
    </row>
    <row r="1710" spans="1:11" ht="17.100000000000001" customHeight="1" x14ac:dyDescent="0.25">
      <c r="A1710" s="60"/>
      <c r="B1710" s="18"/>
      <c r="C1710" s="19"/>
      <c r="D1710" s="20"/>
      <c r="E1710" s="20"/>
      <c r="F1710" s="20"/>
      <c r="G1710" s="20"/>
      <c r="H1710" s="20"/>
      <c r="I1710" s="20"/>
      <c r="J1710" s="20"/>
      <c r="K1710" s="21"/>
    </row>
    <row r="1711" spans="1:11" ht="17.100000000000001" customHeight="1" x14ac:dyDescent="0.25">
      <c r="A1711" s="60"/>
      <c r="B1711" s="18"/>
      <c r="C1711" s="19"/>
      <c r="D1711" s="20"/>
      <c r="E1711" s="20"/>
      <c r="F1711" s="20"/>
      <c r="G1711" s="20"/>
      <c r="H1711" s="20"/>
      <c r="I1711" s="20"/>
      <c r="J1711" s="20"/>
      <c r="K1711" s="21"/>
    </row>
    <row r="1712" spans="1:11" ht="17.100000000000001" customHeight="1" x14ac:dyDescent="0.25">
      <c r="A1712" s="60"/>
      <c r="B1712" s="18"/>
      <c r="C1712" s="19"/>
      <c r="D1712" s="20"/>
      <c r="E1712" s="20"/>
      <c r="F1712" s="20"/>
      <c r="G1712" s="20"/>
      <c r="H1712" s="20"/>
      <c r="I1712" s="20"/>
      <c r="J1712" s="20"/>
      <c r="K1712" s="21"/>
    </row>
    <row r="1713" spans="1:11" ht="17.100000000000001" customHeight="1" x14ac:dyDescent="0.25">
      <c r="A1713" s="60"/>
      <c r="B1713" s="18"/>
      <c r="C1713" s="19"/>
      <c r="D1713" s="20"/>
      <c r="E1713" s="20"/>
      <c r="F1713" s="20"/>
      <c r="G1713" s="20"/>
      <c r="H1713" s="20"/>
      <c r="I1713" s="20"/>
      <c r="J1713" s="20"/>
      <c r="K1713" s="21"/>
    </row>
    <row r="1714" spans="1:11" ht="17.100000000000001" customHeight="1" x14ac:dyDescent="0.25">
      <c r="A1714" s="60"/>
      <c r="B1714" s="18"/>
      <c r="C1714" s="19"/>
      <c r="D1714" s="20"/>
      <c r="E1714" s="20"/>
      <c r="F1714" s="20"/>
      <c r="G1714" s="20"/>
      <c r="H1714" s="20"/>
      <c r="I1714" s="20"/>
      <c r="J1714" s="20"/>
      <c r="K1714" s="21"/>
    </row>
    <row r="1715" spans="1:11" ht="17.100000000000001" customHeight="1" x14ac:dyDescent="0.25">
      <c r="A1715" s="60"/>
      <c r="B1715" s="18"/>
      <c r="C1715" s="19"/>
      <c r="D1715" s="20"/>
      <c r="E1715" s="20"/>
      <c r="F1715" s="20"/>
      <c r="G1715" s="20"/>
      <c r="H1715" s="20"/>
      <c r="I1715" s="20"/>
      <c r="J1715" s="20"/>
      <c r="K1715" s="21"/>
    </row>
    <row r="1716" spans="1:11" ht="17.100000000000001" customHeight="1" x14ac:dyDescent="0.25">
      <c r="A1716" s="60"/>
      <c r="B1716" s="18"/>
      <c r="C1716" s="19"/>
      <c r="D1716" s="20"/>
      <c r="E1716" s="20"/>
      <c r="F1716" s="20"/>
      <c r="G1716" s="20"/>
      <c r="H1716" s="20"/>
      <c r="I1716" s="20"/>
      <c r="J1716" s="20"/>
      <c r="K1716" s="21"/>
    </row>
    <row r="1717" spans="1:11" ht="17.100000000000001" customHeight="1" x14ac:dyDescent="0.25">
      <c r="A1717" s="60"/>
      <c r="B1717" s="18"/>
      <c r="C1717" s="19"/>
      <c r="D1717" s="20"/>
      <c r="E1717" s="20"/>
      <c r="F1717" s="20"/>
      <c r="G1717" s="20"/>
      <c r="H1717" s="20"/>
      <c r="I1717" s="20"/>
      <c r="J1717" s="20"/>
      <c r="K1717" s="21"/>
    </row>
    <row r="1718" spans="1:11" ht="17.100000000000001" customHeight="1" x14ac:dyDescent="0.25">
      <c r="A1718" s="60"/>
      <c r="B1718" s="18"/>
      <c r="C1718" s="19"/>
      <c r="D1718" s="20"/>
      <c r="E1718" s="20"/>
      <c r="F1718" s="20"/>
      <c r="G1718" s="20"/>
      <c r="H1718" s="20"/>
      <c r="I1718" s="20"/>
      <c r="J1718" s="20"/>
      <c r="K1718" s="21"/>
    </row>
    <row r="1719" spans="1:11" ht="17.100000000000001" customHeight="1" x14ac:dyDescent="0.25">
      <c r="A1719" s="60"/>
      <c r="B1719" s="18"/>
      <c r="C1719" s="19"/>
      <c r="D1719" s="20"/>
      <c r="E1719" s="20"/>
      <c r="F1719" s="20"/>
      <c r="G1719" s="20"/>
      <c r="H1719" s="20"/>
      <c r="I1719" s="20"/>
      <c r="J1719" s="20"/>
      <c r="K1719" s="21"/>
    </row>
    <row r="1720" spans="1:11" ht="17.100000000000001" customHeight="1" x14ac:dyDescent="0.25">
      <c r="A1720" s="60"/>
      <c r="B1720" s="18"/>
      <c r="C1720" s="19"/>
      <c r="D1720" s="20"/>
      <c r="E1720" s="20"/>
      <c r="F1720" s="20"/>
      <c r="G1720" s="20"/>
      <c r="H1720" s="20"/>
      <c r="I1720" s="20"/>
      <c r="J1720" s="20"/>
      <c r="K1720" s="21"/>
    </row>
    <row r="1721" spans="1:11" ht="17.100000000000001" customHeight="1" x14ac:dyDescent="0.25">
      <c r="A1721" s="60"/>
      <c r="B1721" s="18"/>
      <c r="C1721" s="19"/>
      <c r="D1721" s="20"/>
      <c r="E1721" s="20"/>
      <c r="F1721" s="20"/>
      <c r="G1721" s="20"/>
      <c r="H1721" s="20"/>
      <c r="I1721" s="20"/>
      <c r="J1721" s="20"/>
      <c r="K1721" s="21"/>
    </row>
    <row r="1722" spans="1:11" ht="17.100000000000001" customHeight="1" x14ac:dyDescent="0.25">
      <c r="A1722" s="60"/>
      <c r="B1722" s="18"/>
      <c r="C1722" s="19"/>
      <c r="D1722" s="20"/>
      <c r="E1722" s="20"/>
      <c r="F1722" s="20"/>
      <c r="G1722" s="20"/>
      <c r="H1722" s="20"/>
      <c r="I1722" s="20"/>
      <c r="J1722" s="20"/>
      <c r="K1722" s="21"/>
    </row>
    <row r="1723" spans="1:11" ht="17.100000000000001" customHeight="1" x14ac:dyDescent="0.25">
      <c r="A1723" s="60"/>
      <c r="B1723" s="18"/>
      <c r="C1723" s="19"/>
      <c r="D1723" s="20"/>
      <c r="E1723" s="20"/>
      <c r="F1723" s="20"/>
      <c r="G1723" s="20"/>
      <c r="H1723" s="20"/>
      <c r="I1723" s="20"/>
      <c r="J1723" s="20"/>
      <c r="K1723" s="21"/>
    </row>
    <row r="1724" spans="1:11" ht="17.100000000000001" customHeight="1" x14ac:dyDescent="0.25">
      <c r="A1724" s="60"/>
      <c r="B1724" s="18"/>
      <c r="C1724" s="19"/>
      <c r="D1724" s="20"/>
      <c r="E1724" s="20"/>
      <c r="F1724" s="20"/>
      <c r="G1724" s="20"/>
      <c r="H1724" s="20"/>
      <c r="I1724" s="20"/>
      <c r="J1724" s="20"/>
      <c r="K1724" s="21"/>
    </row>
    <row r="1725" spans="1:11" ht="17.100000000000001" customHeight="1" x14ac:dyDescent="0.25">
      <c r="A1725" s="60"/>
      <c r="B1725" s="18"/>
      <c r="C1725" s="19"/>
      <c r="D1725" s="20"/>
      <c r="E1725" s="20"/>
      <c r="F1725" s="20"/>
      <c r="G1725" s="20"/>
      <c r="H1725" s="20"/>
      <c r="I1725" s="20"/>
      <c r="J1725" s="20"/>
      <c r="K1725" s="21"/>
    </row>
    <row r="1726" spans="1:11" ht="17.100000000000001" customHeight="1" x14ac:dyDescent="0.25">
      <c r="A1726" s="60"/>
      <c r="B1726" s="18"/>
      <c r="C1726" s="19"/>
      <c r="D1726" s="20"/>
      <c r="E1726" s="20"/>
      <c r="F1726" s="20"/>
      <c r="G1726" s="20"/>
      <c r="H1726" s="20"/>
      <c r="I1726" s="20"/>
      <c r="J1726" s="20"/>
      <c r="K1726" s="21"/>
    </row>
    <row r="1727" spans="1:11" ht="17.100000000000001" customHeight="1" x14ac:dyDescent="0.25">
      <c r="A1727" s="60"/>
      <c r="B1727" s="18"/>
      <c r="C1727" s="19"/>
      <c r="D1727" s="20"/>
      <c r="E1727" s="20"/>
      <c r="F1727" s="20"/>
      <c r="G1727" s="20"/>
      <c r="H1727" s="20"/>
      <c r="I1727" s="20"/>
      <c r="J1727" s="20"/>
      <c r="K1727" s="21"/>
    </row>
    <row r="1728" spans="1:11" ht="17.100000000000001" customHeight="1" x14ac:dyDescent="0.25">
      <c r="A1728" s="60"/>
      <c r="B1728" s="18"/>
      <c r="C1728" s="19"/>
      <c r="D1728" s="20"/>
      <c r="E1728" s="20"/>
      <c r="F1728" s="20"/>
      <c r="G1728" s="20"/>
      <c r="H1728" s="20"/>
      <c r="I1728" s="20"/>
      <c r="J1728" s="20"/>
      <c r="K1728" s="21"/>
    </row>
    <row r="1729" spans="1:11" ht="17.100000000000001" customHeight="1" x14ac:dyDescent="0.25">
      <c r="A1729" s="60"/>
      <c r="B1729" s="18"/>
      <c r="C1729" s="19"/>
      <c r="D1729" s="20"/>
      <c r="E1729" s="20"/>
      <c r="F1729" s="20"/>
      <c r="G1729" s="20"/>
      <c r="H1729" s="20"/>
      <c r="I1729" s="20"/>
      <c r="J1729" s="20"/>
      <c r="K1729" s="21"/>
    </row>
    <row r="1730" spans="1:11" ht="17.100000000000001" customHeight="1" x14ac:dyDescent="0.25">
      <c r="A1730" s="60"/>
      <c r="B1730" s="18"/>
      <c r="C1730" s="19"/>
      <c r="D1730" s="20"/>
      <c r="E1730" s="20"/>
      <c r="F1730" s="20"/>
      <c r="G1730" s="20"/>
      <c r="H1730" s="20"/>
      <c r="I1730" s="20"/>
      <c r="J1730" s="20"/>
      <c r="K1730" s="21"/>
    </row>
    <row r="1731" spans="1:11" ht="17.100000000000001" customHeight="1" x14ac:dyDescent="0.25">
      <c r="A1731" s="60"/>
      <c r="B1731" s="18"/>
      <c r="C1731" s="19"/>
      <c r="D1731" s="20"/>
      <c r="E1731" s="20"/>
      <c r="F1731" s="20"/>
      <c r="G1731" s="20"/>
      <c r="H1731" s="20"/>
      <c r="I1731" s="20"/>
      <c r="J1731" s="20"/>
      <c r="K1731" s="21"/>
    </row>
    <row r="1732" spans="1:11" ht="17.100000000000001" customHeight="1" x14ac:dyDescent="0.25">
      <c r="A1732" s="60"/>
      <c r="B1732" s="18"/>
      <c r="C1732" s="19"/>
      <c r="D1732" s="20"/>
      <c r="E1732" s="20"/>
      <c r="F1732" s="20"/>
      <c r="G1732" s="20"/>
      <c r="H1732" s="20"/>
      <c r="I1732" s="20"/>
      <c r="J1732" s="20"/>
      <c r="K1732" s="21"/>
    </row>
    <row r="1733" spans="1:11" ht="17.100000000000001" customHeight="1" x14ac:dyDescent="0.25">
      <c r="A1733" s="60"/>
      <c r="B1733" s="18"/>
      <c r="C1733" s="19"/>
      <c r="D1733" s="20"/>
      <c r="E1733" s="20"/>
      <c r="F1733" s="20"/>
      <c r="G1733" s="20"/>
      <c r="H1733" s="20"/>
      <c r="I1733" s="20"/>
      <c r="J1733" s="20"/>
      <c r="K1733" s="21"/>
    </row>
    <row r="1734" spans="1:11" ht="17.100000000000001" customHeight="1" x14ac:dyDescent="0.25">
      <c r="A1734" s="60"/>
      <c r="B1734" s="18"/>
      <c r="C1734" s="19"/>
      <c r="D1734" s="20"/>
      <c r="E1734" s="20"/>
      <c r="F1734" s="20"/>
      <c r="G1734" s="20"/>
      <c r="H1734" s="20"/>
      <c r="I1734" s="20"/>
      <c r="J1734" s="20"/>
      <c r="K1734" s="21"/>
    </row>
    <row r="1735" spans="1:11" ht="17.100000000000001" customHeight="1" x14ac:dyDescent="0.25">
      <c r="A1735" s="60"/>
      <c r="B1735" s="18"/>
      <c r="C1735" s="19"/>
      <c r="D1735" s="20"/>
      <c r="E1735" s="20"/>
      <c r="F1735" s="20"/>
      <c r="G1735" s="20"/>
      <c r="H1735" s="20"/>
      <c r="I1735" s="20"/>
      <c r="J1735" s="20"/>
      <c r="K1735" s="21"/>
    </row>
    <row r="1736" spans="1:11" ht="17.100000000000001" customHeight="1" x14ac:dyDescent="0.25">
      <c r="A1736" s="60"/>
      <c r="B1736" s="18"/>
      <c r="C1736" s="19"/>
      <c r="D1736" s="20"/>
      <c r="E1736" s="20"/>
      <c r="F1736" s="20"/>
      <c r="G1736" s="20"/>
      <c r="H1736" s="20"/>
      <c r="I1736" s="20"/>
      <c r="J1736" s="20"/>
      <c r="K1736" s="21"/>
    </row>
    <row r="1737" spans="1:11" ht="17.100000000000001" customHeight="1" x14ac:dyDescent="0.25">
      <c r="A1737" s="60"/>
      <c r="B1737" s="18"/>
      <c r="C1737" s="19"/>
      <c r="D1737" s="20"/>
      <c r="E1737" s="20"/>
      <c r="F1737" s="20"/>
      <c r="G1737" s="20"/>
      <c r="H1737" s="20"/>
      <c r="I1737" s="20"/>
      <c r="J1737" s="20"/>
      <c r="K1737" s="21"/>
    </row>
    <row r="1738" spans="1:11" ht="17.100000000000001" customHeight="1" x14ac:dyDescent="0.25">
      <c r="A1738" s="60"/>
      <c r="B1738" s="18"/>
      <c r="C1738" s="19"/>
      <c r="D1738" s="20"/>
      <c r="E1738" s="20"/>
      <c r="F1738" s="20"/>
      <c r="G1738" s="20"/>
      <c r="H1738" s="20"/>
      <c r="I1738" s="20"/>
      <c r="J1738" s="20"/>
      <c r="K1738" s="21"/>
    </row>
    <row r="1739" spans="1:11" ht="17.100000000000001" customHeight="1" x14ac:dyDescent="0.25">
      <c r="A1739" s="60"/>
      <c r="B1739" s="18"/>
      <c r="C1739" s="19"/>
      <c r="D1739" s="20"/>
      <c r="E1739" s="20"/>
      <c r="F1739" s="20"/>
      <c r="G1739" s="20"/>
      <c r="H1739" s="20"/>
      <c r="I1739" s="20"/>
      <c r="J1739" s="20"/>
      <c r="K1739" s="21"/>
    </row>
    <row r="1740" spans="1:11" ht="17.100000000000001" customHeight="1" x14ac:dyDescent="0.25">
      <c r="A1740" s="60"/>
      <c r="B1740" s="18"/>
      <c r="C1740" s="19"/>
      <c r="D1740" s="20"/>
      <c r="E1740" s="20"/>
      <c r="F1740" s="20"/>
      <c r="G1740" s="20"/>
      <c r="H1740" s="20"/>
      <c r="I1740" s="20"/>
      <c r="J1740" s="20"/>
      <c r="K1740" s="21"/>
    </row>
    <row r="1741" spans="1:11" ht="17.100000000000001" customHeight="1" x14ac:dyDescent="0.25">
      <c r="A1741" s="60"/>
      <c r="B1741" s="18"/>
      <c r="C1741" s="19"/>
      <c r="D1741" s="20"/>
      <c r="E1741" s="20"/>
      <c r="F1741" s="20"/>
      <c r="G1741" s="20"/>
      <c r="H1741" s="20"/>
      <c r="I1741" s="20"/>
      <c r="J1741" s="20"/>
      <c r="K1741" s="21"/>
    </row>
    <row r="1742" spans="1:11" ht="17.100000000000001" customHeight="1" x14ac:dyDescent="0.25">
      <c r="A1742" s="60"/>
      <c r="B1742" s="18"/>
      <c r="C1742" s="19"/>
      <c r="D1742" s="20"/>
      <c r="E1742" s="20"/>
      <c r="F1742" s="20"/>
      <c r="G1742" s="20"/>
      <c r="H1742" s="20"/>
      <c r="I1742" s="20"/>
      <c r="J1742" s="20"/>
      <c r="K1742" s="21"/>
    </row>
    <row r="1743" spans="1:11" ht="17.100000000000001" customHeight="1" x14ac:dyDescent="0.25">
      <c r="A1743" s="60"/>
      <c r="B1743" s="18"/>
      <c r="C1743" s="19"/>
      <c r="D1743" s="20"/>
      <c r="E1743" s="20"/>
      <c r="F1743" s="20"/>
      <c r="G1743" s="20"/>
      <c r="H1743" s="20"/>
      <c r="I1743" s="20"/>
      <c r="J1743" s="20"/>
      <c r="K1743" s="21"/>
    </row>
    <row r="1744" spans="1:11" ht="17.100000000000001" customHeight="1" x14ac:dyDescent="0.25">
      <c r="A1744" s="60"/>
      <c r="B1744" s="18"/>
      <c r="C1744" s="19"/>
      <c r="D1744" s="20"/>
      <c r="E1744" s="20"/>
      <c r="F1744" s="20"/>
      <c r="G1744" s="20"/>
      <c r="H1744" s="20"/>
      <c r="I1744" s="20"/>
      <c r="J1744" s="20"/>
      <c r="K1744" s="21"/>
    </row>
    <row r="1745" spans="1:11" ht="17.100000000000001" customHeight="1" x14ac:dyDescent="0.25">
      <c r="A1745" s="60"/>
      <c r="B1745" s="18"/>
      <c r="C1745" s="19"/>
      <c r="D1745" s="20"/>
      <c r="E1745" s="20"/>
      <c r="F1745" s="20"/>
      <c r="G1745" s="20"/>
      <c r="H1745" s="20"/>
      <c r="I1745" s="20"/>
      <c r="J1745" s="20"/>
      <c r="K1745" s="21"/>
    </row>
    <row r="1746" spans="1:11" ht="17.100000000000001" customHeight="1" x14ac:dyDescent="0.25">
      <c r="A1746" s="60"/>
      <c r="B1746" s="18"/>
      <c r="C1746" s="19"/>
      <c r="D1746" s="20"/>
      <c r="E1746" s="20"/>
      <c r="F1746" s="20"/>
      <c r="G1746" s="20"/>
      <c r="H1746" s="20"/>
      <c r="I1746" s="20"/>
      <c r="J1746" s="20"/>
      <c r="K1746" s="21"/>
    </row>
    <row r="1747" spans="1:11" ht="17.100000000000001" customHeight="1" x14ac:dyDescent="0.25">
      <c r="A1747" s="60"/>
      <c r="B1747" s="18"/>
      <c r="C1747" s="19"/>
      <c r="D1747" s="20"/>
      <c r="E1747" s="20"/>
      <c r="F1747" s="20"/>
      <c r="G1747" s="20"/>
      <c r="H1747" s="20"/>
      <c r="I1747" s="20"/>
      <c r="J1747" s="20"/>
      <c r="K1747" s="21"/>
    </row>
    <row r="1748" spans="1:11" ht="17.100000000000001" customHeight="1" x14ac:dyDescent="0.25">
      <c r="A1748" s="60"/>
      <c r="B1748" s="18"/>
      <c r="C1748" s="19"/>
      <c r="D1748" s="20"/>
      <c r="E1748" s="20"/>
      <c r="F1748" s="20"/>
      <c r="G1748" s="20"/>
      <c r="H1748" s="20"/>
      <c r="I1748" s="20"/>
      <c r="J1748" s="20"/>
      <c r="K1748" s="21"/>
    </row>
    <row r="1749" spans="1:11" ht="17.100000000000001" customHeight="1" x14ac:dyDescent="0.25">
      <c r="A1749" s="60"/>
      <c r="B1749" s="18"/>
      <c r="C1749" s="19"/>
      <c r="D1749" s="20"/>
      <c r="E1749" s="20"/>
      <c r="F1749" s="20"/>
      <c r="G1749" s="20"/>
      <c r="H1749" s="20"/>
      <c r="I1749" s="20"/>
      <c r="J1749" s="20"/>
      <c r="K1749" s="21"/>
    </row>
    <row r="1750" spans="1:11" ht="17.100000000000001" customHeight="1" x14ac:dyDescent="0.25">
      <c r="A1750" s="60"/>
      <c r="B1750" s="18"/>
      <c r="C1750" s="19"/>
      <c r="D1750" s="20"/>
      <c r="E1750" s="20"/>
      <c r="F1750" s="20"/>
      <c r="G1750" s="20"/>
      <c r="H1750" s="20"/>
      <c r="I1750" s="20"/>
      <c r="J1750" s="20"/>
      <c r="K1750" s="21"/>
    </row>
    <row r="1751" spans="1:11" ht="17.100000000000001" customHeight="1" x14ac:dyDescent="0.25">
      <c r="A1751" s="60"/>
      <c r="B1751" s="18"/>
      <c r="C1751" s="19"/>
      <c r="D1751" s="20"/>
      <c r="E1751" s="20"/>
      <c r="F1751" s="20"/>
      <c r="G1751" s="20"/>
      <c r="H1751" s="20"/>
      <c r="I1751" s="20"/>
      <c r="J1751" s="20"/>
      <c r="K1751" s="21"/>
    </row>
    <row r="1752" spans="1:11" ht="17.100000000000001" customHeight="1" x14ac:dyDescent="0.25">
      <c r="A1752" s="60"/>
      <c r="B1752" s="18"/>
      <c r="C1752" s="19"/>
      <c r="D1752" s="20"/>
      <c r="E1752" s="20"/>
      <c r="F1752" s="20"/>
      <c r="G1752" s="20"/>
      <c r="H1752" s="20"/>
      <c r="I1752" s="20"/>
      <c r="J1752" s="20"/>
      <c r="K1752" s="21"/>
    </row>
    <row r="1753" spans="1:11" ht="17.100000000000001" customHeight="1" x14ac:dyDescent="0.25">
      <c r="A1753" s="60"/>
      <c r="B1753" s="18"/>
      <c r="C1753" s="19"/>
      <c r="D1753" s="20"/>
      <c r="E1753" s="20"/>
      <c r="F1753" s="20"/>
      <c r="G1753" s="20"/>
      <c r="H1753" s="20"/>
      <c r="I1753" s="20"/>
      <c r="J1753" s="20"/>
      <c r="K1753" s="21"/>
    </row>
    <row r="1754" spans="1:11" ht="17.100000000000001" customHeight="1" x14ac:dyDescent="0.25">
      <c r="A1754" s="60"/>
      <c r="B1754" s="18"/>
      <c r="C1754" s="19"/>
      <c r="D1754" s="20"/>
      <c r="E1754" s="20"/>
      <c r="F1754" s="20"/>
      <c r="G1754" s="20"/>
      <c r="H1754" s="20"/>
      <c r="I1754" s="20"/>
      <c r="J1754" s="20"/>
      <c r="K1754" s="21"/>
    </row>
    <row r="1755" spans="1:11" ht="17.100000000000001" customHeight="1" x14ac:dyDescent="0.25">
      <c r="A1755" s="60"/>
      <c r="B1755" s="18"/>
      <c r="C1755" s="19"/>
      <c r="D1755" s="20"/>
      <c r="E1755" s="20"/>
      <c r="F1755" s="20"/>
      <c r="G1755" s="20"/>
      <c r="H1755" s="20"/>
      <c r="I1755" s="20"/>
      <c r="J1755" s="20"/>
      <c r="K1755" s="21"/>
    </row>
    <row r="1756" spans="1:11" ht="17.100000000000001" customHeight="1" x14ac:dyDescent="0.25">
      <c r="A1756" s="60"/>
      <c r="B1756" s="18"/>
      <c r="C1756" s="19"/>
      <c r="D1756" s="20"/>
      <c r="E1756" s="20"/>
      <c r="F1756" s="20"/>
      <c r="G1756" s="20"/>
      <c r="H1756" s="20"/>
      <c r="I1756" s="20"/>
      <c r="J1756" s="20"/>
      <c r="K1756" s="21"/>
    </row>
    <row r="1757" spans="1:11" ht="17.100000000000001" customHeight="1" x14ac:dyDescent="0.25">
      <c r="A1757" s="60"/>
      <c r="B1757" s="18"/>
      <c r="C1757" s="19"/>
      <c r="D1757" s="20"/>
      <c r="E1757" s="20"/>
      <c r="F1757" s="20"/>
      <c r="G1757" s="20"/>
      <c r="H1757" s="20"/>
      <c r="I1757" s="20"/>
      <c r="J1757" s="20"/>
      <c r="K1757" s="21"/>
    </row>
    <row r="1758" spans="1:11" ht="17.100000000000001" customHeight="1" x14ac:dyDescent="0.25">
      <c r="A1758" s="60"/>
      <c r="B1758" s="18"/>
      <c r="C1758" s="19"/>
      <c r="D1758" s="20"/>
      <c r="E1758" s="20"/>
      <c r="F1758" s="20"/>
      <c r="G1758" s="20"/>
      <c r="H1758" s="20"/>
      <c r="I1758" s="20"/>
      <c r="J1758" s="20"/>
      <c r="K1758" s="21"/>
    </row>
    <row r="1759" spans="1:11" ht="17.100000000000001" customHeight="1" x14ac:dyDescent="0.25">
      <c r="A1759" s="60"/>
      <c r="B1759" s="18"/>
      <c r="C1759" s="19"/>
      <c r="D1759" s="20"/>
      <c r="E1759" s="20"/>
      <c r="F1759" s="20"/>
      <c r="G1759" s="20"/>
      <c r="H1759" s="20"/>
      <c r="I1759" s="20"/>
      <c r="J1759" s="20"/>
      <c r="K1759" s="21"/>
    </row>
    <row r="1760" spans="1:11" ht="17.100000000000001" customHeight="1" x14ac:dyDescent="0.25">
      <c r="A1760" s="60"/>
      <c r="B1760" s="18"/>
      <c r="C1760" s="19"/>
      <c r="D1760" s="20"/>
      <c r="E1760" s="20"/>
      <c r="F1760" s="20"/>
      <c r="G1760" s="20"/>
      <c r="H1760" s="20"/>
      <c r="I1760" s="20"/>
      <c r="J1760" s="20"/>
      <c r="K1760" s="21"/>
    </row>
    <row r="1761" spans="1:11" ht="17.100000000000001" customHeight="1" x14ac:dyDescent="0.25">
      <c r="A1761" s="60"/>
      <c r="B1761" s="18"/>
      <c r="C1761" s="19"/>
      <c r="D1761" s="20"/>
      <c r="E1761" s="20"/>
      <c r="F1761" s="20"/>
      <c r="G1761" s="20"/>
      <c r="H1761" s="20"/>
      <c r="I1761" s="20"/>
      <c r="J1761" s="20"/>
      <c r="K1761" s="21"/>
    </row>
    <row r="1762" spans="1:11" ht="17.100000000000001" customHeight="1" x14ac:dyDescent="0.25">
      <c r="A1762" s="60"/>
      <c r="B1762" s="18"/>
      <c r="C1762" s="19"/>
      <c r="D1762" s="20"/>
      <c r="E1762" s="20"/>
      <c r="F1762" s="20"/>
      <c r="G1762" s="20"/>
      <c r="H1762" s="20"/>
      <c r="I1762" s="20"/>
      <c r="J1762" s="20"/>
      <c r="K1762" s="21"/>
    </row>
    <row r="1763" spans="1:11" ht="17.100000000000001" customHeight="1" x14ac:dyDescent="0.25">
      <c r="A1763" s="60"/>
      <c r="B1763" s="18"/>
      <c r="C1763" s="19"/>
      <c r="D1763" s="20"/>
      <c r="E1763" s="20"/>
      <c r="F1763" s="20"/>
      <c r="G1763" s="20"/>
      <c r="H1763" s="20"/>
      <c r="I1763" s="20"/>
      <c r="J1763" s="20"/>
      <c r="K1763" s="21"/>
    </row>
    <row r="1764" spans="1:11" ht="17.100000000000001" customHeight="1" x14ac:dyDescent="0.25">
      <c r="A1764" s="60"/>
      <c r="B1764" s="18"/>
      <c r="C1764" s="19"/>
      <c r="D1764" s="20"/>
      <c r="E1764" s="20"/>
      <c r="F1764" s="20"/>
      <c r="G1764" s="20"/>
      <c r="H1764" s="20"/>
      <c r="I1764" s="20"/>
      <c r="J1764" s="20"/>
      <c r="K1764" s="21"/>
    </row>
    <row r="1765" spans="1:11" ht="17.100000000000001" customHeight="1" x14ac:dyDescent="0.25">
      <c r="A1765" s="60"/>
      <c r="B1765" s="18"/>
      <c r="C1765" s="19"/>
      <c r="D1765" s="20"/>
      <c r="E1765" s="20"/>
      <c r="F1765" s="20"/>
      <c r="G1765" s="20"/>
      <c r="H1765" s="20"/>
      <c r="I1765" s="20"/>
      <c r="J1765" s="20"/>
      <c r="K1765" s="21"/>
    </row>
    <row r="1766" spans="1:11" ht="17.100000000000001" customHeight="1" x14ac:dyDescent="0.25">
      <c r="A1766" s="60"/>
      <c r="B1766" s="18"/>
      <c r="C1766" s="19"/>
      <c r="D1766" s="20"/>
      <c r="E1766" s="20"/>
      <c r="F1766" s="20"/>
      <c r="G1766" s="20"/>
      <c r="H1766" s="20"/>
      <c r="I1766" s="20"/>
      <c r="J1766" s="20"/>
      <c r="K1766" s="21"/>
    </row>
    <row r="1767" spans="1:11" ht="17.100000000000001" customHeight="1" x14ac:dyDescent="0.25">
      <c r="A1767" s="60"/>
      <c r="B1767" s="18"/>
      <c r="C1767" s="19"/>
      <c r="D1767" s="20"/>
      <c r="E1767" s="20"/>
      <c r="F1767" s="20"/>
      <c r="G1767" s="20"/>
      <c r="H1767" s="20"/>
      <c r="I1767" s="20"/>
      <c r="J1767" s="20"/>
      <c r="K1767" s="21"/>
    </row>
    <row r="1768" spans="1:11" ht="17.100000000000001" customHeight="1" x14ac:dyDescent="0.25">
      <c r="A1768" s="60"/>
      <c r="B1768" s="18"/>
      <c r="C1768" s="19"/>
      <c r="D1768" s="20"/>
      <c r="E1768" s="20"/>
      <c r="F1768" s="20"/>
      <c r="G1768" s="20"/>
      <c r="H1768" s="20"/>
      <c r="I1768" s="20"/>
      <c r="J1768" s="20"/>
      <c r="K1768" s="21"/>
    </row>
    <row r="1769" spans="1:11" ht="17.100000000000001" customHeight="1" x14ac:dyDescent="0.25">
      <c r="A1769" s="60"/>
      <c r="B1769" s="18"/>
      <c r="C1769" s="19"/>
      <c r="D1769" s="20"/>
      <c r="E1769" s="20"/>
      <c r="F1769" s="20"/>
      <c r="G1769" s="20"/>
      <c r="H1769" s="20"/>
      <c r="I1769" s="20"/>
      <c r="J1769" s="20"/>
      <c r="K1769" s="21"/>
    </row>
    <row r="1770" spans="1:11" ht="17.100000000000001" customHeight="1" x14ac:dyDescent="0.25">
      <c r="A1770" s="60"/>
      <c r="B1770" s="18"/>
      <c r="C1770" s="19"/>
      <c r="D1770" s="20"/>
      <c r="E1770" s="20"/>
      <c r="F1770" s="20"/>
      <c r="G1770" s="20"/>
      <c r="H1770" s="20"/>
      <c r="I1770" s="20"/>
      <c r="J1770" s="20"/>
      <c r="K1770" s="21"/>
    </row>
    <row r="1771" spans="1:11" ht="17.100000000000001" customHeight="1" x14ac:dyDescent="0.25">
      <c r="A1771" s="60"/>
      <c r="B1771" s="18"/>
      <c r="C1771" s="19"/>
      <c r="D1771" s="20"/>
      <c r="E1771" s="20"/>
      <c r="F1771" s="20"/>
      <c r="G1771" s="20"/>
      <c r="H1771" s="20"/>
      <c r="I1771" s="20"/>
      <c r="J1771" s="20"/>
      <c r="K1771" s="21"/>
    </row>
    <row r="1772" spans="1:11" ht="17.100000000000001" customHeight="1" x14ac:dyDescent="0.25">
      <c r="A1772" s="60"/>
      <c r="B1772" s="18"/>
      <c r="C1772" s="19"/>
      <c r="D1772" s="20"/>
      <c r="E1772" s="20"/>
      <c r="F1772" s="20"/>
      <c r="G1772" s="20"/>
      <c r="H1772" s="20"/>
      <c r="I1772" s="20"/>
      <c r="J1772" s="20"/>
      <c r="K1772" s="21"/>
    </row>
    <row r="1773" spans="1:11" ht="17.100000000000001" customHeight="1" x14ac:dyDescent="0.25">
      <c r="A1773" s="60"/>
      <c r="B1773" s="18"/>
      <c r="C1773" s="19"/>
      <c r="D1773" s="20"/>
      <c r="E1773" s="20"/>
      <c r="F1773" s="20"/>
      <c r="G1773" s="20"/>
      <c r="H1773" s="20"/>
      <c r="I1773" s="20"/>
      <c r="J1773" s="20"/>
      <c r="K1773" s="21"/>
    </row>
    <row r="1774" spans="1:11" ht="17.100000000000001" customHeight="1" x14ac:dyDescent="0.25">
      <c r="A1774" s="60"/>
      <c r="B1774" s="18"/>
      <c r="C1774" s="19"/>
      <c r="D1774" s="20"/>
      <c r="E1774" s="20"/>
      <c r="F1774" s="20"/>
      <c r="G1774" s="20"/>
      <c r="H1774" s="20"/>
      <c r="I1774" s="20"/>
      <c r="J1774" s="20"/>
      <c r="K1774" s="21"/>
    </row>
    <row r="1775" spans="1:11" ht="17.100000000000001" customHeight="1" x14ac:dyDescent="0.25">
      <c r="A1775" s="60"/>
      <c r="B1775" s="18"/>
      <c r="C1775" s="19"/>
      <c r="D1775" s="20"/>
      <c r="E1775" s="20"/>
      <c r="F1775" s="20"/>
      <c r="G1775" s="20"/>
      <c r="H1775" s="20"/>
      <c r="I1775" s="20"/>
      <c r="J1775" s="20"/>
      <c r="K1775" s="21"/>
    </row>
    <row r="1776" spans="1:11" ht="17.100000000000001" customHeight="1" x14ac:dyDescent="0.25">
      <c r="A1776" s="60"/>
      <c r="B1776" s="18"/>
      <c r="C1776" s="19"/>
      <c r="D1776" s="20"/>
      <c r="E1776" s="20"/>
      <c r="F1776" s="20"/>
      <c r="G1776" s="20"/>
      <c r="H1776" s="20"/>
      <c r="I1776" s="20"/>
      <c r="J1776" s="20"/>
      <c r="K1776" s="21"/>
    </row>
    <row r="1777" spans="1:11" ht="17.100000000000001" customHeight="1" x14ac:dyDescent="0.25">
      <c r="A1777" s="60"/>
      <c r="B1777" s="18"/>
      <c r="C1777" s="19"/>
      <c r="D1777" s="20"/>
      <c r="E1777" s="20"/>
      <c r="F1777" s="20"/>
      <c r="G1777" s="20"/>
      <c r="H1777" s="20"/>
      <c r="I1777" s="20"/>
      <c r="J1777" s="20"/>
      <c r="K1777" s="21"/>
    </row>
    <row r="1778" spans="1:11" ht="17.100000000000001" customHeight="1" x14ac:dyDescent="0.25">
      <c r="A1778" s="60"/>
      <c r="B1778" s="18"/>
      <c r="C1778" s="19"/>
      <c r="D1778" s="20"/>
      <c r="E1778" s="20"/>
      <c r="F1778" s="20"/>
      <c r="G1778" s="20"/>
      <c r="H1778" s="20"/>
      <c r="I1778" s="20"/>
      <c r="J1778" s="20"/>
      <c r="K1778" s="21"/>
    </row>
    <row r="1779" spans="1:11" ht="17.100000000000001" customHeight="1" x14ac:dyDescent="0.25">
      <c r="A1779" s="60"/>
      <c r="B1779" s="18"/>
      <c r="C1779" s="19"/>
      <c r="D1779" s="20"/>
      <c r="E1779" s="20"/>
      <c r="F1779" s="20"/>
      <c r="G1779" s="20"/>
      <c r="H1779" s="20"/>
      <c r="I1779" s="20"/>
      <c r="J1779" s="20"/>
      <c r="K1779" s="21"/>
    </row>
    <row r="1780" spans="1:11" ht="17.100000000000001" customHeight="1" x14ac:dyDescent="0.25">
      <c r="A1780" s="60"/>
      <c r="B1780" s="18"/>
      <c r="C1780" s="19"/>
      <c r="D1780" s="20"/>
      <c r="E1780" s="20"/>
      <c r="F1780" s="20"/>
      <c r="G1780" s="20"/>
      <c r="H1780" s="20"/>
      <c r="I1780" s="20"/>
      <c r="J1780" s="20"/>
      <c r="K1780" s="21"/>
    </row>
    <row r="1781" spans="1:11" ht="17.100000000000001" customHeight="1" x14ac:dyDescent="0.25">
      <c r="A1781" s="60"/>
      <c r="B1781" s="18"/>
      <c r="C1781" s="19"/>
      <c r="D1781" s="20"/>
      <c r="E1781" s="20"/>
      <c r="F1781" s="20"/>
      <c r="G1781" s="20"/>
      <c r="H1781" s="20"/>
      <c r="I1781" s="20"/>
      <c r="J1781" s="20"/>
      <c r="K1781" s="21"/>
    </row>
    <row r="1782" spans="1:11" ht="17.100000000000001" customHeight="1" x14ac:dyDescent="0.25">
      <c r="A1782" s="60"/>
      <c r="B1782" s="18"/>
      <c r="C1782" s="19"/>
      <c r="D1782" s="20"/>
      <c r="E1782" s="20"/>
      <c r="F1782" s="20"/>
      <c r="G1782" s="20"/>
      <c r="H1782" s="20"/>
      <c r="I1782" s="20"/>
      <c r="J1782" s="20"/>
      <c r="K1782" s="21"/>
    </row>
    <row r="1783" spans="1:11" ht="17.100000000000001" customHeight="1" x14ac:dyDescent="0.25">
      <c r="A1783" s="60"/>
      <c r="B1783" s="18"/>
      <c r="C1783" s="19"/>
      <c r="D1783" s="20"/>
      <c r="E1783" s="20"/>
      <c r="F1783" s="20"/>
      <c r="G1783" s="20"/>
      <c r="H1783" s="20"/>
      <c r="I1783" s="20"/>
      <c r="J1783" s="20"/>
      <c r="K1783" s="21"/>
    </row>
    <row r="1784" spans="1:11" ht="17.100000000000001" customHeight="1" x14ac:dyDescent="0.25">
      <c r="A1784" s="60"/>
      <c r="B1784" s="18"/>
      <c r="C1784" s="19"/>
      <c r="D1784" s="20"/>
      <c r="E1784" s="20"/>
      <c r="F1784" s="20"/>
      <c r="G1784" s="20"/>
      <c r="H1784" s="20"/>
      <c r="I1784" s="20"/>
      <c r="J1784" s="20"/>
      <c r="K1784" s="21"/>
    </row>
    <row r="1785" spans="1:11" ht="17.100000000000001" customHeight="1" x14ac:dyDescent="0.25">
      <c r="A1785" s="60"/>
      <c r="B1785" s="18"/>
      <c r="C1785" s="19"/>
      <c r="D1785" s="20"/>
      <c r="E1785" s="20"/>
      <c r="F1785" s="20"/>
      <c r="G1785" s="20"/>
      <c r="H1785" s="20"/>
      <c r="I1785" s="20"/>
      <c r="J1785" s="20"/>
      <c r="K1785" s="21"/>
    </row>
    <row r="1786" spans="1:11" ht="17.100000000000001" customHeight="1" x14ac:dyDescent="0.25">
      <c r="A1786" s="60"/>
      <c r="B1786" s="18"/>
      <c r="C1786" s="19"/>
      <c r="D1786" s="20"/>
      <c r="E1786" s="20"/>
      <c r="F1786" s="20"/>
      <c r="G1786" s="20"/>
      <c r="H1786" s="20"/>
      <c r="I1786" s="20"/>
      <c r="J1786" s="20"/>
      <c r="K1786" s="21"/>
    </row>
    <row r="1787" spans="1:11" ht="17.100000000000001" customHeight="1" x14ac:dyDescent="0.25">
      <c r="A1787" s="60"/>
      <c r="B1787" s="18"/>
      <c r="C1787" s="19"/>
      <c r="D1787" s="20"/>
      <c r="E1787" s="20"/>
      <c r="F1787" s="20"/>
      <c r="G1787" s="20"/>
      <c r="H1787" s="20"/>
      <c r="I1787" s="20"/>
      <c r="J1787" s="20"/>
      <c r="K1787" s="21"/>
    </row>
    <row r="1788" spans="1:11" ht="17.100000000000001" customHeight="1" x14ac:dyDescent="0.25">
      <c r="A1788" s="60"/>
      <c r="B1788" s="18"/>
      <c r="C1788" s="19"/>
      <c r="D1788" s="20"/>
      <c r="E1788" s="20"/>
      <c r="F1788" s="20"/>
      <c r="G1788" s="20"/>
      <c r="H1788" s="20"/>
      <c r="I1788" s="20"/>
      <c r="J1788" s="20"/>
      <c r="K1788" s="21"/>
    </row>
    <row r="1789" spans="1:11" ht="17.100000000000001" customHeight="1" x14ac:dyDescent="0.25">
      <c r="A1789" s="60"/>
      <c r="B1789" s="18"/>
      <c r="C1789" s="19"/>
      <c r="D1789" s="20"/>
      <c r="E1789" s="20"/>
      <c r="F1789" s="20"/>
      <c r="G1789" s="20"/>
      <c r="H1789" s="20"/>
      <c r="I1789" s="20"/>
      <c r="J1789" s="20"/>
      <c r="K1789" s="21"/>
    </row>
    <row r="1790" spans="1:11" ht="17.100000000000001" customHeight="1" x14ac:dyDescent="0.25">
      <c r="A1790" s="60"/>
      <c r="B1790" s="18"/>
      <c r="C1790" s="19"/>
      <c r="D1790" s="20"/>
      <c r="E1790" s="20"/>
      <c r="F1790" s="20"/>
      <c r="G1790" s="20"/>
      <c r="H1790" s="20"/>
      <c r="I1790" s="20"/>
      <c r="J1790" s="20"/>
      <c r="K1790" s="21"/>
    </row>
    <row r="1791" spans="1:11" ht="17.100000000000001" customHeight="1" x14ac:dyDescent="0.25">
      <c r="A1791" s="60"/>
      <c r="B1791" s="18"/>
      <c r="C1791" s="19"/>
      <c r="D1791" s="20"/>
      <c r="E1791" s="20"/>
      <c r="F1791" s="20"/>
      <c r="G1791" s="20"/>
      <c r="H1791" s="20"/>
      <c r="I1791" s="20"/>
      <c r="J1791" s="20"/>
      <c r="K1791" s="21"/>
    </row>
    <row r="1792" spans="1:11" ht="17.100000000000001" customHeight="1" x14ac:dyDescent="0.25">
      <c r="A1792" s="60"/>
      <c r="B1792" s="18"/>
      <c r="C1792" s="19"/>
      <c r="D1792" s="20"/>
      <c r="E1792" s="20"/>
      <c r="F1792" s="20"/>
      <c r="G1792" s="20"/>
      <c r="H1792" s="20"/>
      <c r="I1792" s="20"/>
      <c r="J1792" s="20"/>
      <c r="K1792" s="21"/>
    </row>
    <row r="1793" spans="1:11" ht="17.100000000000001" customHeight="1" x14ac:dyDescent="0.25">
      <c r="A1793" s="60"/>
      <c r="B1793" s="18"/>
      <c r="C1793" s="19"/>
      <c r="D1793" s="20"/>
      <c r="E1793" s="20"/>
      <c r="F1793" s="20"/>
      <c r="G1793" s="20"/>
      <c r="H1793" s="20"/>
      <c r="I1793" s="20"/>
      <c r="J1793" s="20"/>
      <c r="K1793" s="21"/>
    </row>
    <row r="1794" spans="1:11" ht="17.100000000000001" customHeight="1" x14ac:dyDescent="0.25">
      <c r="A1794" s="60"/>
      <c r="B1794" s="18"/>
      <c r="C1794" s="19"/>
      <c r="D1794" s="20"/>
      <c r="E1794" s="20"/>
      <c r="F1794" s="20"/>
      <c r="G1794" s="20"/>
      <c r="H1794" s="20"/>
      <c r="I1794" s="20"/>
      <c r="J1794" s="20"/>
      <c r="K1794" s="21"/>
    </row>
    <row r="1795" spans="1:11" ht="17.100000000000001" customHeight="1" x14ac:dyDescent="0.25">
      <c r="A1795" s="60"/>
      <c r="B1795" s="18"/>
      <c r="C1795" s="19"/>
      <c r="D1795" s="20"/>
      <c r="E1795" s="20"/>
      <c r="F1795" s="20"/>
      <c r="G1795" s="20"/>
      <c r="H1795" s="20"/>
      <c r="I1795" s="20"/>
      <c r="J1795" s="20"/>
      <c r="K1795" s="21"/>
    </row>
    <row r="1796" spans="1:11" ht="17.100000000000001" customHeight="1" x14ac:dyDescent="0.25">
      <c r="A1796" s="60"/>
      <c r="B1796" s="18"/>
      <c r="C1796" s="19"/>
      <c r="D1796" s="20"/>
      <c r="E1796" s="20"/>
      <c r="F1796" s="20"/>
      <c r="G1796" s="20"/>
      <c r="H1796" s="20"/>
      <c r="I1796" s="20"/>
      <c r="J1796" s="20"/>
      <c r="K1796" s="21"/>
    </row>
    <row r="1797" spans="1:11" ht="17.100000000000001" customHeight="1" x14ac:dyDescent="0.25">
      <c r="A1797" s="60"/>
      <c r="B1797" s="18"/>
      <c r="C1797" s="19"/>
      <c r="D1797" s="20"/>
      <c r="E1797" s="20"/>
      <c r="F1797" s="20"/>
      <c r="G1797" s="20"/>
      <c r="H1797" s="20"/>
      <c r="I1797" s="20"/>
      <c r="J1797" s="20"/>
      <c r="K1797" s="21"/>
    </row>
    <row r="1798" spans="1:11" ht="17.100000000000001" customHeight="1" x14ac:dyDescent="0.25">
      <c r="A1798" s="60"/>
      <c r="B1798" s="18"/>
      <c r="C1798" s="19"/>
      <c r="D1798" s="20"/>
      <c r="E1798" s="20"/>
      <c r="F1798" s="20"/>
      <c r="G1798" s="20"/>
      <c r="H1798" s="20"/>
      <c r="I1798" s="20"/>
      <c r="J1798" s="20"/>
      <c r="K1798" s="21"/>
    </row>
    <row r="1799" spans="1:11" ht="17.100000000000001" customHeight="1" x14ac:dyDescent="0.25">
      <c r="A1799" s="60"/>
      <c r="B1799" s="18"/>
      <c r="C1799" s="19"/>
      <c r="D1799" s="20"/>
      <c r="E1799" s="20"/>
      <c r="F1799" s="20"/>
      <c r="G1799" s="20"/>
      <c r="H1799" s="20"/>
      <c r="I1799" s="20"/>
      <c r="J1799" s="20"/>
      <c r="K1799" s="21"/>
    </row>
    <row r="1800" spans="1:11" ht="17.100000000000001" customHeight="1" x14ac:dyDescent="0.25">
      <c r="A1800" s="60"/>
      <c r="B1800" s="18"/>
      <c r="C1800" s="19"/>
      <c r="D1800" s="20"/>
      <c r="E1800" s="20"/>
      <c r="F1800" s="20"/>
      <c r="G1800" s="20"/>
      <c r="H1800" s="20"/>
      <c r="I1800" s="20"/>
      <c r="J1800" s="20"/>
      <c r="K1800" s="21"/>
    </row>
    <row r="1801" spans="1:11" ht="17.100000000000001" customHeight="1" x14ac:dyDescent="0.25">
      <c r="A1801" s="60"/>
      <c r="B1801" s="18"/>
      <c r="C1801" s="19"/>
      <c r="D1801" s="20"/>
      <c r="E1801" s="20"/>
      <c r="F1801" s="20"/>
      <c r="G1801" s="20"/>
      <c r="H1801" s="20"/>
      <c r="I1801" s="20"/>
      <c r="J1801" s="20"/>
      <c r="K1801" s="21"/>
    </row>
    <row r="1802" spans="1:11" ht="17.100000000000001" customHeight="1" x14ac:dyDescent="0.25">
      <c r="A1802" s="60"/>
      <c r="B1802" s="18"/>
      <c r="C1802" s="19"/>
      <c r="D1802" s="20"/>
      <c r="E1802" s="20"/>
      <c r="F1802" s="20"/>
      <c r="G1802" s="20"/>
      <c r="H1802" s="20"/>
      <c r="I1802" s="20"/>
      <c r="J1802" s="20"/>
      <c r="K1802" s="21"/>
    </row>
    <row r="1803" spans="1:11" ht="17.100000000000001" customHeight="1" x14ac:dyDescent="0.25">
      <c r="A1803" s="60"/>
      <c r="B1803" s="18"/>
      <c r="C1803" s="19"/>
      <c r="D1803" s="20"/>
      <c r="E1803" s="20"/>
      <c r="F1803" s="20"/>
      <c r="G1803" s="20"/>
      <c r="H1803" s="20"/>
      <c r="I1803" s="20"/>
      <c r="J1803" s="20"/>
      <c r="K1803" s="21"/>
    </row>
    <row r="1804" spans="1:11" ht="17.100000000000001" customHeight="1" x14ac:dyDescent="0.25">
      <c r="A1804" s="60"/>
      <c r="B1804" s="18"/>
      <c r="C1804" s="19"/>
      <c r="D1804" s="20"/>
      <c r="E1804" s="20"/>
      <c r="F1804" s="20"/>
      <c r="G1804" s="20"/>
      <c r="H1804" s="20"/>
      <c r="I1804" s="20"/>
      <c r="J1804" s="20"/>
      <c r="K1804" s="21"/>
    </row>
    <row r="1805" spans="1:11" ht="17.100000000000001" customHeight="1" x14ac:dyDescent="0.25">
      <c r="A1805" s="60"/>
      <c r="B1805" s="18"/>
      <c r="C1805" s="19"/>
      <c r="D1805" s="20"/>
      <c r="E1805" s="20"/>
      <c r="F1805" s="20"/>
      <c r="G1805" s="20"/>
      <c r="H1805" s="20"/>
      <c r="I1805" s="20"/>
      <c r="J1805" s="20"/>
      <c r="K1805" s="21"/>
    </row>
    <row r="1806" spans="1:11" ht="17.100000000000001" customHeight="1" x14ac:dyDescent="0.25">
      <c r="A1806" s="60"/>
      <c r="B1806" s="18"/>
      <c r="C1806" s="19"/>
      <c r="D1806" s="20"/>
      <c r="E1806" s="20"/>
      <c r="F1806" s="20"/>
      <c r="G1806" s="20"/>
      <c r="H1806" s="20"/>
      <c r="I1806" s="20"/>
      <c r="J1806" s="20"/>
      <c r="K1806" s="21"/>
    </row>
    <row r="1807" spans="1:11" ht="17.100000000000001" customHeight="1" x14ac:dyDescent="0.25">
      <c r="A1807" s="60"/>
      <c r="B1807" s="18"/>
      <c r="C1807" s="19"/>
      <c r="D1807" s="20"/>
      <c r="E1807" s="20"/>
      <c r="F1807" s="20"/>
      <c r="G1807" s="20"/>
      <c r="H1807" s="20"/>
      <c r="I1807" s="20"/>
      <c r="J1807" s="20"/>
      <c r="K1807" s="21"/>
    </row>
    <row r="1808" spans="1:11" ht="17.100000000000001" customHeight="1" x14ac:dyDescent="0.25">
      <c r="A1808" s="60"/>
      <c r="B1808" s="18"/>
      <c r="C1808" s="19"/>
      <c r="D1808" s="20"/>
      <c r="E1808" s="20"/>
      <c r="F1808" s="20"/>
      <c r="G1808" s="20"/>
      <c r="H1808" s="20"/>
      <c r="I1808" s="20"/>
      <c r="J1808" s="20"/>
      <c r="K1808" s="21"/>
    </row>
    <row r="1809" spans="1:11" ht="17.100000000000001" customHeight="1" x14ac:dyDescent="0.25">
      <c r="A1809" s="60"/>
      <c r="B1809" s="18"/>
      <c r="C1809" s="19"/>
      <c r="D1809" s="20"/>
      <c r="E1809" s="20"/>
      <c r="F1809" s="20"/>
      <c r="G1809" s="20"/>
      <c r="H1809" s="20"/>
      <c r="I1809" s="20"/>
      <c r="J1809" s="20"/>
      <c r="K1809" s="21"/>
    </row>
    <row r="1810" spans="1:11" ht="17.100000000000001" customHeight="1" x14ac:dyDescent="0.25">
      <c r="A1810" s="60"/>
      <c r="B1810" s="18"/>
      <c r="C1810" s="19"/>
      <c r="D1810" s="20"/>
      <c r="E1810" s="20"/>
      <c r="F1810" s="20"/>
      <c r="G1810" s="20"/>
      <c r="H1810" s="20"/>
      <c r="I1810" s="20"/>
      <c r="J1810" s="20"/>
      <c r="K1810" s="21"/>
    </row>
    <row r="1811" spans="1:11" ht="17.100000000000001" customHeight="1" x14ac:dyDescent="0.25">
      <c r="A1811" s="60"/>
      <c r="B1811" s="18"/>
      <c r="C1811" s="19"/>
      <c r="D1811" s="20"/>
      <c r="E1811" s="20"/>
      <c r="F1811" s="20"/>
      <c r="G1811" s="20"/>
      <c r="H1811" s="20"/>
      <c r="I1811" s="20"/>
      <c r="J1811" s="20"/>
      <c r="K1811" s="21"/>
    </row>
    <row r="1812" spans="1:11" ht="17.100000000000001" customHeight="1" x14ac:dyDescent="0.25">
      <c r="A1812" s="60"/>
      <c r="B1812" s="18"/>
      <c r="C1812" s="19"/>
      <c r="D1812" s="20"/>
      <c r="E1812" s="20"/>
      <c r="F1812" s="20"/>
      <c r="G1812" s="20"/>
      <c r="H1812" s="20"/>
      <c r="I1812" s="20"/>
      <c r="J1812" s="20"/>
      <c r="K1812" s="21"/>
    </row>
    <row r="1813" spans="1:11" ht="17.100000000000001" customHeight="1" x14ac:dyDescent="0.25">
      <c r="A1813" s="60"/>
      <c r="B1813" s="18"/>
      <c r="C1813" s="19"/>
      <c r="D1813" s="20"/>
      <c r="E1813" s="20"/>
      <c r="F1813" s="20"/>
      <c r="G1813" s="20"/>
      <c r="H1813" s="20"/>
      <c r="I1813" s="20"/>
      <c r="J1813" s="20"/>
      <c r="K1813" s="21"/>
    </row>
    <row r="1814" spans="1:11" ht="17.100000000000001" customHeight="1" x14ac:dyDescent="0.25">
      <c r="A1814" s="60"/>
      <c r="B1814" s="18"/>
      <c r="C1814" s="19"/>
      <c r="D1814" s="20"/>
      <c r="E1814" s="20"/>
      <c r="F1814" s="20"/>
      <c r="G1814" s="20"/>
      <c r="H1814" s="20"/>
      <c r="I1814" s="20"/>
      <c r="J1814" s="20"/>
      <c r="K1814" s="21"/>
    </row>
    <row r="1815" spans="1:11" ht="17.100000000000001" customHeight="1" x14ac:dyDescent="0.25">
      <c r="A1815" s="60"/>
      <c r="B1815" s="18"/>
      <c r="C1815" s="19"/>
      <c r="D1815" s="20"/>
      <c r="E1815" s="20"/>
      <c r="F1815" s="20"/>
      <c r="G1815" s="20"/>
      <c r="H1815" s="20"/>
      <c r="I1815" s="20"/>
      <c r="J1815" s="20"/>
      <c r="K1815" s="21"/>
    </row>
    <row r="1816" spans="1:11" ht="17.100000000000001" customHeight="1" x14ac:dyDescent="0.25">
      <c r="A1816" s="60"/>
      <c r="B1816" s="18"/>
      <c r="C1816" s="19"/>
      <c r="D1816" s="20"/>
      <c r="E1816" s="20"/>
      <c r="F1816" s="20"/>
      <c r="G1816" s="20"/>
      <c r="H1816" s="20"/>
      <c r="I1816" s="20"/>
      <c r="J1816" s="20"/>
      <c r="K1816" s="21"/>
    </row>
    <row r="1817" spans="1:11" ht="17.100000000000001" customHeight="1" x14ac:dyDescent="0.25">
      <c r="A1817" s="60"/>
      <c r="B1817" s="18"/>
      <c r="C1817" s="19"/>
      <c r="D1817" s="20"/>
      <c r="E1817" s="20"/>
      <c r="F1817" s="20"/>
      <c r="G1817" s="20"/>
      <c r="H1817" s="20"/>
      <c r="I1817" s="20"/>
      <c r="J1817" s="20"/>
      <c r="K1817" s="21"/>
    </row>
    <row r="1818" spans="1:11" ht="17.100000000000001" customHeight="1" x14ac:dyDescent="0.25">
      <c r="A1818" s="60"/>
      <c r="B1818" s="18"/>
      <c r="C1818" s="19"/>
      <c r="D1818" s="20"/>
      <c r="E1818" s="20"/>
      <c r="F1818" s="20"/>
      <c r="G1818" s="20"/>
      <c r="H1818" s="20"/>
      <c r="I1818" s="20"/>
      <c r="J1818" s="20"/>
      <c r="K1818" s="21"/>
    </row>
    <row r="1819" spans="1:11" ht="17.100000000000001" customHeight="1" x14ac:dyDescent="0.25">
      <c r="A1819" s="60"/>
      <c r="B1819" s="18"/>
      <c r="C1819" s="19"/>
      <c r="D1819" s="20"/>
      <c r="E1819" s="20"/>
      <c r="F1819" s="20"/>
      <c r="G1819" s="20"/>
      <c r="H1819" s="20"/>
      <c r="I1819" s="20"/>
      <c r="J1819" s="20"/>
      <c r="K1819" s="21"/>
    </row>
    <row r="1820" spans="1:11" ht="17.100000000000001" customHeight="1" x14ac:dyDescent="0.25">
      <c r="A1820" s="60"/>
      <c r="B1820" s="18"/>
      <c r="C1820" s="19"/>
      <c r="D1820" s="20"/>
      <c r="E1820" s="20"/>
      <c r="F1820" s="20"/>
      <c r="G1820" s="20"/>
      <c r="H1820" s="20"/>
      <c r="I1820" s="20"/>
      <c r="J1820" s="20"/>
      <c r="K1820" s="21"/>
    </row>
    <row r="1821" spans="1:11" ht="17.100000000000001" customHeight="1" x14ac:dyDescent="0.25">
      <c r="A1821" s="60"/>
      <c r="B1821" s="18"/>
      <c r="C1821" s="19"/>
      <c r="D1821" s="20"/>
      <c r="E1821" s="20"/>
      <c r="F1821" s="20"/>
      <c r="G1821" s="20"/>
      <c r="H1821" s="20"/>
      <c r="I1821" s="20"/>
      <c r="J1821" s="20"/>
      <c r="K1821" s="21"/>
    </row>
    <row r="1822" spans="1:11" ht="17.100000000000001" customHeight="1" x14ac:dyDescent="0.25">
      <c r="A1822" s="60"/>
      <c r="B1822" s="18"/>
      <c r="C1822" s="19"/>
      <c r="D1822" s="20"/>
      <c r="E1822" s="20"/>
      <c r="F1822" s="20"/>
      <c r="G1822" s="20"/>
      <c r="H1822" s="20"/>
      <c r="I1822" s="20"/>
      <c r="J1822" s="20"/>
      <c r="K1822" s="21"/>
    </row>
    <row r="1823" spans="1:11" ht="17.100000000000001" customHeight="1" x14ac:dyDescent="0.25">
      <c r="A1823" s="60"/>
      <c r="B1823" s="18"/>
      <c r="C1823" s="19"/>
      <c r="D1823" s="20"/>
      <c r="E1823" s="20"/>
      <c r="F1823" s="20"/>
      <c r="G1823" s="20"/>
      <c r="H1823" s="20"/>
      <c r="I1823" s="20"/>
      <c r="J1823" s="20"/>
      <c r="K1823" s="21"/>
    </row>
    <row r="1824" spans="1:11" ht="17.100000000000001" customHeight="1" x14ac:dyDescent="0.25">
      <c r="A1824" s="60"/>
      <c r="B1824" s="18"/>
      <c r="C1824" s="19"/>
      <c r="D1824" s="20"/>
      <c r="E1824" s="20"/>
      <c r="F1824" s="20"/>
      <c r="G1824" s="20"/>
      <c r="H1824" s="20"/>
      <c r="I1824" s="20"/>
      <c r="J1824" s="20"/>
      <c r="K1824" s="21"/>
    </row>
    <row r="1825" spans="1:11" ht="17.100000000000001" customHeight="1" x14ac:dyDescent="0.25">
      <c r="A1825" s="60"/>
      <c r="B1825" s="18"/>
      <c r="C1825" s="19"/>
      <c r="D1825" s="20"/>
      <c r="E1825" s="20"/>
      <c r="F1825" s="20"/>
      <c r="G1825" s="20"/>
      <c r="H1825" s="20"/>
      <c r="I1825" s="20"/>
      <c r="J1825" s="20"/>
      <c r="K1825" s="21"/>
    </row>
    <row r="1826" spans="1:11" ht="17.100000000000001" customHeight="1" x14ac:dyDescent="0.25">
      <c r="A1826" s="60"/>
      <c r="B1826" s="18"/>
      <c r="C1826" s="19"/>
      <c r="D1826" s="20"/>
      <c r="E1826" s="20"/>
      <c r="F1826" s="20"/>
      <c r="G1826" s="20"/>
      <c r="H1826" s="20"/>
      <c r="I1826" s="20"/>
      <c r="J1826" s="20"/>
      <c r="K1826" s="21"/>
    </row>
    <row r="1827" spans="1:11" ht="17.100000000000001" customHeight="1" x14ac:dyDescent="0.25">
      <c r="A1827" s="60"/>
      <c r="B1827" s="18"/>
      <c r="C1827" s="19"/>
      <c r="D1827" s="20"/>
      <c r="E1827" s="20"/>
      <c r="F1827" s="20"/>
      <c r="G1827" s="20"/>
      <c r="H1827" s="20"/>
      <c r="I1827" s="20"/>
      <c r="J1827" s="20"/>
      <c r="K1827" s="21"/>
    </row>
    <row r="1828" spans="1:11" ht="17.100000000000001" customHeight="1" x14ac:dyDescent="0.25">
      <c r="A1828" s="60"/>
      <c r="B1828" s="18"/>
      <c r="C1828" s="19"/>
      <c r="D1828" s="20"/>
      <c r="E1828" s="20"/>
      <c r="F1828" s="20"/>
      <c r="G1828" s="20"/>
      <c r="H1828" s="20"/>
      <c r="I1828" s="20"/>
      <c r="J1828" s="20"/>
      <c r="K1828" s="21"/>
    </row>
    <row r="1829" spans="1:11" ht="17.100000000000001" customHeight="1" x14ac:dyDescent="0.25">
      <c r="A1829" s="60"/>
      <c r="B1829" s="18"/>
      <c r="C1829" s="19"/>
      <c r="D1829" s="20"/>
      <c r="E1829" s="20"/>
      <c r="F1829" s="20"/>
      <c r="G1829" s="20"/>
      <c r="H1829" s="20"/>
      <c r="I1829" s="20"/>
      <c r="J1829" s="20"/>
      <c r="K1829" s="21"/>
    </row>
    <row r="1830" spans="1:11" ht="17.100000000000001" customHeight="1" x14ac:dyDescent="0.25">
      <c r="A1830" s="60"/>
      <c r="B1830" s="18"/>
      <c r="C1830" s="19"/>
      <c r="D1830" s="20"/>
      <c r="E1830" s="20"/>
      <c r="F1830" s="20"/>
      <c r="G1830" s="20"/>
      <c r="H1830" s="20"/>
      <c r="I1830" s="20"/>
      <c r="J1830" s="20"/>
      <c r="K1830" s="21"/>
    </row>
    <row r="1831" spans="1:11" ht="17.100000000000001" customHeight="1" x14ac:dyDescent="0.25">
      <c r="A1831" s="60"/>
      <c r="B1831" s="18"/>
      <c r="C1831" s="19"/>
      <c r="D1831" s="20"/>
      <c r="E1831" s="20"/>
      <c r="F1831" s="20"/>
      <c r="G1831" s="20"/>
      <c r="H1831" s="20"/>
      <c r="I1831" s="20"/>
      <c r="J1831" s="20"/>
      <c r="K1831" s="21"/>
    </row>
    <row r="1832" spans="1:11" ht="17.100000000000001" customHeight="1" x14ac:dyDescent="0.25">
      <c r="A1832" s="60"/>
      <c r="B1832" s="18"/>
      <c r="C1832" s="19"/>
      <c r="D1832" s="20"/>
      <c r="E1832" s="20"/>
      <c r="F1832" s="20"/>
      <c r="G1832" s="20"/>
      <c r="H1832" s="20"/>
      <c r="I1832" s="20"/>
      <c r="J1832" s="20"/>
      <c r="K1832" s="21"/>
    </row>
    <row r="1833" spans="1:11" ht="17.100000000000001" customHeight="1" x14ac:dyDescent="0.25">
      <c r="A1833" s="60"/>
      <c r="B1833" s="18"/>
      <c r="C1833" s="19"/>
      <c r="D1833" s="20"/>
      <c r="E1833" s="20"/>
      <c r="F1833" s="20"/>
      <c r="G1833" s="20"/>
      <c r="H1833" s="20"/>
      <c r="I1833" s="20"/>
      <c r="J1833" s="20"/>
      <c r="K1833" s="21"/>
    </row>
    <row r="1834" spans="1:11" ht="17.100000000000001" customHeight="1" x14ac:dyDescent="0.25">
      <c r="A1834" s="60"/>
      <c r="B1834" s="18"/>
      <c r="C1834" s="19"/>
      <c r="D1834" s="20"/>
      <c r="E1834" s="20"/>
      <c r="F1834" s="20"/>
      <c r="G1834" s="20"/>
      <c r="H1834" s="20"/>
      <c r="I1834" s="20"/>
      <c r="J1834" s="20"/>
      <c r="K1834" s="21"/>
    </row>
    <row r="1835" spans="1:11" ht="17.100000000000001" customHeight="1" x14ac:dyDescent="0.25">
      <c r="A1835" s="60"/>
      <c r="B1835" s="18"/>
      <c r="C1835" s="19"/>
      <c r="D1835" s="20"/>
      <c r="E1835" s="20"/>
      <c r="F1835" s="20"/>
      <c r="G1835" s="20"/>
      <c r="H1835" s="20"/>
      <c r="I1835" s="20"/>
      <c r="J1835" s="20"/>
      <c r="K1835" s="21"/>
    </row>
    <row r="1836" spans="1:11" ht="17.100000000000001" customHeight="1" x14ac:dyDescent="0.25">
      <c r="A1836" s="60"/>
      <c r="B1836" s="18"/>
      <c r="C1836" s="19"/>
      <c r="D1836" s="20"/>
      <c r="E1836" s="20"/>
      <c r="F1836" s="20"/>
      <c r="G1836" s="20"/>
      <c r="H1836" s="20"/>
      <c r="I1836" s="20"/>
      <c r="J1836" s="20"/>
      <c r="K1836" s="21"/>
    </row>
    <row r="1837" spans="1:11" ht="17.100000000000001" customHeight="1" x14ac:dyDescent="0.25">
      <c r="A1837" s="60"/>
      <c r="B1837" s="18"/>
      <c r="C1837" s="19"/>
      <c r="D1837" s="20"/>
      <c r="E1837" s="20"/>
      <c r="F1837" s="20"/>
      <c r="G1837" s="20"/>
      <c r="H1837" s="20"/>
      <c r="I1837" s="20"/>
      <c r="J1837" s="20"/>
      <c r="K1837" s="21"/>
    </row>
    <row r="1838" spans="1:11" ht="17.100000000000001" customHeight="1" x14ac:dyDescent="0.25">
      <c r="A1838" s="60"/>
      <c r="B1838" s="18"/>
      <c r="C1838" s="19"/>
      <c r="D1838" s="20"/>
      <c r="E1838" s="20"/>
      <c r="F1838" s="20"/>
      <c r="G1838" s="20"/>
      <c r="H1838" s="20"/>
      <c r="I1838" s="20"/>
      <c r="J1838" s="20"/>
      <c r="K1838" s="21"/>
    </row>
    <row r="1839" spans="1:11" ht="17.100000000000001" customHeight="1" x14ac:dyDescent="0.25">
      <c r="A1839" s="60"/>
      <c r="B1839" s="18"/>
      <c r="C1839" s="19"/>
      <c r="D1839" s="20"/>
      <c r="E1839" s="20"/>
      <c r="F1839" s="20"/>
      <c r="G1839" s="20"/>
      <c r="H1839" s="20"/>
      <c r="I1839" s="20"/>
      <c r="J1839" s="20"/>
      <c r="K1839" s="21"/>
    </row>
    <row r="1840" spans="1:11" ht="17.100000000000001" customHeight="1" x14ac:dyDescent="0.25">
      <c r="A1840" s="60"/>
      <c r="B1840" s="18"/>
      <c r="C1840" s="19"/>
      <c r="D1840" s="20"/>
      <c r="E1840" s="20"/>
      <c r="F1840" s="20"/>
      <c r="G1840" s="20"/>
      <c r="H1840" s="20"/>
      <c r="I1840" s="20"/>
      <c r="J1840" s="20"/>
      <c r="K1840" s="21"/>
    </row>
    <row r="1841" spans="1:11" ht="17.100000000000001" customHeight="1" x14ac:dyDescent="0.25">
      <c r="A1841" s="60"/>
      <c r="B1841" s="18"/>
      <c r="C1841" s="19"/>
      <c r="D1841" s="20"/>
      <c r="E1841" s="20"/>
      <c r="F1841" s="20"/>
      <c r="G1841" s="20"/>
      <c r="H1841" s="20"/>
      <c r="I1841" s="20"/>
      <c r="J1841" s="20"/>
      <c r="K1841" s="21"/>
    </row>
    <row r="1842" spans="1:11" ht="17.100000000000001" customHeight="1" x14ac:dyDescent="0.25">
      <c r="A1842" s="60"/>
      <c r="B1842" s="18"/>
      <c r="C1842" s="19"/>
      <c r="D1842" s="20"/>
      <c r="E1842" s="20"/>
      <c r="F1842" s="20"/>
      <c r="G1842" s="20"/>
      <c r="H1842" s="20"/>
      <c r="I1842" s="20"/>
      <c r="J1842" s="20"/>
      <c r="K1842" s="21"/>
    </row>
    <row r="1843" spans="1:11" ht="17.100000000000001" customHeight="1" x14ac:dyDescent="0.25">
      <c r="A1843" s="60"/>
      <c r="B1843" s="18"/>
      <c r="C1843" s="19"/>
      <c r="D1843" s="20"/>
      <c r="E1843" s="20"/>
      <c r="F1843" s="20"/>
      <c r="G1843" s="20"/>
      <c r="H1843" s="20"/>
      <c r="I1843" s="20"/>
      <c r="J1843" s="20"/>
      <c r="K1843" s="21"/>
    </row>
    <row r="1844" spans="1:11" ht="17.100000000000001" customHeight="1" x14ac:dyDescent="0.25">
      <c r="A1844" s="60"/>
      <c r="B1844" s="18"/>
      <c r="C1844" s="19"/>
      <c r="D1844" s="20"/>
      <c r="E1844" s="20"/>
      <c r="F1844" s="20"/>
      <c r="G1844" s="20"/>
      <c r="H1844" s="20"/>
      <c r="I1844" s="20"/>
      <c r="J1844" s="20"/>
      <c r="K1844" s="21"/>
    </row>
    <row r="1845" spans="1:11" ht="17.100000000000001" customHeight="1" x14ac:dyDescent="0.25">
      <c r="A1845" s="60"/>
      <c r="B1845" s="18"/>
      <c r="C1845" s="19"/>
      <c r="D1845" s="20"/>
      <c r="E1845" s="20"/>
      <c r="F1845" s="20"/>
      <c r="G1845" s="20"/>
      <c r="H1845" s="20"/>
      <c r="I1845" s="20"/>
      <c r="J1845" s="20"/>
      <c r="K1845" s="21"/>
    </row>
    <row r="1846" spans="1:11" ht="17.100000000000001" customHeight="1" x14ac:dyDescent="0.25">
      <c r="A1846" s="60"/>
      <c r="B1846" s="18"/>
      <c r="C1846" s="19"/>
      <c r="D1846" s="20"/>
      <c r="E1846" s="20"/>
      <c r="F1846" s="20"/>
      <c r="G1846" s="20"/>
      <c r="H1846" s="20"/>
      <c r="I1846" s="20"/>
      <c r="J1846" s="20"/>
      <c r="K1846" s="21"/>
    </row>
    <row r="1847" spans="1:11" ht="17.100000000000001" customHeight="1" x14ac:dyDescent="0.25">
      <c r="A1847" s="60"/>
      <c r="B1847" s="18"/>
      <c r="C1847" s="19"/>
      <c r="D1847" s="20"/>
      <c r="E1847" s="20"/>
      <c r="F1847" s="20"/>
      <c r="G1847" s="20"/>
      <c r="H1847" s="20"/>
      <c r="I1847" s="20"/>
      <c r="J1847" s="20"/>
      <c r="K1847" s="21"/>
    </row>
    <row r="1848" spans="1:11" ht="17.100000000000001" customHeight="1" x14ac:dyDescent="0.25">
      <c r="A1848" s="60"/>
      <c r="B1848" s="18"/>
      <c r="C1848" s="19"/>
      <c r="D1848" s="20"/>
      <c r="E1848" s="20"/>
      <c r="F1848" s="20"/>
      <c r="G1848" s="20"/>
      <c r="H1848" s="20"/>
      <c r="I1848" s="20"/>
      <c r="J1848" s="20"/>
      <c r="K1848" s="21"/>
    </row>
    <row r="1849" spans="1:11" ht="17.100000000000001" customHeight="1" x14ac:dyDescent="0.25">
      <c r="A1849" s="60"/>
      <c r="B1849" s="18"/>
      <c r="C1849" s="19"/>
      <c r="D1849" s="20"/>
      <c r="E1849" s="20"/>
      <c r="F1849" s="20"/>
      <c r="G1849" s="20"/>
      <c r="H1849" s="20"/>
      <c r="I1849" s="20"/>
      <c r="J1849" s="20"/>
      <c r="K1849" s="21"/>
    </row>
    <row r="1850" spans="1:11" ht="17.100000000000001" customHeight="1" x14ac:dyDescent="0.25">
      <c r="A1850" s="60"/>
      <c r="B1850" s="18"/>
      <c r="C1850" s="19"/>
      <c r="D1850" s="20"/>
      <c r="E1850" s="20"/>
      <c r="F1850" s="20"/>
      <c r="G1850" s="20"/>
      <c r="H1850" s="20"/>
      <c r="I1850" s="20"/>
      <c r="J1850" s="20"/>
      <c r="K1850" s="21"/>
    </row>
    <row r="1851" spans="1:11" ht="17.100000000000001" customHeight="1" x14ac:dyDescent="0.25">
      <c r="A1851" s="60"/>
      <c r="B1851" s="18"/>
      <c r="C1851" s="19"/>
      <c r="D1851" s="20"/>
      <c r="E1851" s="20"/>
      <c r="F1851" s="20"/>
      <c r="G1851" s="20"/>
      <c r="H1851" s="20"/>
      <c r="I1851" s="20"/>
      <c r="J1851" s="20"/>
      <c r="K1851" s="21"/>
    </row>
    <row r="1852" spans="1:11" ht="17.100000000000001" customHeight="1" x14ac:dyDescent="0.25">
      <c r="A1852" s="60"/>
      <c r="B1852" s="18"/>
      <c r="C1852" s="19"/>
      <c r="D1852" s="20"/>
      <c r="E1852" s="20"/>
      <c r="F1852" s="20"/>
      <c r="G1852" s="20"/>
      <c r="H1852" s="20"/>
      <c r="I1852" s="20"/>
      <c r="J1852" s="20"/>
      <c r="K1852" s="21"/>
    </row>
    <row r="1853" spans="1:11" ht="17.100000000000001" customHeight="1" x14ac:dyDescent="0.25">
      <c r="A1853" s="60"/>
      <c r="B1853" s="18"/>
      <c r="C1853" s="19"/>
      <c r="D1853" s="20"/>
      <c r="E1853" s="20"/>
      <c r="F1853" s="20"/>
      <c r="G1853" s="20"/>
      <c r="H1853" s="20"/>
      <c r="I1853" s="20"/>
      <c r="J1853" s="20"/>
      <c r="K1853" s="21"/>
    </row>
    <row r="1854" spans="1:11" ht="17.100000000000001" customHeight="1" x14ac:dyDescent="0.25">
      <c r="A1854" s="60"/>
      <c r="B1854" s="18"/>
      <c r="C1854" s="19"/>
      <c r="D1854" s="20"/>
      <c r="E1854" s="20"/>
      <c r="F1854" s="20"/>
      <c r="G1854" s="20"/>
      <c r="H1854" s="20"/>
      <c r="I1854" s="20"/>
      <c r="J1854" s="20"/>
      <c r="K1854" s="21"/>
    </row>
    <row r="1855" spans="1:11" ht="17.100000000000001" customHeight="1" x14ac:dyDescent="0.25">
      <c r="A1855" s="60"/>
      <c r="B1855" s="18"/>
      <c r="C1855" s="19"/>
      <c r="D1855" s="20"/>
      <c r="E1855" s="20"/>
      <c r="F1855" s="20"/>
      <c r="G1855" s="20"/>
      <c r="H1855" s="20"/>
      <c r="I1855" s="20"/>
      <c r="J1855" s="20"/>
      <c r="K1855" s="21"/>
    </row>
    <row r="1856" spans="1:11" ht="17.100000000000001" customHeight="1" x14ac:dyDescent="0.25">
      <c r="A1856" s="60"/>
      <c r="B1856" s="18"/>
      <c r="C1856" s="19"/>
      <c r="D1856" s="20"/>
      <c r="E1856" s="20"/>
      <c r="F1856" s="20"/>
      <c r="G1856" s="20"/>
      <c r="H1856" s="20"/>
      <c r="I1856" s="20"/>
      <c r="J1856" s="20"/>
      <c r="K1856" s="21"/>
    </row>
    <row r="1857" spans="1:11" ht="17.100000000000001" customHeight="1" x14ac:dyDescent="0.25">
      <c r="A1857" s="60"/>
      <c r="B1857" s="18"/>
      <c r="C1857" s="19"/>
      <c r="D1857" s="20"/>
      <c r="E1857" s="20"/>
      <c r="F1857" s="20"/>
      <c r="G1857" s="20"/>
      <c r="H1857" s="20"/>
      <c r="I1857" s="20"/>
      <c r="J1857" s="20"/>
      <c r="K1857" s="21"/>
    </row>
    <row r="1858" spans="1:11" ht="17.100000000000001" customHeight="1" x14ac:dyDescent="0.25">
      <c r="A1858" s="60"/>
      <c r="B1858" s="18"/>
      <c r="C1858" s="19"/>
      <c r="D1858" s="20"/>
      <c r="E1858" s="20"/>
      <c r="F1858" s="20"/>
      <c r="G1858" s="20"/>
      <c r="H1858" s="20"/>
      <c r="I1858" s="20"/>
      <c r="J1858" s="20"/>
      <c r="K1858" s="21"/>
    </row>
    <row r="1859" spans="1:11" ht="17.100000000000001" customHeight="1" x14ac:dyDescent="0.25">
      <c r="A1859" s="60"/>
      <c r="B1859" s="18"/>
      <c r="C1859" s="19"/>
      <c r="D1859" s="20"/>
      <c r="E1859" s="20"/>
      <c r="F1859" s="20"/>
      <c r="G1859" s="20"/>
      <c r="H1859" s="20"/>
      <c r="I1859" s="20"/>
      <c r="J1859" s="20"/>
      <c r="K1859" s="21"/>
    </row>
    <row r="1860" spans="1:11" ht="17.100000000000001" customHeight="1" x14ac:dyDescent="0.25">
      <c r="A1860" s="60"/>
      <c r="B1860" s="18"/>
      <c r="C1860" s="19"/>
      <c r="D1860" s="20"/>
      <c r="E1860" s="20"/>
      <c r="F1860" s="20"/>
      <c r="G1860" s="20"/>
      <c r="H1860" s="20"/>
      <c r="I1860" s="20"/>
      <c r="J1860" s="20"/>
      <c r="K1860" s="21"/>
    </row>
    <row r="1861" spans="1:11" ht="17.100000000000001" customHeight="1" x14ac:dyDescent="0.25">
      <c r="A1861" s="60"/>
      <c r="B1861" s="18"/>
      <c r="C1861" s="19"/>
      <c r="D1861" s="20"/>
      <c r="E1861" s="20"/>
      <c r="F1861" s="20"/>
      <c r="G1861" s="20"/>
      <c r="H1861" s="20"/>
      <c r="I1861" s="20"/>
      <c r="J1861" s="20"/>
      <c r="K1861" s="21"/>
    </row>
    <row r="1862" spans="1:11" ht="17.100000000000001" customHeight="1" x14ac:dyDescent="0.25">
      <c r="A1862" s="60"/>
      <c r="B1862" s="18"/>
      <c r="C1862" s="19"/>
      <c r="D1862" s="20"/>
      <c r="E1862" s="20"/>
      <c r="F1862" s="20"/>
      <c r="G1862" s="20"/>
      <c r="H1862" s="20"/>
      <c r="I1862" s="20"/>
      <c r="J1862" s="20"/>
      <c r="K1862" s="21"/>
    </row>
    <row r="1863" spans="1:11" ht="17.100000000000001" customHeight="1" x14ac:dyDescent="0.25">
      <c r="A1863" s="60"/>
      <c r="B1863" s="18"/>
      <c r="C1863" s="19"/>
      <c r="D1863" s="20"/>
      <c r="E1863" s="20"/>
      <c r="F1863" s="20"/>
      <c r="G1863" s="20"/>
      <c r="H1863" s="20"/>
      <c r="I1863" s="20"/>
      <c r="J1863" s="20"/>
      <c r="K1863" s="21"/>
    </row>
    <row r="1864" spans="1:11" ht="17.100000000000001" customHeight="1" x14ac:dyDescent="0.25">
      <c r="A1864" s="60"/>
      <c r="B1864" s="18"/>
      <c r="C1864" s="19"/>
      <c r="D1864" s="20"/>
      <c r="E1864" s="20"/>
      <c r="F1864" s="20"/>
      <c r="G1864" s="20"/>
      <c r="H1864" s="20"/>
      <c r="I1864" s="20"/>
      <c r="J1864" s="20"/>
      <c r="K1864" s="21"/>
    </row>
    <row r="1865" spans="1:11" ht="17.100000000000001" customHeight="1" x14ac:dyDescent="0.25">
      <c r="A1865" s="60"/>
      <c r="B1865" s="18"/>
      <c r="C1865" s="19"/>
      <c r="D1865" s="20"/>
      <c r="E1865" s="20"/>
      <c r="F1865" s="20"/>
      <c r="G1865" s="20"/>
      <c r="H1865" s="20"/>
      <c r="I1865" s="20"/>
      <c r="J1865" s="20"/>
      <c r="K1865" s="21"/>
    </row>
    <row r="1866" spans="1:11" ht="17.100000000000001" customHeight="1" x14ac:dyDescent="0.25">
      <c r="A1866" s="60"/>
      <c r="B1866" s="18"/>
      <c r="C1866" s="19"/>
      <c r="D1866" s="20"/>
      <c r="E1866" s="20"/>
      <c r="F1866" s="20"/>
      <c r="G1866" s="20"/>
      <c r="H1866" s="20"/>
      <c r="I1866" s="20"/>
      <c r="J1866" s="20"/>
      <c r="K1866" s="21"/>
    </row>
    <row r="1867" spans="1:11" ht="17.100000000000001" customHeight="1" x14ac:dyDescent="0.25">
      <c r="A1867" s="60"/>
      <c r="B1867" s="18"/>
      <c r="C1867" s="19"/>
      <c r="D1867" s="20"/>
      <c r="E1867" s="20"/>
      <c r="F1867" s="20"/>
      <c r="G1867" s="20"/>
      <c r="H1867" s="20"/>
      <c r="I1867" s="20"/>
      <c r="J1867" s="20"/>
      <c r="K1867" s="21"/>
    </row>
    <row r="1868" spans="1:11" ht="17.100000000000001" customHeight="1" x14ac:dyDescent="0.25">
      <c r="A1868" s="60"/>
      <c r="B1868" s="18"/>
      <c r="C1868" s="19"/>
      <c r="D1868" s="20"/>
      <c r="E1868" s="20"/>
      <c r="F1868" s="20"/>
      <c r="G1868" s="20"/>
      <c r="H1868" s="20"/>
      <c r="I1868" s="20"/>
      <c r="J1868" s="20"/>
      <c r="K1868" s="21"/>
    </row>
    <row r="1869" spans="1:11" ht="17.100000000000001" customHeight="1" x14ac:dyDescent="0.25">
      <c r="A1869" s="60"/>
      <c r="B1869" s="18"/>
      <c r="C1869" s="19"/>
      <c r="D1869" s="20"/>
      <c r="E1869" s="20"/>
      <c r="F1869" s="20"/>
      <c r="G1869" s="20"/>
      <c r="H1869" s="20"/>
      <c r="I1869" s="20"/>
      <c r="J1869" s="20"/>
      <c r="K1869" s="21"/>
    </row>
    <row r="1870" spans="1:11" ht="17.100000000000001" customHeight="1" x14ac:dyDescent="0.25">
      <c r="A1870" s="60"/>
      <c r="B1870" s="18"/>
      <c r="C1870" s="19"/>
      <c r="D1870" s="20"/>
      <c r="E1870" s="20"/>
      <c r="F1870" s="20"/>
      <c r="G1870" s="20"/>
      <c r="H1870" s="20"/>
      <c r="I1870" s="20"/>
      <c r="J1870" s="20"/>
      <c r="K1870" s="21"/>
    </row>
    <row r="1871" spans="1:11" ht="17.100000000000001" customHeight="1" x14ac:dyDescent="0.25">
      <c r="A1871" s="60"/>
      <c r="B1871" s="18"/>
      <c r="C1871" s="19"/>
      <c r="D1871" s="20"/>
      <c r="E1871" s="20"/>
      <c r="F1871" s="20"/>
      <c r="G1871" s="20"/>
      <c r="H1871" s="20"/>
      <c r="I1871" s="20"/>
      <c r="J1871" s="20"/>
      <c r="K1871" s="21"/>
    </row>
    <row r="1872" spans="1:11" ht="17.100000000000001" customHeight="1" x14ac:dyDescent="0.25">
      <c r="A1872" s="60"/>
      <c r="B1872" s="18"/>
      <c r="C1872" s="19"/>
      <c r="D1872" s="20"/>
      <c r="E1872" s="20"/>
      <c r="F1872" s="20"/>
      <c r="G1872" s="20"/>
      <c r="H1872" s="20"/>
      <c r="I1872" s="20"/>
      <c r="J1872" s="20"/>
      <c r="K1872" s="21"/>
    </row>
    <row r="1873" spans="1:11" ht="17.100000000000001" customHeight="1" x14ac:dyDescent="0.25">
      <c r="A1873" s="60"/>
      <c r="B1873" s="18"/>
      <c r="C1873" s="19"/>
      <c r="D1873" s="20"/>
      <c r="E1873" s="20"/>
      <c r="F1873" s="20"/>
      <c r="G1873" s="20"/>
      <c r="H1873" s="20"/>
      <c r="I1873" s="20"/>
      <c r="J1873" s="20"/>
      <c r="K1873" s="21"/>
    </row>
    <row r="1874" spans="1:11" ht="17.100000000000001" customHeight="1" x14ac:dyDescent="0.25">
      <c r="A1874" s="60"/>
      <c r="B1874" s="18"/>
      <c r="C1874" s="19"/>
      <c r="D1874" s="20"/>
      <c r="E1874" s="20"/>
      <c r="F1874" s="20"/>
      <c r="G1874" s="20"/>
      <c r="H1874" s="20"/>
      <c r="I1874" s="20"/>
      <c r="J1874" s="20"/>
      <c r="K1874" s="21"/>
    </row>
    <row r="1875" spans="1:11" ht="17.100000000000001" customHeight="1" x14ac:dyDescent="0.25">
      <c r="A1875" s="60"/>
      <c r="B1875" s="18"/>
      <c r="C1875" s="19"/>
      <c r="D1875" s="20"/>
      <c r="E1875" s="20"/>
      <c r="F1875" s="20"/>
      <c r="G1875" s="20"/>
      <c r="H1875" s="20"/>
      <c r="I1875" s="20"/>
      <c r="J1875" s="20"/>
      <c r="K1875" s="21"/>
    </row>
    <row r="1876" spans="1:11" ht="17.100000000000001" customHeight="1" x14ac:dyDescent="0.25">
      <c r="A1876" s="60"/>
      <c r="B1876" s="18"/>
      <c r="C1876" s="19"/>
      <c r="D1876" s="20"/>
      <c r="E1876" s="20"/>
      <c r="F1876" s="20"/>
      <c r="G1876" s="20"/>
      <c r="H1876" s="20"/>
      <c r="I1876" s="20"/>
      <c r="J1876" s="20"/>
      <c r="K1876" s="21"/>
    </row>
    <row r="1877" spans="1:11" ht="17.100000000000001" customHeight="1" x14ac:dyDescent="0.25">
      <c r="A1877" s="60"/>
      <c r="B1877" s="18"/>
      <c r="C1877" s="19"/>
      <c r="D1877" s="20"/>
      <c r="E1877" s="20"/>
      <c r="F1877" s="20"/>
      <c r="G1877" s="20"/>
      <c r="H1877" s="20"/>
      <c r="I1877" s="20"/>
      <c r="J1877" s="20"/>
      <c r="K1877" s="21"/>
    </row>
    <row r="1878" spans="1:11" ht="17.100000000000001" customHeight="1" x14ac:dyDescent="0.25">
      <c r="A1878" s="60"/>
      <c r="B1878" s="18"/>
      <c r="C1878" s="19"/>
      <c r="D1878" s="20"/>
      <c r="E1878" s="20"/>
      <c r="F1878" s="20"/>
      <c r="G1878" s="20"/>
      <c r="H1878" s="20"/>
      <c r="I1878" s="20"/>
      <c r="J1878" s="20"/>
      <c r="K1878" s="21"/>
    </row>
    <row r="1879" spans="1:11" ht="17.100000000000001" customHeight="1" x14ac:dyDescent="0.25">
      <c r="A1879" s="60"/>
      <c r="B1879" s="18"/>
      <c r="C1879" s="19"/>
      <c r="D1879" s="20"/>
      <c r="E1879" s="20"/>
      <c r="F1879" s="20"/>
      <c r="G1879" s="20"/>
      <c r="H1879" s="20"/>
      <c r="I1879" s="20"/>
      <c r="J1879" s="20"/>
      <c r="K1879" s="21"/>
    </row>
    <row r="1880" spans="1:11" ht="17.100000000000001" customHeight="1" x14ac:dyDescent="0.25">
      <c r="A1880" s="60"/>
      <c r="B1880" s="18"/>
      <c r="C1880" s="19"/>
      <c r="D1880" s="20"/>
      <c r="E1880" s="20"/>
      <c r="F1880" s="20"/>
      <c r="G1880" s="20"/>
      <c r="H1880" s="20"/>
      <c r="I1880" s="20"/>
      <c r="J1880" s="20"/>
      <c r="K1880" s="21"/>
    </row>
    <row r="1881" spans="1:11" ht="17.100000000000001" customHeight="1" x14ac:dyDescent="0.25">
      <c r="A1881" s="60"/>
      <c r="B1881" s="18"/>
      <c r="C1881" s="19"/>
      <c r="D1881" s="20"/>
      <c r="E1881" s="20"/>
      <c r="F1881" s="20"/>
      <c r="G1881" s="20"/>
      <c r="H1881" s="20"/>
      <c r="I1881" s="20"/>
      <c r="J1881" s="20"/>
      <c r="K1881" s="21"/>
    </row>
    <row r="1882" spans="1:11" ht="17.100000000000001" customHeight="1" x14ac:dyDescent="0.25">
      <c r="A1882" s="60"/>
      <c r="B1882" s="18"/>
      <c r="C1882" s="19"/>
      <c r="D1882" s="20"/>
      <c r="E1882" s="20"/>
      <c r="F1882" s="20"/>
      <c r="G1882" s="20"/>
      <c r="H1882" s="20"/>
      <c r="I1882" s="20"/>
      <c r="J1882" s="20"/>
      <c r="K1882" s="21"/>
    </row>
    <row r="1883" spans="1:11" ht="17.100000000000001" customHeight="1" x14ac:dyDescent="0.25">
      <c r="A1883" s="60"/>
      <c r="B1883" s="18"/>
      <c r="C1883" s="19"/>
      <c r="D1883" s="20"/>
      <c r="E1883" s="20"/>
      <c r="F1883" s="20"/>
      <c r="G1883" s="20"/>
      <c r="H1883" s="20"/>
      <c r="I1883" s="20"/>
      <c r="J1883" s="20"/>
      <c r="K1883" s="21"/>
    </row>
    <row r="1884" spans="1:11" ht="17.100000000000001" customHeight="1" x14ac:dyDescent="0.25">
      <c r="A1884" s="60"/>
      <c r="B1884" s="18"/>
      <c r="C1884" s="19"/>
      <c r="D1884" s="20"/>
      <c r="E1884" s="20"/>
      <c r="F1884" s="20"/>
      <c r="G1884" s="20"/>
      <c r="H1884" s="20"/>
      <c r="I1884" s="20"/>
      <c r="J1884" s="20"/>
      <c r="K1884" s="21"/>
    </row>
    <row r="1885" spans="1:11" ht="17.100000000000001" customHeight="1" x14ac:dyDescent="0.25">
      <c r="A1885" s="60"/>
      <c r="B1885" s="18"/>
      <c r="C1885" s="19"/>
      <c r="D1885" s="20"/>
      <c r="E1885" s="20"/>
      <c r="F1885" s="20"/>
      <c r="G1885" s="20"/>
      <c r="H1885" s="20"/>
      <c r="I1885" s="20"/>
      <c r="J1885" s="20"/>
      <c r="K1885" s="21"/>
    </row>
    <row r="1886" spans="1:11" ht="17.100000000000001" customHeight="1" x14ac:dyDescent="0.25">
      <c r="A1886" s="60"/>
      <c r="B1886" s="18"/>
      <c r="C1886" s="19"/>
      <c r="D1886" s="20"/>
      <c r="E1886" s="20"/>
      <c r="F1886" s="20"/>
      <c r="G1886" s="20"/>
      <c r="H1886" s="20"/>
      <c r="I1886" s="20"/>
      <c r="J1886" s="20"/>
      <c r="K1886" s="21"/>
    </row>
    <row r="1887" spans="1:11" ht="17.100000000000001" customHeight="1" x14ac:dyDescent="0.25">
      <c r="A1887" s="60"/>
      <c r="B1887" s="18"/>
      <c r="C1887" s="19"/>
      <c r="D1887" s="20"/>
      <c r="E1887" s="20"/>
      <c r="F1887" s="20"/>
      <c r="G1887" s="20"/>
      <c r="H1887" s="20"/>
      <c r="I1887" s="20"/>
      <c r="J1887" s="20"/>
      <c r="K1887" s="21"/>
    </row>
    <row r="1888" spans="1:11" ht="17.100000000000001" customHeight="1" x14ac:dyDescent="0.25">
      <c r="A1888" s="60"/>
      <c r="B1888" s="18"/>
      <c r="C1888" s="19"/>
      <c r="D1888" s="20"/>
      <c r="E1888" s="20"/>
      <c r="F1888" s="20"/>
      <c r="G1888" s="20"/>
      <c r="H1888" s="20"/>
      <c r="I1888" s="20"/>
      <c r="J1888" s="20"/>
      <c r="K1888" s="21"/>
    </row>
    <row r="1889" spans="1:11" ht="17.100000000000001" customHeight="1" x14ac:dyDescent="0.25">
      <c r="A1889" s="60"/>
      <c r="B1889" s="18"/>
      <c r="C1889" s="19"/>
      <c r="D1889" s="20"/>
      <c r="E1889" s="20"/>
      <c r="F1889" s="20"/>
      <c r="G1889" s="20"/>
      <c r="H1889" s="20"/>
      <c r="I1889" s="20"/>
      <c r="J1889" s="20"/>
      <c r="K1889" s="21"/>
    </row>
    <row r="1890" spans="1:11" ht="17.100000000000001" customHeight="1" x14ac:dyDescent="0.25">
      <c r="A1890" s="60"/>
      <c r="B1890" s="18"/>
      <c r="C1890" s="19"/>
      <c r="D1890" s="20"/>
      <c r="E1890" s="20"/>
      <c r="F1890" s="20"/>
      <c r="G1890" s="20"/>
      <c r="H1890" s="20"/>
      <c r="I1890" s="20"/>
      <c r="J1890" s="20"/>
      <c r="K1890" s="21"/>
    </row>
    <row r="1891" spans="1:11" ht="17.100000000000001" customHeight="1" x14ac:dyDescent="0.25">
      <c r="A1891" s="60"/>
      <c r="B1891" s="18"/>
      <c r="C1891" s="19"/>
      <c r="D1891" s="20"/>
      <c r="E1891" s="20"/>
      <c r="F1891" s="20"/>
      <c r="G1891" s="20"/>
      <c r="H1891" s="20"/>
      <c r="I1891" s="20"/>
      <c r="J1891" s="20"/>
      <c r="K1891" s="21"/>
    </row>
    <row r="1892" spans="1:11" ht="17.100000000000001" customHeight="1" x14ac:dyDescent="0.25">
      <c r="A1892" s="60"/>
      <c r="B1892" s="18"/>
      <c r="C1892" s="19"/>
      <c r="D1892" s="20"/>
      <c r="E1892" s="20"/>
      <c r="F1892" s="20"/>
      <c r="G1892" s="20"/>
      <c r="H1892" s="20"/>
      <c r="I1892" s="20"/>
      <c r="J1892" s="20"/>
      <c r="K1892" s="21"/>
    </row>
    <row r="1893" spans="1:11" ht="17.100000000000001" customHeight="1" x14ac:dyDescent="0.25">
      <c r="A1893" s="60"/>
      <c r="B1893" s="18"/>
      <c r="C1893" s="19"/>
      <c r="D1893" s="20"/>
      <c r="E1893" s="20"/>
      <c r="F1893" s="20"/>
      <c r="G1893" s="20"/>
      <c r="H1893" s="20"/>
      <c r="I1893" s="20"/>
      <c r="J1893" s="20"/>
      <c r="K1893" s="21"/>
    </row>
    <row r="1894" spans="1:11" ht="17.100000000000001" customHeight="1" x14ac:dyDescent="0.25">
      <c r="A1894" s="60"/>
      <c r="B1894" s="18"/>
      <c r="C1894" s="19"/>
      <c r="D1894" s="20"/>
      <c r="E1894" s="20"/>
      <c r="F1894" s="20"/>
      <c r="G1894" s="20"/>
      <c r="H1894" s="20"/>
      <c r="I1894" s="20"/>
      <c r="J1894" s="20"/>
      <c r="K1894" s="21"/>
    </row>
    <row r="1895" spans="1:11" ht="17.100000000000001" customHeight="1" x14ac:dyDescent="0.25">
      <c r="A1895" s="60"/>
      <c r="B1895" s="18"/>
      <c r="C1895" s="19"/>
      <c r="D1895" s="20"/>
      <c r="E1895" s="20"/>
      <c r="F1895" s="20"/>
      <c r="G1895" s="20"/>
      <c r="H1895" s="20"/>
      <c r="I1895" s="20"/>
      <c r="J1895" s="20"/>
      <c r="K1895" s="21"/>
    </row>
    <row r="1896" spans="1:11" ht="17.100000000000001" customHeight="1" x14ac:dyDescent="0.25">
      <c r="A1896" s="60"/>
      <c r="B1896" s="18"/>
      <c r="C1896" s="19"/>
      <c r="D1896" s="20"/>
      <c r="E1896" s="20"/>
      <c r="F1896" s="20"/>
      <c r="G1896" s="20"/>
      <c r="H1896" s="20"/>
      <c r="I1896" s="20"/>
      <c r="J1896" s="20"/>
      <c r="K1896" s="21"/>
    </row>
    <row r="1897" spans="1:11" ht="17.100000000000001" customHeight="1" x14ac:dyDescent="0.25">
      <c r="A1897" s="60"/>
      <c r="B1897" s="18"/>
      <c r="C1897" s="19"/>
      <c r="D1897" s="20"/>
      <c r="E1897" s="20"/>
      <c r="F1897" s="20"/>
      <c r="G1897" s="20"/>
      <c r="H1897" s="20"/>
      <c r="I1897" s="20"/>
      <c r="J1897" s="20"/>
      <c r="K1897" s="21"/>
    </row>
    <row r="1898" spans="1:11" ht="17.100000000000001" customHeight="1" x14ac:dyDescent="0.25">
      <c r="A1898" s="60"/>
      <c r="B1898" s="18"/>
      <c r="C1898" s="19"/>
      <c r="D1898" s="20"/>
      <c r="E1898" s="20"/>
      <c r="F1898" s="20"/>
      <c r="G1898" s="20"/>
      <c r="H1898" s="20"/>
      <c r="I1898" s="20"/>
      <c r="J1898" s="20"/>
      <c r="K1898" s="21"/>
    </row>
    <row r="1899" spans="1:11" ht="17.100000000000001" customHeight="1" x14ac:dyDescent="0.25">
      <c r="A1899" s="60"/>
      <c r="B1899" s="18"/>
      <c r="C1899" s="19"/>
      <c r="D1899" s="20"/>
      <c r="E1899" s="20"/>
      <c r="F1899" s="20"/>
      <c r="G1899" s="20"/>
      <c r="H1899" s="20"/>
      <c r="I1899" s="20"/>
      <c r="J1899" s="20"/>
      <c r="K1899" s="21"/>
    </row>
    <row r="1900" spans="1:11" ht="17.100000000000001" customHeight="1" x14ac:dyDescent="0.25">
      <c r="A1900" s="60"/>
      <c r="B1900" s="18"/>
      <c r="C1900" s="19"/>
      <c r="D1900" s="20"/>
      <c r="E1900" s="20"/>
      <c r="F1900" s="20"/>
      <c r="G1900" s="20"/>
      <c r="H1900" s="20"/>
      <c r="I1900" s="20"/>
      <c r="J1900" s="20"/>
      <c r="K1900" s="21"/>
    </row>
    <row r="1901" spans="1:11" ht="17.100000000000001" customHeight="1" x14ac:dyDescent="0.25">
      <c r="A1901" s="60"/>
      <c r="B1901" s="18"/>
      <c r="C1901" s="19"/>
      <c r="D1901" s="20"/>
      <c r="E1901" s="20"/>
      <c r="F1901" s="20"/>
      <c r="G1901" s="20"/>
      <c r="H1901" s="20"/>
      <c r="I1901" s="20"/>
      <c r="J1901" s="20"/>
      <c r="K1901" s="21"/>
    </row>
    <row r="1902" spans="1:11" ht="17.100000000000001" customHeight="1" x14ac:dyDescent="0.25">
      <c r="A1902" s="60"/>
      <c r="B1902" s="18"/>
      <c r="C1902" s="19"/>
      <c r="D1902" s="20"/>
      <c r="E1902" s="20"/>
      <c r="F1902" s="20"/>
      <c r="G1902" s="20"/>
      <c r="H1902" s="20"/>
      <c r="I1902" s="20"/>
      <c r="J1902" s="20"/>
      <c r="K1902" s="21"/>
    </row>
    <row r="1903" spans="1:11" ht="17.100000000000001" customHeight="1" x14ac:dyDescent="0.25">
      <c r="A1903" s="60"/>
      <c r="B1903" s="18"/>
      <c r="C1903" s="19"/>
      <c r="D1903" s="20"/>
      <c r="E1903" s="20"/>
      <c r="F1903" s="20"/>
      <c r="G1903" s="20"/>
      <c r="H1903" s="20"/>
      <c r="I1903" s="20"/>
      <c r="J1903" s="20"/>
      <c r="K1903" s="21"/>
    </row>
    <row r="1904" spans="1:11" ht="17.100000000000001" customHeight="1" x14ac:dyDescent="0.25">
      <c r="A1904" s="60"/>
      <c r="B1904" s="18"/>
      <c r="C1904" s="19"/>
      <c r="D1904" s="20"/>
      <c r="E1904" s="20"/>
      <c r="F1904" s="20"/>
      <c r="G1904" s="20"/>
      <c r="H1904" s="20"/>
      <c r="I1904" s="20"/>
      <c r="J1904" s="20"/>
      <c r="K1904" s="21"/>
    </row>
    <row r="1905" spans="1:11" ht="17.100000000000001" customHeight="1" x14ac:dyDescent="0.25">
      <c r="A1905" s="60"/>
      <c r="B1905" s="18"/>
      <c r="C1905" s="19"/>
      <c r="D1905" s="20"/>
      <c r="E1905" s="20"/>
      <c r="F1905" s="20"/>
      <c r="G1905" s="20"/>
      <c r="H1905" s="20"/>
      <c r="I1905" s="20"/>
      <c r="J1905" s="20"/>
      <c r="K1905" s="21"/>
    </row>
    <row r="1906" spans="1:11" ht="17.100000000000001" customHeight="1" x14ac:dyDescent="0.25">
      <c r="A1906" s="60"/>
      <c r="B1906" s="18"/>
      <c r="C1906" s="19"/>
      <c r="D1906" s="20"/>
      <c r="E1906" s="20"/>
      <c r="F1906" s="20"/>
      <c r="G1906" s="20"/>
      <c r="H1906" s="20"/>
      <c r="I1906" s="20"/>
      <c r="J1906" s="20"/>
      <c r="K1906" s="21"/>
    </row>
    <row r="1907" spans="1:11" ht="17.100000000000001" customHeight="1" x14ac:dyDescent="0.25">
      <c r="A1907" s="60"/>
      <c r="B1907" s="18"/>
      <c r="C1907" s="19"/>
      <c r="D1907" s="20"/>
      <c r="E1907" s="20"/>
      <c r="F1907" s="20"/>
      <c r="G1907" s="20"/>
      <c r="H1907" s="20"/>
      <c r="I1907" s="20"/>
      <c r="J1907" s="20"/>
      <c r="K1907" s="21"/>
    </row>
    <row r="1908" spans="1:11" ht="17.100000000000001" customHeight="1" x14ac:dyDescent="0.25">
      <c r="A1908" s="60"/>
      <c r="B1908" s="18"/>
      <c r="C1908" s="19"/>
      <c r="D1908" s="20"/>
      <c r="E1908" s="20"/>
      <c r="F1908" s="20"/>
      <c r="G1908" s="20"/>
      <c r="H1908" s="20"/>
      <c r="I1908" s="20"/>
      <c r="J1908" s="20"/>
      <c r="K1908" s="21"/>
    </row>
    <row r="1909" spans="1:11" ht="17.100000000000001" customHeight="1" x14ac:dyDescent="0.25">
      <c r="A1909" s="60"/>
      <c r="B1909" s="18"/>
      <c r="C1909" s="19"/>
      <c r="D1909" s="20"/>
      <c r="E1909" s="20"/>
      <c r="F1909" s="20"/>
      <c r="G1909" s="20"/>
      <c r="H1909" s="20"/>
      <c r="I1909" s="20"/>
      <c r="J1909" s="20"/>
      <c r="K1909" s="21"/>
    </row>
    <row r="1910" spans="1:11" ht="17.100000000000001" customHeight="1" x14ac:dyDescent="0.25">
      <c r="A1910" s="60"/>
      <c r="B1910" s="18"/>
      <c r="C1910" s="19"/>
      <c r="D1910" s="20"/>
      <c r="E1910" s="20"/>
      <c r="F1910" s="20"/>
      <c r="G1910" s="20"/>
      <c r="H1910" s="20"/>
      <c r="I1910" s="20"/>
      <c r="J1910" s="20"/>
      <c r="K1910" s="21"/>
    </row>
    <row r="1911" spans="1:11" ht="17.100000000000001" customHeight="1" x14ac:dyDescent="0.25">
      <c r="A1911" s="60"/>
      <c r="B1911" s="18"/>
      <c r="C1911" s="19"/>
      <c r="D1911" s="20"/>
      <c r="E1911" s="20"/>
      <c r="F1911" s="20"/>
      <c r="G1911" s="20"/>
      <c r="H1911" s="20"/>
      <c r="I1911" s="20"/>
      <c r="J1911" s="20"/>
      <c r="K1911" s="21"/>
    </row>
    <row r="1912" spans="1:11" ht="17.100000000000001" customHeight="1" x14ac:dyDescent="0.25">
      <c r="A1912" s="60"/>
      <c r="B1912" s="18"/>
      <c r="C1912" s="19"/>
      <c r="D1912" s="20"/>
      <c r="E1912" s="20"/>
      <c r="F1912" s="20"/>
      <c r="G1912" s="20"/>
      <c r="H1912" s="20"/>
      <c r="I1912" s="20"/>
      <c r="J1912" s="20"/>
      <c r="K1912" s="21"/>
    </row>
    <row r="1913" spans="1:11" ht="17.100000000000001" customHeight="1" x14ac:dyDescent="0.25">
      <c r="A1913" s="60"/>
      <c r="B1913" s="18"/>
      <c r="C1913" s="19"/>
      <c r="D1913" s="20"/>
      <c r="E1913" s="20"/>
      <c r="F1913" s="20"/>
      <c r="G1913" s="20"/>
      <c r="H1913" s="20"/>
      <c r="I1913" s="20"/>
      <c r="J1913" s="20"/>
      <c r="K1913" s="21"/>
    </row>
    <row r="1914" spans="1:11" ht="17.100000000000001" customHeight="1" x14ac:dyDescent="0.25">
      <c r="A1914" s="60"/>
      <c r="B1914" s="18"/>
      <c r="C1914" s="19"/>
      <c r="D1914" s="20"/>
      <c r="E1914" s="20"/>
      <c r="F1914" s="20"/>
      <c r="G1914" s="20"/>
      <c r="H1914" s="20"/>
      <c r="I1914" s="20"/>
      <c r="J1914" s="20"/>
      <c r="K1914" s="21"/>
    </row>
    <row r="1915" spans="1:11" ht="17.100000000000001" customHeight="1" x14ac:dyDescent="0.25">
      <c r="A1915" s="60"/>
      <c r="B1915" s="18"/>
      <c r="C1915" s="19"/>
      <c r="D1915" s="20"/>
      <c r="E1915" s="20"/>
      <c r="F1915" s="20"/>
      <c r="G1915" s="20"/>
      <c r="H1915" s="20"/>
      <c r="I1915" s="20"/>
      <c r="J1915" s="20"/>
      <c r="K1915" s="21"/>
    </row>
    <row r="1916" spans="1:11" ht="17.100000000000001" customHeight="1" x14ac:dyDescent="0.25">
      <c r="A1916" s="60"/>
      <c r="B1916" s="18"/>
      <c r="C1916" s="19"/>
      <c r="D1916" s="20"/>
      <c r="E1916" s="20"/>
      <c r="F1916" s="20"/>
      <c r="G1916" s="20"/>
      <c r="H1916" s="20"/>
      <c r="I1916" s="20"/>
      <c r="J1916" s="20"/>
      <c r="K1916" s="21"/>
    </row>
    <row r="1917" spans="1:11" ht="17.100000000000001" customHeight="1" x14ac:dyDescent="0.25">
      <c r="A1917" s="60"/>
      <c r="B1917" s="18"/>
      <c r="C1917" s="19"/>
      <c r="D1917" s="20"/>
      <c r="E1917" s="20"/>
      <c r="F1917" s="20"/>
      <c r="G1917" s="20"/>
      <c r="H1917" s="20"/>
      <c r="I1917" s="20"/>
      <c r="J1917" s="20"/>
      <c r="K1917" s="21"/>
    </row>
    <row r="1918" spans="1:11" ht="17.100000000000001" customHeight="1" x14ac:dyDescent="0.25">
      <c r="A1918" s="60"/>
      <c r="B1918" s="18"/>
      <c r="C1918" s="19"/>
      <c r="D1918" s="20"/>
      <c r="E1918" s="20"/>
      <c r="F1918" s="20"/>
      <c r="G1918" s="20"/>
      <c r="H1918" s="20"/>
      <c r="I1918" s="20"/>
      <c r="J1918" s="20"/>
      <c r="K1918" s="21"/>
    </row>
    <row r="1919" spans="1:11" ht="17.100000000000001" customHeight="1" x14ac:dyDescent="0.25">
      <c r="A1919" s="60"/>
      <c r="B1919" s="18"/>
      <c r="C1919" s="19"/>
      <c r="D1919" s="20"/>
      <c r="E1919" s="20"/>
      <c r="F1919" s="20"/>
      <c r="G1919" s="20"/>
      <c r="H1919" s="20"/>
      <c r="I1919" s="20"/>
      <c r="J1919" s="20"/>
      <c r="K1919" s="21"/>
    </row>
    <row r="1920" spans="1:11" ht="17.100000000000001" customHeight="1" x14ac:dyDescent="0.25">
      <c r="A1920" s="60"/>
      <c r="B1920" s="18"/>
      <c r="C1920" s="19"/>
      <c r="D1920" s="20"/>
      <c r="E1920" s="20"/>
      <c r="F1920" s="20"/>
      <c r="G1920" s="20"/>
      <c r="H1920" s="20"/>
      <c r="I1920" s="20"/>
      <c r="J1920" s="20"/>
      <c r="K1920" s="21"/>
    </row>
    <row r="1921" spans="1:11" ht="17.100000000000001" customHeight="1" x14ac:dyDescent="0.25">
      <c r="A1921" s="60"/>
      <c r="B1921" s="18"/>
      <c r="C1921" s="19"/>
      <c r="D1921" s="20"/>
      <c r="E1921" s="20"/>
      <c r="F1921" s="20"/>
      <c r="G1921" s="20"/>
      <c r="H1921" s="20"/>
      <c r="I1921" s="20"/>
      <c r="J1921" s="20"/>
      <c r="K1921" s="21"/>
    </row>
    <row r="1922" spans="1:11" ht="17.100000000000001" customHeight="1" x14ac:dyDescent="0.25">
      <c r="A1922" s="60"/>
      <c r="B1922" s="18"/>
      <c r="C1922" s="19"/>
      <c r="D1922" s="20"/>
      <c r="E1922" s="20"/>
      <c r="F1922" s="20"/>
      <c r="G1922" s="20"/>
      <c r="H1922" s="20"/>
      <c r="I1922" s="20"/>
      <c r="J1922" s="20"/>
      <c r="K1922" s="21"/>
    </row>
    <row r="1923" spans="1:11" ht="17.100000000000001" customHeight="1" x14ac:dyDescent="0.25">
      <c r="A1923" s="60"/>
      <c r="B1923" s="18"/>
      <c r="C1923" s="19"/>
      <c r="D1923" s="20"/>
      <c r="E1923" s="20"/>
      <c r="F1923" s="20"/>
      <c r="G1923" s="20"/>
      <c r="H1923" s="20"/>
      <c r="I1923" s="20"/>
      <c r="J1923" s="20"/>
      <c r="K1923" s="21"/>
    </row>
    <row r="1924" spans="1:11" ht="17.100000000000001" customHeight="1" x14ac:dyDescent="0.25">
      <c r="A1924" s="60"/>
      <c r="B1924" s="18"/>
      <c r="C1924" s="19"/>
      <c r="D1924" s="20"/>
      <c r="E1924" s="20"/>
      <c r="F1924" s="20"/>
      <c r="G1924" s="20"/>
      <c r="H1924" s="20"/>
      <c r="I1924" s="20"/>
      <c r="J1924" s="20"/>
      <c r="K1924" s="21"/>
    </row>
    <row r="1925" spans="1:11" ht="17.100000000000001" customHeight="1" x14ac:dyDescent="0.25">
      <c r="A1925" s="60"/>
      <c r="B1925" s="18"/>
      <c r="C1925" s="19"/>
      <c r="D1925" s="20"/>
      <c r="E1925" s="20"/>
      <c r="F1925" s="20"/>
      <c r="G1925" s="20"/>
      <c r="H1925" s="20"/>
      <c r="I1925" s="20"/>
      <c r="J1925" s="20"/>
      <c r="K1925" s="21"/>
    </row>
    <row r="1926" spans="1:11" ht="17.100000000000001" customHeight="1" x14ac:dyDescent="0.25">
      <c r="A1926" s="60"/>
      <c r="B1926" s="18"/>
      <c r="C1926" s="19"/>
      <c r="D1926" s="20"/>
      <c r="E1926" s="20"/>
      <c r="F1926" s="20"/>
      <c r="G1926" s="20"/>
      <c r="H1926" s="20"/>
      <c r="I1926" s="20"/>
      <c r="J1926" s="20"/>
      <c r="K1926" s="21"/>
    </row>
    <row r="1927" spans="1:11" ht="17.100000000000001" customHeight="1" x14ac:dyDescent="0.25">
      <c r="A1927" s="60"/>
      <c r="B1927" s="18"/>
      <c r="C1927" s="19"/>
      <c r="D1927" s="20"/>
      <c r="E1927" s="20"/>
      <c r="F1927" s="20"/>
      <c r="G1927" s="20"/>
      <c r="H1927" s="20"/>
      <c r="I1927" s="20"/>
      <c r="J1927" s="20"/>
      <c r="K1927" s="21"/>
    </row>
    <row r="1928" spans="1:11" ht="17.100000000000001" customHeight="1" x14ac:dyDescent="0.25">
      <c r="A1928" s="60"/>
      <c r="B1928" s="18"/>
      <c r="C1928" s="19"/>
      <c r="D1928" s="20"/>
      <c r="E1928" s="20"/>
      <c r="F1928" s="20"/>
      <c r="G1928" s="20"/>
      <c r="H1928" s="20"/>
      <c r="I1928" s="20"/>
      <c r="J1928" s="20"/>
      <c r="K1928" s="21"/>
    </row>
    <row r="1929" spans="1:11" ht="17.100000000000001" customHeight="1" x14ac:dyDescent="0.25">
      <c r="A1929" s="60"/>
      <c r="B1929" s="18"/>
      <c r="C1929" s="19"/>
      <c r="D1929" s="20"/>
      <c r="E1929" s="20"/>
      <c r="F1929" s="20"/>
      <c r="G1929" s="20"/>
      <c r="H1929" s="20"/>
      <c r="I1929" s="20"/>
      <c r="J1929" s="20"/>
      <c r="K1929" s="21"/>
    </row>
    <row r="1930" spans="1:11" ht="17.100000000000001" customHeight="1" x14ac:dyDescent="0.25">
      <c r="A1930" s="60"/>
      <c r="B1930" s="18"/>
      <c r="C1930" s="19"/>
      <c r="D1930" s="20"/>
      <c r="E1930" s="20"/>
      <c r="F1930" s="20"/>
      <c r="G1930" s="20"/>
      <c r="H1930" s="20"/>
      <c r="I1930" s="20"/>
      <c r="J1930" s="20"/>
      <c r="K1930" s="21"/>
    </row>
    <row r="1931" spans="1:11" ht="17.100000000000001" customHeight="1" x14ac:dyDescent="0.25">
      <c r="A1931" s="60"/>
      <c r="B1931" s="18"/>
      <c r="C1931" s="19"/>
      <c r="D1931" s="20"/>
      <c r="E1931" s="20"/>
      <c r="F1931" s="20"/>
      <c r="G1931" s="20"/>
      <c r="H1931" s="20"/>
      <c r="I1931" s="20"/>
      <c r="J1931" s="20"/>
      <c r="K1931" s="21"/>
    </row>
    <row r="1932" spans="1:11" ht="17.100000000000001" customHeight="1" x14ac:dyDescent="0.25">
      <c r="A1932" s="60"/>
      <c r="B1932" s="18"/>
      <c r="C1932" s="19"/>
      <c r="D1932" s="20"/>
      <c r="E1932" s="20"/>
      <c r="F1932" s="20"/>
      <c r="G1932" s="20"/>
      <c r="H1932" s="20"/>
      <c r="I1932" s="20"/>
      <c r="J1932" s="20"/>
      <c r="K1932" s="21"/>
    </row>
    <row r="1933" spans="1:11" ht="17.100000000000001" customHeight="1" x14ac:dyDescent="0.25">
      <c r="A1933" s="60"/>
      <c r="B1933" s="18"/>
      <c r="C1933" s="19"/>
      <c r="D1933" s="20"/>
      <c r="E1933" s="20"/>
      <c r="F1933" s="20"/>
      <c r="G1933" s="20"/>
      <c r="H1933" s="20"/>
      <c r="I1933" s="20"/>
      <c r="J1933" s="20"/>
      <c r="K1933" s="21"/>
    </row>
    <row r="1934" spans="1:11" ht="17.100000000000001" customHeight="1" x14ac:dyDescent="0.25">
      <c r="A1934" s="60"/>
      <c r="B1934" s="18"/>
      <c r="C1934" s="19"/>
      <c r="D1934" s="20"/>
      <c r="E1934" s="20"/>
      <c r="F1934" s="20"/>
      <c r="G1934" s="20"/>
      <c r="H1934" s="20"/>
      <c r="I1934" s="20"/>
      <c r="J1934" s="20"/>
      <c r="K1934" s="21"/>
    </row>
    <row r="1935" spans="1:11" ht="17.100000000000001" customHeight="1" x14ac:dyDescent="0.25">
      <c r="A1935" s="60"/>
      <c r="B1935" s="18"/>
      <c r="C1935" s="19"/>
      <c r="D1935" s="20"/>
      <c r="E1935" s="20"/>
      <c r="F1935" s="20"/>
      <c r="G1935" s="20"/>
      <c r="H1935" s="20"/>
      <c r="I1935" s="20"/>
      <c r="J1935" s="20"/>
      <c r="K1935" s="21"/>
    </row>
    <row r="1936" spans="1:11" ht="17.100000000000001" customHeight="1" x14ac:dyDescent="0.25">
      <c r="A1936" s="60"/>
      <c r="B1936" s="18"/>
      <c r="C1936" s="19"/>
      <c r="D1936" s="20"/>
      <c r="E1936" s="20"/>
      <c r="F1936" s="20"/>
      <c r="G1936" s="20"/>
      <c r="H1936" s="20"/>
      <c r="I1936" s="20"/>
      <c r="J1936" s="20"/>
      <c r="K1936" s="21"/>
    </row>
    <row r="1937" spans="1:11" ht="17.100000000000001" customHeight="1" x14ac:dyDescent="0.25">
      <c r="A1937" s="60"/>
      <c r="B1937" s="18"/>
      <c r="C1937" s="19"/>
      <c r="D1937" s="20"/>
      <c r="E1937" s="20"/>
      <c r="F1937" s="20"/>
      <c r="G1937" s="20"/>
      <c r="H1937" s="20"/>
      <c r="I1937" s="20"/>
      <c r="J1937" s="20"/>
      <c r="K1937" s="21"/>
    </row>
    <row r="1938" spans="1:11" ht="17.100000000000001" customHeight="1" x14ac:dyDescent="0.25">
      <c r="A1938" s="60"/>
      <c r="B1938" s="18"/>
      <c r="C1938" s="19"/>
      <c r="D1938" s="20"/>
      <c r="E1938" s="20"/>
      <c r="F1938" s="20"/>
      <c r="G1938" s="20"/>
      <c r="H1938" s="20"/>
      <c r="I1938" s="20"/>
      <c r="J1938" s="20"/>
      <c r="K1938" s="21"/>
    </row>
    <row r="1939" spans="1:11" ht="17.100000000000001" customHeight="1" x14ac:dyDescent="0.25">
      <c r="A1939" s="60"/>
      <c r="B1939" s="18"/>
      <c r="C1939" s="19"/>
      <c r="D1939" s="20"/>
      <c r="E1939" s="20"/>
      <c r="F1939" s="20"/>
      <c r="G1939" s="20"/>
      <c r="H1939" s="20"/>
      <c r="I1939" s="20"/>
      <c r="J1939" s="20"/>
      <c r="K1939" s="21"/>
    </row>
    <row r="1940" spans="1:11" ht="17.100000000000001" customHeight="1" x14ac:dyDescent="0.25">
      <c r="A1940" s="60"/>
      <c r="B1940" s="18"/>
      <c r="C1940" s="19"/>
      <c r="D1940" s="20"/>
      <c r="E1940" s="20"/>
      <c r="F1940" s="20"/>
      <c r="G1940" s="20"/>
      <c r="H1940" s="20"/>
      <c r="I1940" s="20"/>
      <c r="J1940" s="20"/>
      <c r="K1940" s="21"/>
    </row>
    <row r="1941" spans="1:11" ht="17.100000000000001" customHeight="1" x14ac:dyDescent="0.25">
      <c r="A1941" s="60"/>
      <c r="B1941" s="18"/>
      <c r="C1941" s="19"/>
      <c r="D1941" s="20"/>
      <c r="E1941" s="20"/>
      <c r="F1941" s="20"/>
      <c r="G1941" s="20"/>
      <c r="H1941" s="20"/>
      <c r="I1941" s="20"/>
      <c r="J1941" s="20"/>
      <c r="K1941" s="21"/>
    </row>
    <row r="1942" spans="1:11" ht="17.100000000000001" customHeight="1" x14ac:dyDescent="0.25">
      <c r="A1942" s="60"/>
      <c r="B1942" s="18"/>
      <c r="C1942" s="19"/>
      <c r="D1942" s="20"/>
      <c r="E1942" s="20"/>
      <c r="F1942" s="20"/>
      <c r="G1942" s="20"/>
      <c r="H1942" s="20"/>
      <c r="I1942" s="20"/>
      <c r="J1942" s="20"/>
      <c r="K1942" s="21"/>
    </row>
    <row r="1943" spans="1:11" ht="17.100000000000001" customHeight="1" x14ac:dyDescent="0.25">
      <c r="A1943" s="60"/>
      <c r="B1943" s="18"/>
      <c r="C1943" s="19"/>
      <c r="D1943" s="20"/>
      <c r="E1943" s="20"/>
      <c r="F1943" s="20"/>
      <c r="G1943" s="20"/>
      <c r="H1943" s="20"/>
      <c r="I1943" s="20"/>
      <c r="J1943" s="20"/>
      <c r="K1943" s="21"/>
    </row>
    <row r="1944" spans="1:11" ht="17.100000000000001" customHeight="1" x14ac:dyDescent="0.25">
      <c r="A1944" s="60"/>
      <c r="B1944" s="18"/>
      <c r="C1944" s="19"/>
      <c r="D1944" s="20"/>
      <c r="E1944" s="20"/>
      <c r="F1944" s="20"/>
      <c r="G1944" s="20"/>
      <c r="H1944" s="20"/>
      <c r="I1944" s="20"/>
      <c r="J1944" s="20"/>
      <c r="K1944" s="21"/>
    </row>
    <row r="1945" spans="1:11" ht="17.100000000000001" customHeight="1" x14ac:dyDescent="0.25">
      <c r="A1945" s="60"/>
      <c r="B1945" s="18"/>
      <c r="C1945" s="19"/>
      <c r="D1945" s="20"/>
      <c r="E1945" s="20"/>
      <c r="F1945" s="20"/>
      <c r="G1945" s="20"/>
      <c r="H1945" s="20"/>
      <c r="I1945" s="20"/>
      <c r="J1945" s="20"/>
      <c r="K1945" s="21"/>
    </row>
    <row r="1946" spans="1:11" ht="17.100000000000001" customHeight="1" x14ac:dyDescent="0.25">
      <c r="A1946" s="60"/>
      <c r="B1946" s="18"/>
      <c r="C1946" s="19"/>
      <c r="D1946" s="20"/>
      <c r="E1946" s="20"/>
      <c r="F1946" s="20"/>
      <c r="G1946" s="20"/>
      <c r="H1946" s="20"/>
      <c r="I1946" s="20"/>
      <c r="J1946" s="20"/>
      <c r="K1946" s="21"/>
    </row>
    <row r="1947" spans="1:11" ht="17.100000000000001" customHeight="1" x14ac:dyDescent="0.25">
      <c r="A1947" s="60"/>
      <c r="B1947" s="18"/>
      <c r="C1947" s="19"/>
      <c r="D1947" s="20"/>
      <c r="E1947" s="20"/>
      <c r="F1947" s="20"/>
      <c r="G1947" s="20"/>
      <c r="H1947" s="20"/>
      <c r="I1947" s="20"/>
      <c r="J1947" s="20"/>
      <c r="K1947" s="21"/>
    </row>
    <row r="1948" spans="1:11" ht="17.100000000000001" customHeight="1" x14ac:dyDescent="0.25">
      <c r="A1948" s="60"/>
      <c r="B1948" s="18"/>
      <c r="C1948" s="19"/>
      <c r="D1948" s="20"/>
      <c r="E1948" s="20"/>
      <c r="F1948" s="20"/>
      <c r="G1948" s="20"/>
      <c r="H1948" s="20"/>
      <c r="I1948" s="20"/>
      <c r="J1948" s="20"/>
      <c r="K1948" s="21"/>
    </row>
    <row r="1949" spans="1:11" ht="17.100000000000001" customHeight="1" x14ac:dyDescent="0.25">
      <c r="A1949" s="60"/>
      <c r="B1949" s="18"/>
      <c r="C1949" s="19"/>
      <c r="D1949" s="20"/>
      <c r="E1949" s="20"/>
      <c r="F1949" s="20"/>
      <c r="G1949" s="20"/>
      <c r="H1949" s="20"/>
      <c r="I1949" s="20"/>
      <c r="J1949" s="20"/>
      <c r="K1949" s="21"/>
    </row>
    <row r="1950" spans="1:11" ht="17.100000000000001" customHeight="1" x14ac:dyDescent="0.25">
      <c r="A1950" s="60"/>
      <c r="B1950" s="18"/>
      <c r="C1950" s="19"/>
      <c r="D1950" s="20"/>
      <c r="E1950" s="20"/>
      <c r="F1950" s="20"/>
      <c r="G1950" s="20"/>
      <c r="H1950" s="20"/>
      <c r="I1950" s="20"/>
      <c r="J1950" s="20"/>
      <c r="K1950" s="21"/>
    </row>
    <row r="1951" spans="1:11" ht="17.100000000000001" customHeight="1" x14ac:dyDescent="0.25">
      <c r="A1951" s="60"/>
      <c r="B1951" s="18"/>
      <c r="C1951" s="19"/>
      <c r="D1951" s="20"/>
      <c r="E1951" s="20"/>
      <c r="F1951" s="20"/>
      <c r="G1951" s="20"/>
      <c r="H1951" s="20"/>
      <c r="I1951" s="20"/>
      <c r="J1951" s="20"/>
      <c r="K1951" s="21"/>
    </row>
    <row r="1952" spans="1:11" ht="17.100000000000001" customHeight="1" x14ac:dyDescent="0.25">
      <c r="A1952" s="60"/>
      <c r="B1952" s="18"/>
      <c r="C1952" s="19"/>
      <c r="D1952" s="20"/>
      <c r="E1952" s="20"/>
      <c r="F1952" s="20"/>
      <c r="G1952" s="20"/>
      <c r="H1952" s="20"/>
      <c r="I1952" s="20"/>
      <c r="J1952" s="20"/>
      <c r="K1952" s="21"/>
    </row>
    <row r="1953" spans="1:11" ht="17.100000000000001" customHeight="1" x14ac:dyDescent="0.25">
      <c r="A1953" s="60"/>
      <c r="B1953" s="18"/>
      <c r="C1953" s="19"/>
      <c r="D1953" s="20"/>
      <c r="E1953" s="20"/>
      <c r="F1953" s="20"/>
      <c r="G1953" s="20"/>
      <c r="H1953" s="20"/>
      <c r="I1953" s="20"/>
      <c r="J1953" s="20"/>
      <c r="K1953" s="21"/>
    </row>
    <row r="1954" spans="1:11" ht="17.100000000000001" customHeight="1" x14ac:dyDescent="0.25">
      <c r="A1954" s="60"/>
      <c r="B1954" s="18"/>
      <c r="C1954" s="19"/>
      <c r="D1954" s="20"/>
      <c r="E1954" s="20"/>
      <c r="F1954" s="20"/>
      <c r="G1954" s="20"/>
      <c r="H1954" s="20"/>
      <c r="I1954" s="20"/>
      <c r="J1954" s="20"/>
      <c r="K1954" s="21"/>
    </row>
    <row r="1955" spans="1:11" ht="17.100000000000001" customHeight="1" x14ac:dyDescent="0.25">
      <c r="A1955" s="60"/>
      <c r="B1955" s="18"/>
      <c r="C1955" s="19"/>
      <c r="D1955" s="20"/>
      <c r="E1955" s="20"/>
      <c r="F1955" s="20"/>
      <c r="G1955" s="20"/>
      <c r="H1955" s="20"/>
      <c r="I1955" s="20"/>
      <c r="J1955" s="20"/>
      <c r="K1955" s="21"/>
    </row>
    <row r="1956" spans="1:11" ht="17.100000000000001" customHeight="1" x14ac:dyDescent="0.25">
      <c r="A1956" s="60"/>
      <c r="B1956" s="18"/>
      <c r="C1956" s="19"/>
      <c r="D1956" s="20"/>
      <c r="E1956" s="20"/>
      <c r="F1956" s="20"/>
      <c r="G1956" s="20"/>
      <c r="H1956" s="20"/>
      <c r="I1956" s="20"/>
      <c r="J1956" s="20"/>
      <c r="K1956" s="21"/>
    </row>
    <row r="1957" spans="1:11" ht="17.100000000000001" customHeight="1" x14ac:dyDescent="0.25">
      <c r="A1957" s="60"/>
      <c r="B1957" s="18"/>
      <c r="C1957" s="19"/>
      <c r="D1957" s="20"/>
      <c r="E1957" s="20"/>
      <c r="F1957" s="20"/>
      <c r="G1957" s="20"/>
      <c r="H1957" s="20"/>
      <c r="I1957" s="20"/>
      <c r="J1957" s="20"/>
      <c r="K1957" s="21"/>
    </row>
    <row r="1958" spans="1:11" ht="17.100000000000001" customHeight="1" x14ac:dyDescent="0.25">
      <c r="A1958" s="60"/>
      <c r="B1958" s="18"/>
      <c r="C1958" s="19"/>
      <c r="D1958" s="20"/>
      <c r="E1958" s="20"/>
      <c r="F1958" s="20"/>
      <c r="G1958" s="20"/>
      <c r="H1958" s="20"/>
      <c r="I1958" s="20"/>
      <c r="J1958" s="20"/>
      <c r="K1958" s="21"/>
    </row>
    <row r="1959" spans="1:11" ht="17.100000000000001" customHeight="1" x14ac:dyDescent="0.25">
      <c r="A1959" s="60"/>
      <c r="B1959" s="18"/>
      <c r="C1959" s="19"/>
      <c r="D1959" s="20"/>
      <c r="E1959" s="20"/>
      <c r="F1959" s="20"/>
      <c r="G1959" s="20"/>
      <c r="H1959" s="20"/>
      <c r="I1959" s="20"/>
      <c r="J1959" s="20"/>
      <c r="K1959" s="21"/>
    </row>
    <row r="1960" spans="1:11" ht="17.100000000000001" customHeight="1" x14ac:dyDescent="0.25">
      <c r="A1960" s="60"/>
      <c r="B1960" s="18"/>
      <c r="C1960" s="19"/>
      <c r="D1960" s="20"/>
      <c r="E1960" s="20"/>
      <c r="F1960" s="20"/>
      <c r="G1960" s="20"/>
      <c r="H1960" s="20"/>
      <c r="I1960" s="20"/>
      <c r="J1960" s="20"/>
      <c r="K1960" s="21"/>
    </row>
    <row r="1961" spans="1:11" ht="17.100000000000001" customHeight="1" x14ac:dyDescent="0.25">
      <c r="A1961" s="60"/>
      <c r="B1961" s="18"/>
      <c r="C1961" s="19"/>
      <c r="D1961" s="20"/>
      <c r="E1961" s="20"/>
      <c r="F1961" s="20"/>
      <c r="G1961" s="20"/>
      <c r="H1961" s="20"/>
      <c r="I1961" s="20"/>
      <c r="J1961" s="20"/>
      <c r="K1961" s="21"/>
    </row>
    <row r="1962" spans="1:11" ht="17.100000000000001" customHeight="1" x14ac:dyDescent="0.25">
      <c r="A1962" s="60"/>
      <c r="B1962" s="18"/>
      <c r="C1962" s="19"/>
      <c r="D1962" s="20"/>
      <c r="E1962" s="20"/>
      <c r="F1962" s="20"/>
      <c r="G1962" s="20"/>
      <c r="H1962" s="20"/>
      <c r="I1962" s="20"/>
      <c r="J1962" s="20"/>
      <c r="K1962" s="21"/>
    </row>
    <row r="1963" spans="1:11" ht="17.100000000000001" customHeight="1" x14ac:dyDescent="0.25">
      <c r="A1963" s="60"/>
      <c r="B1963" s="18"/>
      <c r="C1963" s="19"/>
      <c r="D1963" s="20"/>
      <c r="E1963" s="20"/>
      <c r="F1963" s="20"/>
      <c r="G1963" s="20"/>
      <c r="H1963" s="20"/>
      <c r="I1963" s="20"/>
      <c r="J1963" s="20"/>
      <c r="K1963" s="21"/>
    </row>
    <row r="1964" spans="1:11" ht="17.100000000000001" customHeight="1" x14ac:dyDescent="0.25">
      <c r="A1964" s="60"/>
      <c r="B1964" s="18"/>
      <c r="C1964" s="19"/>
      <c r="D1964" s="20"/>
      <c r="E1964" s="20"/>
      <c r="F1964" s="20"/>
      <c r="G1964" s="20"/>
      <c r="H1964" s="20"/>
      <c r="I1964" s="20"/>
      <c r="J1964" s="20"/>
      <c r="K1964" s="21"/>
    </row>
    <row r="1965" spans="1:11" ht="17.100000000000001" customHeight="1" x14ac:dyDescent="0.25">
      <c r="A1965" s="60"/>
      <c r="B1965" s="18"/>
      <c r="C1965" s="19"/>
      <c r="D1965" s="20"/>
      <c r="E1965" s="20"/>
      <c r="F1965" s="20"/>
      <c r="G1965" s="20"/>
      <c r="H1965" s="20"/>
      <c r="I1965" s="20"/>
      <c r="J1965" s="20"/>
      <c r="K1965" s="21"/>
    </row>
    <row r="1966" spans="1:11" ht="17.100000000000001" customHeight="1" x14ac:dyDescent="0.25">
      <c r="A1966" s="60"/>
      <c r="B1966" s="18"/>
      <c r="C1966" s="19"/>
      <c r="D1966" s="20"/>
      <c r="E1966" s="20"/>
      <c r="F1966" s="20"/>
      <c r="G1966" s="20"/>
      <c r="H1966" s="20"/>
      <c r="I1966" s="20"/>
      <c r="J1966" s="20"/>
      <c r="K1966" s="21"/>
    </row>
    <row r="1967" spans="1:11" ht="17.100000000000001" customHeight="1" x14ac:dyDescent="0.25">
      <c r="A1967" s="60"/>
      <c r="B1967" s="18"/>
      <c r="C1967" s="19"/>
      <c r="D1967" s="20"/>
      <c r="E1967" s="20"/>
      <c r="F1967" s="20"/>
      <c r="G1967" s="20"/>
      <c r="H1967" s="20"/>
      <c r="I1967" s="20"/>
      <c r="J1967" s="20"/>
      <c r="K1967" s="21"/>
    </row>
    <row r="1968" spans="1:11" ht="17.100000000000001" customHeight="1" x14ac:dyDescent="0.25">
      <c r="A1968" s="60"/>
      <c r="B1968" s="18"/>
      <c r="C1968" s="19"/>
      <c r="D1968" s="20"/>
      <c r="E1968" s="20"/>
      <c r="F1968" s="20"/>
      <c r="G1968" s="20"/>
      <c r="H1968" s="20"/>
      <c r="I1968" s="20"/>
      <c r="J1968" s="20"/>
      <c r="K1968" s="21"/>
    </row>
    <row r="1969" spans="1:11" ht="17.100000000000001" customHeight="1" x14ac:dyDescent="0.25">
      <c r="A1969" s="60"/>
      <c r="B1969" s="18"/>
      <c r="C1969" s="19"/>
      <c r="D1969" s="20"/>
      <c r="E1969" s="20"/>
      <c r="F1969" s="20"/>
      <c r="G1969" s="20"/>
      <c r="H1969" s="20"/>
      <c r="I1969" s="20"/>
      <c r="J1969" s="20"/>
      <c r="K1969" s="21"/>
    </row>
    <row r="1970" spans="1:11" ht="17.100000000000001" customHeight="1" x14ac:dyDescent="0.25">
      <c r="A1970" s="60"/>
      <c r="B1970" s="18"/>
      <c r="C1970" s="19"/>
      <c r="D1970" s="20"/>
      <c r="E1970" s="20"/>
      <c r="F1970" s="20"/>
      <c r="G1970" s="20"/>
      <c r="H1970" s="20"/>
      <c r="I1970" s="20"/>
      <c r="J1970" s="20"/>
      <c r="K1970" s="21"/>
    </row>
    <row r="1971" spans="1:11" ht="17.100000000000001" customHeight="1" x14ac:dyDescent="0.25">
      <c r="A1971" s="60"/>
      <c r="B1971" s="18"/>
      <c r="C1971" s="19"/>
      <c r="D1971" s="20"/>
      <c r="E1971" s="20"/>
      <c r="F1971" s="20"/>
      <c r="G1971" s="20"/>
      <c r="H1971" s="20"/>
      <c r="I1971" s="20"/>
      <c r="J1971" s="20"/>
      <c r="K1971" s="21"/>
    </row>
    <row r="1972" spans="1:11" ht="17.100000000000001" customHeight="1" x14ac:dyDescent="0.25">
      <c r="A1972" s="60"/>
      <c r="B1972" s="18"/>
      <c r="C1972" s="19"/>
      <c r="D1972" s="20"/>
      <c r="E1972" s="20"/>
      <c r="F1972" s="20"/>
      <c r="G1972" s="20"/>
      <c r="H1972" s="20"/>
      <c r="I1972" s="20"/>
      <c r="J1972" s="20"/>
      <c r="K1972" s="21"/>
    </row>
    <row r="1973" spans="1:11" ht="17.100000000000001" customHeight="1" x14ac:dyDescent="0.25">
      <c r="A1973" s="60"/>
      <c r="B1973" s="18"/>
      <c r="C1973" s="19"/>
      <c r="D1973" s="20"/>
      <c r="E1973" s="20"/>
      <c r="F1973" s="20"/>
      <c r="G1973" s="20"/>
      <c r="H1973" s="20"/>
      <c r="I1973" s="20"/>
      <c r="J1973" s="20"/>
      <c r="K1973" s="21"/>
    </row>
    <row r="1974" spans="1:11" ht="17.100000000000001" customHeight="1" x14ac:dyDescent="0.25">
      <c r="A1974" s="60"/>
      <c r="B1974" s="18"/>
      <c r="C1974" s="19"/>
      <c r="D1974" s="20"/>
      <c r="E1974" s="20"/>
      <c r="F1974" s="20"/>
      <c r="G1974" s="20"/>
      <c r="H1974" s="20"/>
      <c r="I1974" s="20"/>
      <c r="J1974" s="20"/>
      <c r="K1974" s="21"/>
    </row>
    <row r="1975" spans="1:11" ht="17.100000000000001" customHeight="1" x14ac:dyDescent="0.25">
      <c r="A1975" s="60"/>
      <c r="B1975" s="18"/>
      <c r="C1975" s="19"/>
      <c r="D1975" s="20"/>
      <c r="E1975" s="20"/>
      <c r="F1975" s="20"/>
      <c r="G1975" s="20"/>
      <c r="H1975" s="20"/>
      <c r="I1975" s="20"/>
      <c r="J1975" s="20"/>
      <c r="K1975" s="21"/>
    </row>
    <row r="1976" spans="1:11" ht="17.100000000000001" customHeight="1" x14ac:dyDescent="0.25">
      <c r="A1976" s="60"/>
      <c r="B1976" s="18"/>
      <c r="C1976" s="19"/>
      <c r="D1976" s="20"/>
      <c r="E1976" s="20"/>
      <c r="F1976" s="20"/>
      <c r="G1976" s="20"/>
      <c r="H1976" s="20"/>
      <c r="I1976" s="20"/>
      <c r="J1976" s="20"/>
      <c r="K1976" s="21"/>
    </row>
    <row r="1977" spans="1:11" ht="17.100000000000001" customHeight="1" x14ac:dyDescent="0.25">
      <c r="A1977" s="60"/>
      <c r="B1977" s="18"/>
      <c r="C1977" s="19"/>
      <c r="D1977" s="20"/>
      <c r="E1977" s="20"/>
      <c r="F1977" s="20"/>
      <c r="G1977" s="20"/>
      <c r="H1977" s="20"/>
      <c r="I1977" s="20"/>
      <c r="J1977" s="20"/>
      <c r="K1977" s="21"/>
    </row>
    <row r="1978" spans="1:11" ht="17.100000000000001" customHeight="1" x14ac:dyDescent="0.25">
      <c r="A1978" s="60"/>
      <c r="B1978" s="18"/>
      <c r="C1978" s="19"/>
      <c r="D1978" s="20"/>
      <c r="E1978" s="20"/>
      <c r="F1978" s="20"/>
      <c r="G1978" s="20"/>
      <c r="H1978" s="20"/>
      <c r="I1978" s="20"/>
      <c r="J1978" s="20"/>
      <c r="K1978" s="21"/>
    </row>
    <row r="1979" spans="1:11" ht="17.100000000000001" customHeight="1" x14ac:dyDescent="0.25">
      <c r="A1979" s="60"/>
      <c r="B1979" s="18"/>
      <c r="C1979" s="19"/>
      <c r="D1979" s="20"/>
      <c r="E1979" s="20"/>
      <c r="F1979" s="20"/>
      <c r="G1979" s="20"/>
      <c r="H1979" s="20"/>
      <c r="I1979" s="20"/>
      <c r="J1979" s="20"/>
      <c r="K1979" s="21"/>
    </row>
    <row r="1980" spans="1:11" ht="17.100000000000001" customHeight="1" x14ac:dyDescent="0.25">
      <c r="A1980" s="60"/>
      <c r="B1980" s="18"/>
      <c r="C1980" s="19"/>
      <c r="D1980" s="20"/>
      <c r="E1980" s="20"/>
      <c r="F1980" s="20"/>
      <c r="G1980" s="20"/>
      <c r="H1980" s="20"/>
      <c r="I1980" s="20"/>
      <c r="J1980" s="20"/>
      <c r="K1980" s="21"/>
    </row>
    <row r="1981" spans="1:11" ht="17.100000000000001" customHeight="1" x14ac:dyDescent="0.25">
      <c r="A1981" s="60"/>
      <c r="B1981" s="18"/>
      <c r="C1981" s="19"/>
      <c r="D1981" s="20"/>
      <c r="E1981" s="20"/>
      <c r="F1981" s="20"/>
      <c r="G1981" s="20"/>
      <c r="H1981" s="20"/>
      <c r="I1981" s="20"/>
      <c r="J1981" s="20"/>
      <c r="K1981" s="21"/>
    </row>
    <row r="1982" spans="1:11" ht="17.100000000000001" customHeight="1" x14ac:dyDescent="0.25">
      <c r="A1982" s="60"/>
      <c r="B1982" s="18"/>
      <c r="C1982" s="19"/>
      <c r="D1982" s="20"/>
      <c r="E1982" s="20"/>
      <c r="F1982" s="20"/>
      <c r="G1982" s="20"/>
      <c r="H1982" s="20"/>
      <c r="I1982" s="20"/>
      <c r="J1982" s="20"/>
      <c r="K1982" s="21"/>
    </row>
    <row r="1983" spans="1:11" ht="17.100000000000001" customHeight="1" x14ac:dyDescent="0.25">
      <c r="A1983" s="60"/>
      <c r="B1983" s="18"/>
      <c r="C1983" s="19"/>
      <c r="D1983" s="20"/>
      <c r="E1983" s="20"/>
      <c r="F1983" s="20"/>
      <c r="G1983" s="20"/>
      <c r="H1983" s="20"/>
      <c r="I1983" s="20"/>
      <c r="J1983" s="20"/>
      <c r="K1983" s="21"/>
    </row>
    <row r="1984" spans="1:11" ht="17.100000000000001" customHeight="1" x14ac:dyDescent="0.25">
      <c r="A1984" s="60"/>
      <c r="B1984" s="18"/>
      <c r="C1984" s="19"/>
      <c r="D1984" s="20"/>
      <c r="E1984" s="20"/>
      <c r="F1984" s="20"/>
      <c r="G1984" s="20"/>
      <c r="H1984" s="20"/>
      <c r="I1984" s="20"/>
      <c r="J1984" s="20"/>
      <c r="K1984" s="21"/>
    </row>
    <row r="1985" spans="1:11" ht="17.100000000000001" customHeight="1" x14ac:dyDescent="0.25">
      <c r="A1985" s="60"/>
      <c r="B1985" s="18"/>
      <c r="C1985" s="19"/>
      <c r="D1985" s="20"/>
      <c r="E1985" s="20"/>
      <c r="F1985" s="20"/>
      <c r="G1985" s="20"/>
      <c r="H1985" s="20"/>
      <c r="I1985" s="20"/>
      <c r="J1985" s="20"/>
      <c r="K1985" s="21"/>
    </row>
    <row r="1986" spans="1:11" ht="17.100000000000001" customHeight="1" x14ac:dyDescent="0.25">
      <c r="A1986" s="60"/>
      <c r="B1986" s="18"/>
      <c r="C1986" s="19"/>
      <c r="D1986" s="20"/>
      <c r="E1986" s="20"/>
      <c r="F1986" s="20"/>
      <c r="G1986" s="20"/>
      <c r="H1986" s="20"/>
      <c r="I1986" s="20"/>
      <c r="J1986" s="20"/>
      <c r="K1986" s="21"/>
    </row>
    <row r="1987" spans="1:11" ht="17.100000000000001" customHeight="1" x14ac:dyDescent="0.25">
      <c r="A1987" s="60"/>
      <c r="B1987" s="18"/>
      <c r="C1987" s="19"/>
      <c r="D1987" s="20"/>
      <c r="E1987" s="20"/>
      <c r="F1987" s="20"/>
      <c r="G1987" s="20"/>
      <c r="H1987" s="20"/>
      <c r="I1987" s="20"/>
      <c r="J1987" s="20"/>
      <c r="K1987" s="21"/>
    </row>
    <row r="1988" spans="1:11" ht="17.100000000000001" customHeight="1" x14ac:dyDescent="0.25">
      <c r="A1988" s="60"/>
      <c r="B1988" s="18"/>
      <c r="C1988" s="19"/>
      <c r="D1988" s="20"/>
      <c r="E1988" s="20"/>
      <c r="F1988" s="20"/>
      <c r="G1988" s="20"/>
      <c r="H1988" s="20"/>
      <c r="I1988" s="20"/>
      <c r="J1988" s="20"/>
      <c r="K1988" s="21"/>
    </row>
    <row r="1989" spans="1:11" ht="17.100000000000001" customHeight="1" x14ac:dyDescent="0.25">
      <c r="A1989" s="60"/>
      <c r="B1989" s="18"/>
      <c r="C1989" s="19"/>
      <c r="D1989" s="20"/>
      <c r="E1989" s="20"/>
      <c r="F1989" s="20"/>
      <c r="G1989" s="20"/>
      <c r="H1989" s="20"/>
      <c r="I1989" s="20"/>
      <c r="J1989" s="20"/>
      <c r="K1989" s="21"/>
    </row>
    <row r="1990" spans="1:11" ht="17.100000000000001" customHeight="1" x14ac:dyDescent="0.25">
      <c r="A1990" s="60"/>
      <c r="B1990" s="18"/>
      <c r="C1990" s="19"/>
      <c r="D1990" s="20"/>
      <c r="E1990" s="20"/>
      <c r="F1990" s="20"/>
      <c r="G1990" s="20"/>
      <c r="H1990" s="20"/>
      <c r="I1990" s="20"/>
      <c r="J1990" s="20"/>
      <c r="K1990" s="21"/>
    </row>
    <row r="1991" spans="1:11" ht="17.100000000000001" customHeight="1" x14ac:dyDescent="0.25">
      <c r="A1991" s="60"/>
      <c r="B1991" s="18"/>
      <c r="C1991" s="19"/>
      <c r="D1991" s="20"/>
      <c r="E1991" s="20"/>
      <c r="F1991" s="20"/>
      <c r="G1991" s="20"/>
      <c r="H1991" s="20"/>
      <c r="I1991" s="20"/>
      <c r="J1991" s="20"/>
      <c r="K1991" s="21"/>
    </row>
    <row r="1992" spans="1:11" ht="17.100000000000001" customHeight="1" x14ac:dyDescent="0.25">
      <c r="A1992" s="60"/>
      <c r="B1992" s="18"/>
      <c r="C1992" s="19"/>
      <c r="D1992" s="20"/>
      <c r="E1992" s="20"/>
      <c r="F1992" s="20"/>
      <c r="G1992" s="20"/>
      <c r="H1992" s="20"/>
      <c r="I1992" s="20"/>
      <c r="J1992" s="20"/>
      <c r="K1992" s="21"/>
    </row>
    <row r="1993" spans="1:11" ht="17.100000000000001" customHeight="1" x14ac:dyDescent="0.25">
      <c r="A1993" s="60"/>
      <c r="B1993" s="18"/>
      <c r="C1993" s="19"/>
      <c r="D1993" s="20"/>
      <c r="E1993" s="20"/>
      <c r="F1993" s="20"/>
      <c r="G1993" s="20"/>
      <c r="H1993" s="20"/>
      <c r="I1993" s="20"/>
      <c r="J1993" s="20"/>
      <c r="K1993" s="21"/>
    </row>
    <row r="1994" spans="1:11" ht="17.100000000000001" customHeight="1" x14ac:dyDescent="0.25">
      <c r="A1994" s="60"/>
      <c r="B1994" s="18"/>
      <c r="C1994" s="19"/>
      <c r="D1994" s="20"/>
      <c r="E1994" s="20"/>
      <c r="F1994" s="20"/>
      <c r="G1994" s="20"/>
      <c r="H1994" s="20"/>
      <c r="I1994" s="20"/>
      <c r="J1994" s="20"/>
      <c r="K1994" s="21"/>
    </row>
    <row r="1995" spans="1:11" ht="17.100000000000001" customHeight="1" x14ac:dyDescent="0.25">
      <c r="A1995" s="60"/>
      <c r="B1995" s="18"/>
      <c r="C1995" s="19"/>
      <c r="D1995" s="20"/>
      <c r="E1995" s="20"/>
      <c r="F1995" s="20"/>
      <c r="G1995" s="20"/>
      <c r="H1995" s="20"/>
      <c r="I1995" s="20"/>
      <c r="J1995" s="20"/>
      <c r="K1995" s="21"/>
    </row>
    <row r="1996" spans="1:11" ht="17.100000000000001" customHeight="1" x14ac:dyDescent="0.25">
      <c r="A1996" s="60"/>
      <c r="B1996" s="18"/>
      <c r="C1996" s="19"/>
      <c r="D1996" s="20"/>
      <c r="E1996" s="20"/>
      <c r="F1996" s="20"/>
      <c r="G1996" s="20"/>
      <c r="H1996" s="20"/>
      <c r="I1996" s="20"/>
      <c r="J1996" s="20"/>
      <c r="K1996" s="21"/>
    </row>
    <row r="1997" spans="1:11" ht="17.100000000000001" customHeight="1" x14ac:dyDescent="0.25">
      <c r="A1997" s="60"/>
      <c r="B1997" s="18"/>
      <c r="C1997" s="19"/>
      <c r="D1997" s="20"/>
      <c r="E1997" s="20"/>
      <c r="F1997" s="20"/>
      <c r="G1997" s="20"/>
      <c r="H1997" s="20"/>
      <c r="I1997" s="20"/>
      <c r="J1997" s="20"/>
      <c r="K1997" s="21"/>
    </row>
    <row r="1998" spans="1:11" ht="17.100000000000001" customHeight="1" x14ac:dyDescent="0.25">
      <c r="A1998" s="60"/>
      <c r="B1998" s="18"/>
      <c r="C1998" s="19"/>
      <c r="D1998" s="20"/>
      <c r="E1998" s="20"/>
      <c r="F1998" s="20"/>
      <c r="G1998" s="20"/>
      <c r="H1998" s="20"/>
      <c r="I1998" s="20"/>
      <c r="J1998" s="20"/>
      <c r="K1998" s="21"/>
    </row>
    <row r="1999" spans="1:11" ht="17.100000000000001" customHeight="1" x14ac:dyDescent="0.25">
      <c r="A1999" s="60"/>
      <c r="B1999" s="18"/>
      <c r="C1999" s="19"/>
      <c r="D1999" s="20"/>
      <c r="E1999" s="20"/>
      <c r="F1999" s="20"/>
      <c r="G1999" s="20"/>
      <c r="H1999" s="20"/>
      <c r="I1999" s="20"/>
      <c r="J1999" s="20"/>
      <c r="K1999" s="21"/>
    </row>
    <row r="2000" spans="1:11" ht="17.100000000000001" customHeight="1" x14ac:dyDescent="0.25">
      <c r="A2000" s="60"/>
      <c r="B2000" s="18"/>
      <c r="C2000" s="19"/>
      <c r="D2000" s="20"/>
      <c r="E2000" s="20"/>
      <c r="F2000" s="20"/>
      <c r="G2000" s="20"/>
      <c r="H2000" s="20"/>
      <c r="I2000" s="20"/>
      <c r="J2000" s="20"/>
      <c r="K2000" s="21"/>
    </row>
    <row r="2001" spans="1:11" ht="17.100000000000001" customHeight="1" x14ac:dyDescent="0.25">
      <c r="A2001" s="60"/>
      <c r="B2001" s="18"/>
      <c r="C2001" s="19"/>
      <c r="D2001" s="20"/>
      <c r="E2001" s="20"/>
      <c r="F2001" s="20"/>
      <c r="G2001" s="20"/>
      <c r="H2001" s="20"/>
      <c r="I2001" s="20"/>
      <c r="J2001" s="20"/>
      <c r="K2001" s="21"/>
    </row>
    <row r="2002" spans="1:11" ht="17.100000000000001" customHeight="1" x14ac:dyDescent="0.25">
      <c r="A2002" s="60"/>
      <c r="B2002" s="18"/>
      <c r="C2002" s="19"/>
      <c r="D2002" s="20"/>
      <c r="E2002" s="20"/>
      <c r="F2002" s="20"/>
      <c r="G2002" s="20"/>
      <c r="H2002" s="20"/>
      <c r="I2002" s="20"/>
      <c r="J2002" s="20"/>
      <c r="K2002" s="21"/>
    </row>
    <row r="2003" spans="1:11" ht="17.100000000000001" customHeight="1" x14ac:dyDescent="0.25">
      <c r="A2003" s="60"/>
      <c r="B2003" s="18"/>
      <c r="C2003" s="19"/>
      <c r="D2003" s="20"/>
      <c r="E2003" s="20"/>
      <c r="F2003" s="20"/>
      <c r="G2003" s="20"/>
      <c r="H2003" s="20"/>
      <c r="I2003" s="20"/>
      <c r="J2003" s="20"/>
      <c r="K2003" s="21"/>
    </row>
    <row r="2004" spans="1:11" ht="17.100000000000001" customHeight="1" x14ac:dyDescent="0.25">
      <c r="A2004" s="60"/>
      <c r="B2004" s="18"/>
      <c r="C2004" s="19"/>
      <c r="D2004" s="20"/>
      <c r="E2004" s="20"/>
      <c r="F2004" s="20"/>
      <c r="G2004" s="20"/>
      <c r="H2004" s="20"/>
      <c r="I2004" s="20"/>
      <c r="J2004" s="20"/>
      <c r="K2004" s="21"/>
    </row>
    <row r="2005" spans="1:11" ht="17.100000000000001" customHeight="1" x14ac:dyDescent="0.25">
      <c r="A2005" s="60"/>
      <c r="B2005" s="18"/>
      <c r="C2005" s="19"/>
      <c r="D2005" s="20"/>
      <c r="E2005" s="20"/>
      <c r="F2005" s="20"/>
      <c r="G2005" s="20"/>
      <c r="H2005" s="20"/>
      <c r="I2005" s="20"/>
      <c r="J2005" s="20"/>
      <c r="K2005" s="21"/>
    </row>
    <row r="2006" spans="1:11" ht="17.100000000000001" customHeight="1" x14ac:dyDescent="0.25">
      <c r="A2006" s="60"/>
      <c r="B2006" s="18"/>
      <c r="C2006" s="19"/>
      <c r="D2006" s="20"/>
      <c r="E2006" s="20"/>
      <c r="F2006" s="20"/>
      <c r="G2006" s="20"/>
      <c r="H2006" s="20"/>
      <c r="I2006" s="20"/>
      <c r="J2006" s="20"/>
      <c r="K2006" s="21"/>
    </row>
    <row r="2007" spans="1:11" ht="17.100000000000001" customHeight="1" x14ac:dyDescent="0.25">
      <c r="A2007" s="60"/>
      <c r="B2007" s="18"/>
      <c r="C2007" s="19"/>
      <c r="D2007" s="20"/>
      <c r="E2007" s="20"/>
      <c r="F2007" s="20"/>
      <c r="G2007" s="20"/>
      <c r="H2007" s="20"/>
      <c r="I2007" s="20"/>
      <c r="J2007" s="20"/>
      <c r="K2007" s="21"/>
    </row>
    <row r="2008" spans="1:11" ht="17.100000000000001" customHeight="1" x14ac:dyDescent="0.25">
      <c r="A2008" s="60"/>
      <c r="B2008" s="18"/>
      <c r="C2008" s="19"/>
      <c r="D2008" s="20"/>
      <c r="E2008" s="20"/>
      <c r="F2008" s="20"/>
      <c r="G2008" s="20"/>
      <c r="H2008" s="20"/>
      <c r="I2008" s="20"/>
      <c r="J2008" s="20"/>
      <c r="K2008" s="21"/>
    </row>
    <row r="2009" spans="1:11" ht="17.100000000000001" customHeight="1" x14ac:dyDescent="0.25">
      <c r="A2009" s="60"/>
      <c r="B2009" s="18"/>
      <c r="C2009" s="19"/>
      <c r="D2009" s="20"/>
      <c r="E2009" s="20"/>
      <c r="F2009" s="20"/>
      <c r="G2009" s="20"/>
      <c r="H2009" s="20"/>
      <c r="I2009" s="20"/>
      <c r="J2009" s="20"/>
      <c r="K2009" s="21"/>
    </row>
    <row r="2010" spans="1:11" ht="17.100000000000001" customHeight="1" x14ac:dyDescent="0.25">
      <c r="A2010" s="60"/>
      <c r="B2010" s="18"/>
      <c r="C2010" s="19"/>
      <c r="D2010" s="20"/>
      <c r="E2010" s="20"/>
      <c r="F2010" s="20"/>
      <c r="G2010" s="20"/>
      <c r="H2010" s="20"/>
      <c r="I2010" s="20"/>
      <c r="J2010" s="20"/>
      <c r="K2010" s="21"/>
    </row>
    <row r="2011" spans="1:11" ht="17.100000000000001" customHeight="1" x14ac:dyDescent="0.25">
      <c r="A2011" s="60"/>
      <c r="B2011" s="18"/>
      <c r="C2011" s="19"/>
      <c r="D2011" s="20"/>
      <c r="E2011" s="20"/>
      <c r="F2011" s="20"/>
      <c r="G2011" s="20"/>
      <c r="H2011" s="20"/>
      <c r="I2011" s="20"/>
      <c r="J2011" s="20"/>
      <c r="K2011" s="21"/>
    </row>
    <row r="2012" spans="1:11" ht="17.100000000000001" customHeight="1" x14ac:dyDescent="0.25">
      <c r="A2012" s="60"/>
      <c r="B2012" s="18"/>
      <c r="C2012" s="19"/>
      <c r="D2012" s="20"/>
      <c r="E2012" s="20"/>
      <c r="F2012" s="20"/>
      <c r="G2012" s="20"/>
      <c r="H2012" s="20"/>
      <c r="I2012" s="20"/>
      <c r="J2012" s="20"/>
      <c r="K2012" s="21"/>
    </row>
    <row r="2013" spans="1:11" ht="17.100000000000001" customHeight="1" x14ac:dyDescent="0.25">
      <c r="A2013" s="60"/>
      <c r="B2013" s="18"/>
      <c r="C2013" s="19"/>
      <c r="D2013" s="20"/>
      <c r="E2013" s="20"/>
      <c r="F2013" s="20"/>
      <c r="G2013" s="20"/>
      <c r="H2013" s="20"/>
      <c r="I2013" s="20"/>
      <c r="J2013" s="20"/>
      <c r="K2013" s="21"/>
    </row>
    <row r="2014" spans="1:11" ht="17.100000000000001" customHeight="1" x14ac:dyDescent="0.25">
      <c r="A2014" s="60"/>
      <c r="B2014" s="18"/>
      <c r="C2014" s="19"/>
      <c r="D2014" s="20"/>
      <c r="E2014" s="20"/>
      <c r="F2014" s="20"/>
      <c r="G2014" s="20"/>
      <c r="H2014" s="20"/>
      <c r="I2014" s="20"/>
      <c r="J2014" s="20"/>
      <c r="K2014" s="21"/>
    </row>
    <row r="2015" spans="1:11" ht="17.100000000000001" customHeight="1" x14ac:dyDescent="0.25">
      <c r="A2015" s="60"/>
      <c r="B2015" s="18"/>
      <c r="C2015" s="19"/>
      <c r="D2015" s="20"/>
      <c r="E2015" s="20"/>
      <c r="F2015" s="20"/>
      <c r="G2015" s="20"/>
      <c r="H2015" s="20"/>
      <c r="I2015" s="20"/>
      <c r="J2015" s="20"/>
      <c r="K2015" s="21"/>
    </row>
    <row r="2016" spans="1:11" ht="17.100000000000001" customHeight="1" x14ac:dyDescent="0.25">
      <c r="A2016" s="60"/>
      <c r="B2016" s="18"/>
      <c r="C2016" s="19"/>
      <c r="D2016" s="20"/>
      <c r="E2016" s="20"/>
      <c r="F2016" s="20"/>
      <c r="G2016" s="20"/>
      <c r="H2016" s="20"/>
      <c r="I2016" s="20"/>
      <c r="J2016" s="20"/>
      <c r="K2016" s="21"/>
    </row>
    <row r="2017" spans="1:11" ht="17.100000000000001" customHeight="1" x14ac:dyDescent="0.25">
      <c r="A2017" s="60"/>
      <c r="B2017" s="18"/>
      <c r="C2017" s="19"/>
      <c r="D2017" s="20"/>
      <c r="E2017" s="20"/>
      <c r="F2017" s="20"/>
      <c r="G2017" s="20"/>
      <c r="H2017" s="20"/>
      <c r="I2017" s="20"/>
      <c r="J2017" s="20"/>
      <c r="K2017" s="21"/>
    </row>
    <row r="2018" spans="1:11" ht="17.100000000000001" customHeight="1" x14ac:dyDescent="0.25">
      <c r="A2018" s="60"/>
      <c r="B2018" s="18"/>
      <c r="C2018" s="19"/>
      <c r="D2018" s="20"/>
      <c r="E2018" s="20"/>
      <c r="F2018" s="20"/>
      <c r="G2018" s="20"/>
      <c r="H2018" s="20"/>
      <c r="I2018" s="20"/>
      <c r="J2018" s="20"/>
      <c r="K2018" s="21"/>
    </row>
    <row r="2019" spans="1:11" ht="17.100000000000001" customHeight="1" x14ac:dyDescent="0.25">
      <c r="A2019" s="60"/>
      <c r="B2019" s="18"/>
      <c r="C2019" s="19"/>
      <c r="D2019" s="20"/>
      <c r="E2019" s="20"/>
      <c r="F2019" s="20"/>
      <c r="G2019" s="20"/>
      <c r="H2019" s="20"/>
      <c r="I2019" s="20"/>
      <c r="J2019" s="20"/>
      <c r="K2019" s="21"/>
    </row>
    <row r="2020" spans="1:11" ht="17.100000000000001" customHeight="1" x14ac:dyDescent="0.25">
      <c r="A2020" s="60"/>
      <c r="B2020" s="18"/>
      <c r="C2020" s="19"/>
      <c r="D2020" s="20"/>
      <c r="E2020" s="20"/>
      <c r="F2020" s="20"/>
      <c r="G2020" s="20"/>
      <c r="H2020" s="20"/>
      <c r="I2020" s="20"/>
      <c r="J2020" s="20"/>
      <c r="K2020" s="21"/>
    </row>
    <row r="2021" spans="1:11" ht="17.100000000000001" customHeight="1" x14ac:dyDescent="0.25">
      <c r="A2021" s="60"/>
      <c r="B2021" s="18"/>
      <c r="C2021" s="19"/>
      <c r="D2021" s="20"/>
      <c r="E2021" s="20"/>
      <c r="F2021" s="20"/>
      <c r="G2021" s="20"/>
      <c r="H2021" s="20"/>
      <c r="I2021" s="20"/>
      <c r="J2021" s="20"/>
      <c r="K2021" s="21"/>
    </row>
    <row r="2022" spans="1:11" ht="17.100000000000001" customHeight="1" x14ac:dyDescent="0.25">
      <c r="A2022" s="60"/>
      <c r="B2022" s="18"/>
      <c r="C2022" s="19"/>
      <c r="D2022" s="20"/>
      <c r="E2022" s="20"/>
      <c r="F2022" s="20"/>
      <c r="G2022" s="20"/>
      <c r="H2022" s="20"/>
      <c r="I2022" s="20"/>
      <c r="J2022" s="20"/>
      <c r="K2022" s="21"/>
    </row>
    <row r="2023" spans="1:11" ht="17.100000000000001" customHeight="1" x14ac:dyDescent="0.25">
      <c r="A2023" s="60"/>
      <c r="B2023" s="18"/>
      <c r="C2023" s="19"/>
      <c r="D2023" s="20"/>
      <c r="E2023" s="20"/>
      <c r="F2023" s="20"/>
      <c r="G2023" s="20"/>
      <c r="H2023" s="20"/>
      <c r="I2023" s="20"/>
      <c r="J2023" s="20"/>
      <c r="K2023" s="21"/>
    </row>
    <row r="2024" spans="1:11" ht="17.100000000000001" customHeight="1" x14ac:dyDescent="0.25">
      <c r="A2024" s="60"/>
      <c r="B2024" s="18"/>
      <c r="C2024" s="19"/>
      <c r="D2024" s="20"/>
      <c r="E2024" s="20"/>
      <c r="F2024" s="20"/>
      <c r="G2024" s="20"/>
      <c r="H2024" s="20"/>
      <c r="I2024" s="20"/>
      <c r="J2024" s="20"/>
      <c r="K2024" s="21"/>
    </row>
    <row r="2025" spans="1:11" ht="17.100000000000001" customHeight="1" x14ac:dyDescent="0.25">
      <c r="A2025" s="60"/>
      <c r="B2025" s="18"/>
      <c r="C2025" s="19"/>
      <c r="D2025" s="20"/>
      <c r="E2025" s="20"/>
      <c r="F2025" s="20"/>
      <c r="G2025" s="20"/>
      <c r="H2025" s="20"/>
      <c r="I2025" s="20"/>
      <c r="J2025" s="20"/>
      <c r="K2025" s="21"/>
    </row>
    <row r="2026" spans="1:11" ht="17.100000000000001" customHeight="1" x14ac:dyDescent="0.25">
      <c r="A2026" s="60"/>
      <c r="B2026" s="18"/>
      <c r="C2026" s="19"/>
      <c r="D2026" s="20"/>
      <c r="E2026" s="20"/>
      <c r="F2026" s="20"/>
      <c r="G2026" s="20"/>
      <c r="H2026" s="20"/>
      <c r="I2026" s="20"/>
      <c r="J2026" s="20"/>
      <c r="K2026" s="21"/>
    </row>
    <row r="2027" spans="1:11" ht="17.100000000000001" customHeight="1" x14ac:dyDescent="0.25">
      <c r="A2027" s="60"/>
      <c r="B2027" s="18"/>
      <c r="C2027" s="19"/>
      <c r="D2027" s="20"/>
      <c r="E2027" s="20"/>
      <c r="F2027" s="20"/>
      <c r="G2027" s="20"/>
      <c r="H2027" s="20"/>
      <c r="I2027" s="20"/>
      <c r="J2027" s="20"/>
      <c r="K2027" s="21"/>
    </row>
    <row r="2028" spans="1:11" ht="17.100000000000001" customHeight="1" x14ac:dyDescent="0.25">
      <c r="A2028" s="60"/>
      <c r="B2028" s="18"/>
      <c r="C2028" s="19"/>
      <c r="D2028" s="20"/>
      <c r="E2028" s="20"/>
      <c r="F2028" s="20"/>
      <c r="G2028" s="20"/>
      <c r="H2028" s="20"/>
      <c r="I2028" s="20"/>
      <c r="J2028" s="20"/>
      <c r="K2028" s="21"/>
    </row>
    <row r="2029" spans="1:11" ht="17.100000000000001" customHeight="1" x14ac:dyDescent="0.25">
      <c r="A2029" s="60"/>
      <c r="B2029" s="18"/>
      <c r="C2029" s="19"/>
      <c r="D2029" s="20"/>
      <c r="E2029" s="20"/>
      <c r="F2029" s="20"/>
      <c r="G2029" s="20"/>
      <c r="H2029" s="20"/>
      <c r="I2029" s="20"/>
      <c r="J2029" s="20"/>
      <c r="K2029" s="21"/>
    </row>
    <row r="2030" spans="1:11" ht="17.100000000000001" customHeight="1" x14ac:dyDescent="0.25">
      <c r="A2030" s="60"/>
      <c r="B2030" s="18"/>
      <c r="C2030" s="19"/>
      <c r="D2030" s="20"/>
      <c r="E2030" s="20"/>
      <c r="F2030" s="20"/>
      <c r="G2030" s="20"/>
      <c r="H2030" s="20"/>
      <c r="I2030" s="20"/>
      <c r="J2030" s="20"/>
      <c r="K2030" s="21"/>
    </row>
    <row r="2031" spans="1:11" ht="17.100000000000001" customHeight="1" x14ac:dyDescent="0.25">
      <c r="A2031" s="60"/>
      <c r="B2031" s="18"/>
      <c r="C2031" s="19"/>
      <c r="D2031" s="20"/>
      <c r="E2031" s="20"/>
      <c r="F2031" s="20"/>
      <c r="G2031" s="20"/>
      <c r="H2031" s="20"/>
      <c r="I2031" s="20"/>
      <c r="J2031" s="20"/>
      <c r="K2031" s="21"/>
    </row>
    <row r="2032" spans="1:11" ht="17.100000000000001" customHeight="1" x14ac:dyDescent="0.25">
      <c r="A2032" s="60"/>
      <c r="B2032" s="18"/>
      <c r="C2032" s="19"/>
      <c r="D2032" s="20"/>
      <c r="E2032" s="20"/>
      <c r="F2032" s="20"/>
      <c r="G2032" s="20"/>
      <c r="H2032" s="20"/>
      <c r="I2032" s="20"/>
      <c r="J2032" s="20"/>
      <c r="K2032" s="21"/>
    </row>
    <row r="2033" spans="1:11" ht="17.100000000000001" customHeight="1" x14ac:dyDescent="0.25">
      <c r="A2033" s="60"/>
      <c r="B2033" s="18"/>
      <c r="C2033" s="19"/>
      <c r="D2033" s="20"/>
      <c r="E2033" s="20"/>
      <c r="F2033" s="20"/>
      <c r="G2033" s="20"/>
      <c r="H2033" s="20"/>
      <c r="I2033" s="20"/>
      <c r="J2033" s="20"/>
      <c r="K2033" s="21"/>
    </row>
    <row r="2034" spans="1:11" ht="17.100000000000001" customHeight="1" x14ac:dyDescent="0.25">
      <c r="A2034" s="60"/>
      <c r="B2034" s="18"/>
      <c r="C2034" s="19"/>
      <c r="D2034" s="20"/>
      <c r="E2034" s="20"/>
      <c r="F2034" s="20"/>
      <c r="G2034" s="20"/>
      <c r="H2034" s="20"/>
      <c r="I2034" s="20"/>
      <c r="J2034" s="20"/>
      <c r="K2034" s="21"/>
    </row>
    <row r="2035" spans="1:11" ht="17.100000000000001" customHeight="1" x14ac:dyDescent="0.25">
      <c r="A2035" s="60"/>
      <c r="B2035" s="18"/>
      <c r="C2035" s="19"/>
      <c r="D2035" s="20"/>
      <c r="E2035" s="20"/>
      <c r="F2035" s="20"/>
      <c r="G2035" s="20"/>
      <c r="H2035" s="20"/>
      <c r="I2035" s="20"/>
      <c r="J2035" s="20"/>
      <c r="K2035" s="21"/>
    </row>
    <row r="2036" spans="1:11" ht="17.100000000000001" customHeight="1" x14ac:dyDescent="0.25">
      <c r="A2036" s="60"/>
      <c r="B2036" s="18"/>
      <c r="C2036" s="19"/>
      <c r="D2036" s="20"/>
      <c r="E2036" s="20"/>
      <c r="F2036" s="20"/>
      <c r="G2036" s="20"/>
      <c r="H2036" s="20"/>
      <c r="I2036" s="20"/>
      <c r="J2036" s="20"/>
      <c r="K2036" s="21"/>
    </row>
    <row r="2037" spans="1:11" ht="17.100000000000001" customHeight="1" x14ac:dyDescent="0.25">
      <c r="A2037" s="60"/>
      <c r="B2037" s="18"/>
      <c r="C2037" s="19"/>
      <c r="D2037" s="20"/>
      <c r="E2037" s="20"/>
      <c r="F2037" s="20"/>
      <c r="G2037" s="20"/>
      <c r="H2037" s="20"/>
      <c r="I2037" s="20"/>
      <c r="J2037" s="20"/>
      <c r="K2037" s="21"/>
    </row>
    <row r="2038" spans="1:11" ht="17.100000000000001" customHeight="1" x14ac:dyDescent="0.25">
      <c r="A2038" s="60"/>
      <c r="B2038" s="18"/>
      <c r="C2038" s="19"/>
      <c r="D2038" s="20"/>
      <c r="E2038" s="20"/>
      <c r="F2038" s="20"/>
      <c r="G2038" s="20"/>
      <c r="H2038" s="20"/>
      <c r="I2038" s="20"/>
      <c r="J2038" s="20"/>
      <c r="K2038" s="21"/>
    </row>
    <row r="2039" spans="1:11" ht="17.100000000000001" customHeight="1" x14ac:dyDescent="0.25">
      <c r="A2039" s="60"/>
      <c r="B2039" s="18"/>
      <c r="C2039" s="19"/>
      <c r="D2039" s="20"/>
      <c r="E2039" s="20"/>
      <c r="F2039" s="20"/>
      <c r="G2039" s="20"/>
      <c r="H2039" s="20"/>
      <c r="I2039" s="20"/>
      <c r="J2039" s="20"/>
      <c r="K2039" s="21"/>
    </row>
    <row r="2040" spans="1:11" ht="17.100000000000001" customHeight="1" x14ac:dyDescent="0.25">
      <c r="A2040" s="60"/>
      <c r="B2040" s="18"/>
      <c r="C2040" s="19"/>
      <c r="D2040" s="20"/>
      <c r="E2040" s="20"/>
      <c r="F2040" s="20"/>
      <c r="G2040" s="20"/>
      <c r="H2040" s="20"/>
      <c r="I2040" s="20"/>
      <c r="J2040" s="20"/>
      <c r="K2040" s="21"/>
    </row>
    <row r="2041" spans="1:11" ht="17.100000000000001" customHeight="1" x14ac:dyDescent="0.25">
      <c r="A2041" s="60"/>
      <c r="B2041" s="18"/>
      <c r="C2041" s="19"/>
      <c r="D2041" s="20"/>
      <c r="E2041" s="20"/>
      <c r="F2041" s="20"/>
      <c r="G2041" s="20"/>
      <c r="H2041" s="20"/>
      <c r="I2041" s="20"/>
      <c r="J2041" s="20"/>
      <c r="K2041" s="21"/>
    </row>
    <row r="2042" spans="1:11" ht="17.100000000000001" customHeight="1" x14ac:dyDescent="0.25">
      <c r="A2042" s="60"/>
      <c r="B2042" s="18"/>
      <c r="C2042" s="19"/>
      <c r="D2042" s="20"/>
      <c r="E2042" s="20"/>
      <c r="F2042" s="20"/>
      <c r="G2042" s="20"/>
      <c r="H2042" s="20"/>
      <c r="I2042" s="20"/>
      <c r="J2042" s="20"/>
      <c r="K2042" s="21"/>
    </row>
    <row r="2043" spans="1:11" ht="17.100000000000001" customHeight="1" x14ac:dyDescent="0.25">
      <c r="A2043" s="60"/>
      <c r="B2043" s="18"/>
      <c r="C2043" s="19"/>
      <c r="D2043" s="20"/>
      <c r="E2043" s="20"/>
      <c r="F2043" s="20"/>
      <c r="G2043" s="20"/>
      <c r="H2043" s="20"/>
      <c r="I2043" s="20"/>
      <c r="J2043" s="20"/>
      <c r="K2043" s="21"/>
    </row>
    <row r="2044" spans="1:11" ht="17.100000000000001" customHeight="1" x14ac:dyDescent="0.25">
      <c r="A2044" s="60"/>
      <c r="B2044" s="18"/>
      <c r="C2044" s="19"/>
      <c r="D2044" s="20"/>
      <c r="E2044" s="20"/>
      <c r="F2044" s="20"/>
      <c r="G2044" s="20"/>
      <c r="H2044" s="20"/>
      <c r="I2044" s="20"/>
      <c r="J2044" s="20"/>
      <c r="K2044" s="21"/>
    </row>
    <row r="2045" spans="1:11" ht="17.100000000000001" customHeight="1" x14ac:dyDescent="0.25">
      <c r="A2045" s="60"/>
      <c r="B2045" s="18"/>
      <c r="C2045" s="19"/>
      <c r="D2045" s="20"/>
      <c r="E2045" s="20"/>
      <c r="F2045" s="20"/>
      <c r="G2045" s="20"/>
      <c r="H2045" s="20"/>
      <c r="I2045" s="20"/>
      <c r="J2045" s="20"/>
      <c r="K2045" s="21"/>
    </row>
    <row r="2046" spans="1:11" ht="17.100000000000001" customHeight="1" x14ac:dyDescent="0.25">
      <c r="A2046" s="60"/>
      <c r="B2046" s="18"/>
      <c r="C2046" s="19"/>
      <c r="D2046" s="20"/>
      <c r="E2046" s="20"/>
      <c r="F2046" s="20"/>
      <c r="G2046" s="20"/>
      <c r="H2046" s="20"/>
      <c r="I2046" s="20"/>
      <c r="J2046" s="20"/>
      <c r="K2046" s="21"/>
    </row>
    <row r="2047" spans="1:11" ht="17.100000000000001" customHeight="1" x14ac:dyDescent="0.25">
      <c r="A2047" s="60"/>
      <c r="B2047" s="18"/>
      <c r="C2047" s="19"/>
      <c r="D2047" s="20"/>
      <c r="E2047" s="20"/>
      <c r="F2047" s="20"/>
      <c r="G2047" s="20"/>
      <c r="H2047" s="20"/>
      <c r="I2047" s="20"/>
      <c r="J2047" s="20"/>
      <c r="K2047" s="21"/>
    </row>
    <row r="2048" spans="1:11" ht="17.100000000000001" customHeight="1" x14ac:dyDescent="0.25">
      <c r="A2048" s="60"/>
      <c r="B2048" s="18"/>
      <c r="C2048" s="19"/>
      <c r="D2048" s="20"/>
      <c r="E2048" s="20"/>
      <c r="F2048" s="20"/>
      <c r="G2048" s="20"/>
      <c r="H2048" s="20"/>
      <c r="I2048" s="20"/>
      <c r="J2048" s="20"/>
      <c r="K2048" s="21"/>
    </row>
    <row r="2049" spans="1:11" ht="17.100000000000001" customHeight="1" x14ac:dyDescent="0.25">
      <c r="A2049" s="60"/>
      <c r="B2049" s="18"/>
      <c r="C2049" s="19"/>
      <c r="D2049" s="20"/>
      <c r="E2049" s="20"/>
      <c r="F2049" s="20"/>
      <c r="G2049" s="20"/>
      <c r="H2049" s="20"/>
      <c r="I2049" s="20"/>
      <c r="J2049" s="20"/>
      <c r="K2049" s="21"/>
    </row>
    <row r="2050" spans="1:11" ht="17.100000000000001" customHeight="1" x14ac:dyDescent="0.25">
      <c r="A2050" s="60"/>
      <c r="B2050" s="18"/>
      <c r="C2050" s="19"/>
      <c r="D2050" s="20"/>
      <c r="E2050" s="20"/>
      <c r="F2050" s="20"/>
      <c r="G2050" s="20"/>
      <c r="H2050" s="20"/>
      <c r="I2050" s="20"/>
      <c r="J2050" s="20"/>
      <c r="K2050" s="21"/>
    </row>
    <row r="2051" spans="1:11" ht="17.100000000000001" customHeight="1" x14ac:dyDescent="0.25">
      <c r="A2051" s="60"/>
      <c r="B2051" s="18"/>
      <c r="C2051" s="19"/>
      <c r="D2051" s="20"/>
      <c r="E2051" s="20"/>
      <c r="F2051" s="20"/>
      <c r="G2051" s="20"/>
      <c r="H2051" s="20"/>
      <c r="I2051" s="20"/>
      <c r="J2051" s="20"/>
      <c r="K2051" s="21"/>
    </row>
    <row r="2052" spans="1:11" ht="17.100000000000001" customHeight="1" x14ac:dyDescent="0.25">
      <c r="A2052" s="60"/>
      <c r="B2052" s="18"/>
      <c r="C2052" s="19"/>
      <c r="D2052" s="20"/>
      <c r="E2052" s="20"/>
      <c r="F2052" s="20"/>
      <c r="G2052" s="20"/>
      <c r="H2052" s="20"/>
      <c r="I2052" s="20"/>
      <c r="J2052" s="20"/>
      <c r="K2052" s="21"/>
    </row>
    <row r="2053" spans="1:11" ht="17.100000000000001" customHeight="1" x14ac:dyDescent="0.25">
      <c r="A2053" s="60"/>
      <c r="B2053" s="18"/>
      <c r="C2053" s="19"/>
      <c r="D2053" s="20"/>
      <c r="E2053" s="20"/>
      <c r="F2053" s="20"/>
      <c r="G2053" s="20"/>
      <c r="H2053" s="20"/>
      <c r="I2053" s="20"/>
      <c r="J2053" s="20"/>
      <c r="K2053" s="21"/>
    </row>
    <row r="2054" spans="1:11" ht="17.100000000000001" customHeight="1" x14ac:dyDescent="0.25">
      <c r="A2054" s="60"/>
      <c r="B2054" s="18"/>
      <c r="C2054" s="19"/>
      <c r="D2054" s="20"/>
      <c r="E2054" s="20"/>
      <c r="F2054" s="20"/>
      <c r="G2054" s="20"/>
      <c r="H2054" s="20"/>
      <c r="I2054" s="20"/>
      <c r="J2054" s="20"/>
      <c r="K2054" s="21"/>
    </row>
    <row r="2055" spans="1:11" ht="17.100000000000001" customHeight="1" x14ac:dyDescent="0.25">
      <c r="A2055" s="60"/>
      <c r="B2055" s="18"/>
      <c r="C2055" s="19"/>
      <c r="D2055" s="20"/>
      <c r="E2055" s="20"/>
      <c r="F2055" s="20"/>
      <c r="G2055" s="20"/>
      <c r="H2055" s="20"/>
      <c r="I2055" s="20"/>
      <c r="J2055" s="20"/>
      <c r="K2055" s="21"/>
    </row>
    <row r="2056" spans="1:11" ht="17.100000000000001" customHeight="1" x14ac:dyDescent="0.25">
      <c r="A2056" s="60"/>
      <c r="B2056" s="18"/>
      <c r="C2056" s="19"/>
      <c r="D2056" s="20"/>
      <c r="E2056" s="20"/>
      <c r="F2056" s="20"/>
      <c r="G2056" s="20"/>
      <c r="H2056" s="20"/>
      <c r="I2056" s="20"/>
      <c r="J2056" s="20"/>
      <c r="K2056" s="21"/>
    </row>
    <row r="2057" spans="1:11" ht="17.100000000000001" customHeight="1" x14ac:dyDescent="0.25">
      <c r="A2057" s="60"/>
      <c r="B2057" s="18"/>
      <c r="C2057" s="19"/>
      <c r="D2057" s="20"/>
      <c r="E2057" s="20"/>
      <c r="F2057" s="20"/>
      <c r="G2057" s="20"/>
      <c r="H2057" s="20"/>
      <c r="I2057" s="20"/>
      <c r="J2057" s="20"/>
      <c r="K2057" s="21"/>
    </row>
    <row r="2058" spans="1:11" ht="17.100000000000001" customHeight="1" x14ac:dyDescent="0.25">
      <c r="A2058" s="60"/>
      <c r="B2058" s="18"/>
      <c r="C2058" s="19"/>
      <c r="D2058" s="20"/>
      <c r="E2058" s="20"/>
      <c r="F2058" s="20"/>
      <c r="G2058" s="20"/>
      <c r="H2058" s="20"/>
      <c r="I2058" s="20"/>
      <c r="J2058" s="20"/>
      <c r="K2058" s="21"/>
    </row>
    <row r="2059" spans="1:11" ht="17.100000000000001" customHeight="1" x14ac:dyDescent="0.25">
      <c r="A2059" s="60"/>
      <c r="B2059" s="18"/>
      <c r="C2059" s="19"/>
      <c r="D2059" s="20"/>
      <c r="E2059" s="20"/>
      <c r="F2059" s="20"/>
      <c r="G2059" s="20"/>
      <c r="H2059" s="20"/>
      <c r="I2059" s="20"/>
      <c r="J2059" s="20"/>
      <c r="K2059" s="21"/>
    </row>
    <row r="2060" spans="1:11" ht="17.100000000000001" customHeight="1" x14ac:dyDescent="0.25">
      <c r="A2060" s="60"/>
      <c r="B2060" s="18"/>
      <c r="C2060" s="19"/>
      <c r="D2060" s="20"/>
      <c r="E2060" s="20"/>
      <c r="F2060" s="20"/>
      <c r="G2060" s="20"/>
      <c r="H2060" s="20"/>
      <c r="I2060" s="20"/>
      <c r="J2060" s="20"/>
      <c r="K2060" s="21"/>
    </row>
    <row r="2061" spans="1:11" ht="17.100000000000001" customHeight="1" x14ac:dyDescent="0.25">
      <c r="A2061" s="60"/>
      <c r="B2061" s="18"/>
      <c r="C2061" s="19"/>
      <c r="D2061" s="20"/>
      <c r="E2061" s="20"/>
      <c r="F2061" s="20"/>
      <c r="G2061" s="20"/>
      <c r="H2061" s="20"/>
      <c r="I2061" s="20"/>
      <c r="J2061" s="20"/>
      <c r="K2061" s="21"/>
    </row>
    <row r="2062" spans="1:11" ht="17.100000000000001" customHeight="1" x14ac:dyDescent="0.25">
      <c r="A2062" s="60"/>
      <c r="B2062" s="18"/>
      <c r="C2062" s="19"/>
      <c r="D2062" s="20"/>
      <c r="E2062" s="20"/>
      <c r="F2062" s="20"/>
      <c r="G2062" s="20"/>
      <c r="H2062" s="20"/>
      <c r="I2062" s="20"/>
      <c r="J2062" s="20"/>
      <c r="K2062" s="21"/>
    </row>
    <row r="2063" spans="1:11" ht="17.100000000000001" customHeight="1" x14ac:dyDescent="0.25">
      <c r="A2063" s="60"/>
      <c r="B2063" s="18"/>
      <c r="C2063" s="19"/>
      <c r="D2063" s="20"/>
      <c r="E2063" s="20"/>
      <c r="F2063" s="20"/>
      <c r="G2063" s="20"/>
      <c r="H2063" s="20"/>
      <c r="I2063" s="20"/>
      <c r="J2063" s="20"/>
      <c r="K2063" s="21"/>
    </row>
    <row r="2064" spans="1:11" ht="17.100000000000001" customHeight="1" x14ac:dyDescent="0.25">
      <c r="A2064" s="60"/>
      <c r="B2064" s="18"/>
      <c r="C2064" s="19"/>
      <c r="D2064" s="20"/>
      <c r="E2064" s="20"/>
      <c r="F2064" s="20"/>
      <c r="G2064" s="20"/>
      <c r="H2064" s="20"/>
      <c r="I2064" s="20"/>
      <c r="J2064" s="20"/>
      <c r="K2064" s="21"/>
    </row>
    <row r="2065" spans="1:11" ht="17.100000000000001" customHeight="1" x14ac:dyDescent="0.25">
      <c r="A2065" s="60"/>
      <c r="B2065" s="18"/>
      <c r="C2065" s="19"/>
      <c r="D2065" s="20"/>
      <c r="E2065" s="20"/>
      <c r="F2065" s="20"/>
      <c r="G2065" s="20"/>
      <c r="H2065" s="20"/>
      <c r="I2065" s="20"/>
      <c r="J2065" s="20"/>
      <c r="K2065" s="21"/>
    </row>
    <row r="2066" spans="1:11" ht="17.100000000000001" customHeight="1" x14ac:dyDescent="0.25">
      <c r="A2066" s="60"/>
      <c r="B2066" s="18"/>
      <c r="C2066" s="19"/>
      <c r="D2066" s="20"/>
      <c r="E2066" s="20"/>
      <c r="F2066" s="20"/>
      <c r="G2066" s="20"/>
      <c r="H2066" s="20"/>
      <c r="I2066" s="20"/>
      <c r="J2066" s="20"/>
      <c r="K2066" s="21"/>
    </row>
    <row r="2067" spans="1:11" ht="17.100000000000001" customHeight="1" x14ac:dyDescent="0.25">
      <c r="A2067" s="60"/>
      <c r="B2067" s="18"/>
      <c r="C2067" s="19"/>
      <c r="D2067" s="20"/>
      <c r="E2067" s="20"/>
      <c r="F2067" s="20"/>
      <c r="G2067" s="20"/>
      <c r="H2067" s="20"/>
      <c r="I2067" s="20"/>
      <c r="J2067" s="20"/>
      <c r="K2067" s="21"/>
    </row>
    <row r="2068" spans="1:11" ht="17.100000000000001" customHeight="1" x14ac:dyDescent="0.25">
      <c r="A2068" s="60"/>
      <c r="B2068" s="18"/>
      <c r="C2068" s="19"/>
      <c r="D2068" s="20"/>
      <c r="E2068" s="20"/>
      <c r="F2068" s="20"/>
      <c r="G2068" s="20"/>
      <c r="H2068" s="20"/>
      <c r="I2068" s="20"/>
      <c r="J2068" s="20"/>
      <c r="K2068" s="21"/>
    </row>
    <row r="2069" spans="1:11" ht="17.100000000000001" customHeight="1" x14ac:dyDescent="0.25">
      <c r="A2069" s="60"/>
      <c r="B2069" s="18"/>
      <c r="C2069" s="19"/>
      <c r="D2069" s="20"/>
      <c r="E2069" s="20"/>
      <c r="F2069" s="20"/>
      <c r="G2069" s="20"/>
      <c r="H2069" s="20"/>
      <c r="I2069" s="20"/>
      <c r="J2069" s="20"/>
      <c r="K2069" s="21"/>
    </row>
    <row r="2070" spans="1:11" ht="17.100000000000001" customHeight="1" x14ac:dyDescent="0.25">
      <c r="A2070" s="60"/>
      <c r="B2070" s="18"/>
      <c r="C2070" s="19"/>
      <c r="D2070" s="20"/>
      <c r="E2070" s="20"/>
      <c r="F2070" s="20"/>
      <c r="G2070" s="20"/>
      <c r="H2070" s="20"/>
      <c r="I2070" s="20"/>
      <c r="J2070" s="20"/>
      <c r="K2070" s="21"/>
    </row>
    <row r="2071" spans="1:11" ht="17.100000000000001" customHeight="1" x14ac:dyDescent="0.25">
      <c r="A2071" s="60"/>
      <c r="B2071" s="18"/>
      <c r="C2071" s="19"/>
      <c r="D2071" s="20"/>
      <c r="E2071" s="20"/>
      <c r="F2071" s="20"/>
      <c r="G2071" s="20"/>
      <c r="H2071" s="20"/>
      <c r="I2071" s="20"/>
      <c r="J2071" s="20"/>
      <c r="K2071" s="21"/>
    </row>
    <row r="2072" spans="1:11" ht="17.100000000000001" customHeight="1" x14ac:dyDescent="0.25">
      <c r="A2072" s="60"/>
      <c r="B2072" s="18"/>
      <c r="C2072" s="19"/>
      <c r="D2072" s="20"/>
      <c r="E2072" s="20"/>
      <c r="F2072" s="20"/>
      <c r="G2072" s="20"/>
      <c r="H2072" s="20"/>
      <c r="I2072" s="20"/>
      <c r="J2072" s="20"/>
      <c r="K2072" s="21"/>
    </row>
    <row r="2073" spans="1:11" ht="17.100000000000001" customHeight="1" x14ac:dyDescent="0.25">
      <c r="A2073" s="60"/>
      <c r="B2073" s="18"/>
      <c r="C2073" s="19"/>
      <c r="D2073" s="20"/>
      <c r="E2073" s="20"/>
      <c r="F2073" s="20"/>
      <c r="G2073" s="20"/>
      <c r="H2073" s="20"/>
      <c r="I2073" s="20"/>
      <c r="J2073" s="20"/>
      <c r="K2073" s="21"/>
    </row>
    <row r="2074" spans="1:11" ht="17.100000000000001" customHeight="1" x14ac:dyDescent="0.25">
      <c r="A2074" s="60"/>
      <c r="B2074" s="18"/>
      <c r="C2074" s="19"/>
      <c r="D2074" s="20"/>
      <c r="E2074" s="20"/>
      <c r="F2074" s="20"/>
      <c r="G2074" s="20"/>
      <c r="H2074" s="20"/>
      <c r="I2074" s="20"/>
      <c r="J2074" s="20"/>
      <c r="K2074" s="21"/>
    </row>
    <row r="2075" spans="1:11" ht="17.100000000000001" customHeight="1" x14ac:dyDescent="0.25">
      <c r="A2075" s="60"/>
      <c r="B2075" s="18"/>
      <c r="C2075" s="19"/>
      <c r="D2075" s="20"/>
      <c r="E2075" s="20"/>
      <c r="F2075" s="20"/>
      <c r="G2075" s="20"/>
      <c r="H2075" s="20"/>
      <c r="I2075" s="20"/>
      <c r="J2075" s="20"/>
      <c r="K2075" s="21"/>
    </row>
    <row r="2076" spans="1:11" ht="17.100000000000001" customHeight="1" x14ac:dyDescent="0.25">
      <c r="A2076" s="60"/>
      <c r="B2076" s="18"/>
      <c r="C2076" s="19"/>
      <c r="D2076" s="20"/>
      <c r="E2076" s="20"/>
      <c r="F2076" s="20"/>
      <c r="G2076" s="20"/>
      <c r="H2076" s="20"/>
      <c r="I2076" s="20"/>
      <c r="J2076" s="20"/>
      <c r="K2076" s="21"/>
    </row>
    <row r="2077" spans="1:11" ht="17.100000000000001" customHeight="1" x14ac:dyDescent="0.25">
      <c r="A2077" s="60"/>
      <c r="B2077" s="18"/>
      <c r="C2077" s="19"/>
      <c r="D2077" s="20"/>
      <c r="E2077" s="20"/>
      <c r="F2077" s="20"/>
      <c r="G2077" s="20"/>
      <c r="H2077" s="20"/>
      <c r="I2077" s="20"/>
      <c r="J2077" s="20"/>
      <c r="K2077" s="21"/>
    </row>
    <row r="2078" spans="1:11" ht="17.100000000000001" customHeight="1" x14ac:dyDescent="0.25">
      <c r="A2078" s="60"/>
      <c r="B2078" s="18"/>
      <c r="C2078" s="19"/>
      <c r="D2078" s="20"/>
      <c r="E2078" s="20"/>
      <c r="F2078" s="20"/>
      <c r="G2078" s="20"/>
      <c r="H2078" s="20"/>
      <c r="I2078" s="20"/>
      <c r="J2078" s="20"/>
      <c r="K2078" s="21"/>
    </row>
    <row r="2079" spans="1:11" ht="17.100000000000001" customHeight="1" x14ac:dyDescent="0.25">
      <c r="A2079" s="60"/>
      <c r="B2079" s="18"/>
      <c r="C2079" s="19"/>
      <c r="D2079" s="20"/>
      <c r="E2079" s="20"/>
      <c r="F2079" s="20"/>
      <c r="G2079" s="20"/>
      <c r="H2079" s="20"/>
      <c r="I2079" s="20"/>
      <c r="J2079" s="20"/>
      <c r="K2079" s="21"/>
    </row>
    <row r="2080" spans="1:11" ht="17.100000000000001" customHeight="1" x14ac:dyDescent="0.25">
      <c r="A2080" s="60"/>
      <c r="B2080" s="18"/>
      <c r="C2080" s="19"/>
      <c r="D2080" s="20"/>
      <c r="E2080" s="20"/>
      <c r="F2080" s="20"/>
      <c r="G2080" s="20"/>
      <c r="H2080" s="20"/>
      <c r="I2080" s="20"/>
      <c r="J2080" s="20"/>
      <c r="K2080" s="21"/>
    </row>
    <row r="2081" spans="1:11" ht="17.100000000000001" customHeight="1" x14ac:dyDescent="0.25">
      <c r="A2081" s="60"/>
      <c r="B2081" s="18"/>
      <c r="C2081" s="19"/>
      <c r="D2081" s="20"/>
      <c r="E2081" s="20"/>
      <c r="F2081" s="20"/>
      <c r="G2081" s="20"/>
      <c r="H2081" s="20"/>
      <c r="I2081" s="20"/>
      <c r="J2081" s="20"/>
      <c r="K2081" s="21"/>
    </row>
    <row r="2082" spans="1:11" ht="17.100000000000001" customHeight="1" x14ac:dyDescent="0.25">
      <c r="A2082" s="60"/>
      <c r="B2082" s="18"/>
      <c r="C2082" s="19"/>
      <c r="D2082" s="20"/>
      <c r="E2082" s="20"/>
      <c r="F2082" s="20"/>
      <c r="G2082" s="20"/>
      <c r="H2082" s="20"/>
      <c r="I2082" s="20"/>
      <c r="J2082" s="20"/>
      <c r="K2082" s="21"/>
    </row>
    <row r="2083" spans="1:11" ht="17.100000000000001" customHeight="1" x14ac:dyDescent="0.25">
      <c r="A2083" s="60"/>
      <c r="B2083" s="18"/>
      <c r="C2083" s="19"/>
      <c r="D2083" s="20"/>
      <c r="E2083" s="20"/>
      <c r="F2083" s="20"/>
      <c r="G2083" s="20"/>
      <c r="H2083" s="20"/>
      <c r="I2083" s="20"/>
      <c r="J2083" s="20"/>
      <c r="K2083" s="21"/>
    </row>
    <row r="2084" spans="1:11" ht="17.100000000000001" customHeight="1" x14ac:dyDescent="0.25">
      <c r="A2084" s="60"/>
      <c r="B2084" s="18"/>
      <c r="C2084" s="19"/>
      <c r="D2084" s="20"/>
      <c r="E2084" s="20"/>
      <c r="F2084" s="20"/>
      <c r="G2084" s="20"/>
      <c r="H2084" s="20"/>
      <c r="I2084" s="20"/>
      <c r="J2084" s="20"/>
      <c r="K2084" s="21"/>
    </row>
    <row r="2085" spans="1:11" ht="17.100000000000001" customHeight="1" x14ac:dyDescent="0.25">
      <c r="A2085" s="60"/>
      <c r="B2085" s="18"/>
      <c r="C2085" s="19"/>
      <c r="D2085" s="20"/>
      <c r="E2085" s="20"/>
      <c r="F2085" s="20"/>
      <c r="G2085" s="20"/>
      <c r="H2085" s="20"/>
      <c r="I2085" s="20"/>
      <c r="J2085" s="20"/>
      <c r="K2085" s="21"/>
    </row>
    <row r="2086" spans="1:11" ht="17.100000000000001" customHeight="1" x14ac:dyDescent="0.25">
      <c r="A2086" s="60"/>
      <c r="B2086" s="18"/>
      <c r="C2086" s="19"/>
      <c r="D2086" s="20"/>
      <c r="E2086" s="20"/>
      <c r="F2086" s="20"/>
      <c r="G2086" s="20"/>
      <c r="H2086" s="20"/>
      <c r="I2086" s="20"/>
      <c r="J2086" s="20"/>
      <c r="K2086" s="21"/>
    </row>
    <row r="2087" spans="1:11" ht="17.100000000000001" customHeight="1" x14ac:dyDescent="0.25">
      <c r="A2087" s="60"/>
      <c r="B2087" s="18"/>
      <c r="C2087" s="19"/>
      <c r="D2087" s="20"/>
      <c r="E2087" s="20"/>
      <c r="F2087" s="20"/>
      <c r="G2087" s="20"/>
      <c r="H2087" s="20"/>
      <c r="I2087" s="20"/>
      <c r="J2087" s="20"/>
      <c r="K2087" s="21"/>
    </row>
    <row r="2088" spans="1:11" ht="17.100000000000001" customHeight="1" x14ac:dyDescent="0.25">
      <c r="A2088" s="60"/>
      <c r="B2088" s="18"/>
      <c r="C2088" s="19"/>
      <c r="D2088" s="20"/>
      <c r="E2088" s="20"/>
      <c r="F2088" s="20"/>
      <c r="G2088" s="20"/>
      <c r="H2088" s="20"/>
      <c r="I2088" s="20"/>
      <c r="J2088" s="20"/>
      <c r="K2088" s="21"/>
    </row>
    <row r="2089" spans="1:11" ht="17.100000000000001" customHeight="1" x14ac:dyDescent="0.25">
      <c r="A2089" s="60"/>
      <c r="B2089" s="18"/>
      <c r="C2089" s="19"/>
      <c r="D2089" s="20"/>
      <c r="E2089" s="20"/>
      <c r="F2089" s="20"/>
      <c r="G2089" s="20"/>
      <c r="H2089" s="20"/>
      <c r="I2089" s="20"/>
      <c r="J2089" s="20"/>
      <c r="K2089" s="21"/>
    </row>
    <row r="2090" spans="1:11" ht="17.100000000000001" customHeight="1" x14ac:dyDescent="0.25">
      <c r="A2090" s="60"/>
      <c r="B2090" s="18"/>
      <c r="C2090" s="19"/>
      <c r="D2090" s="20"/>
      <c r="E2090" s="20"/>
      <c r="F2090" s="20"/>
      <c r="G2090" s="20"/>
      <c r="H2090" s="20"/>
      <c r="I2090" s="20"/>
      <c r="J2090" s="20"/>
      <c r="K2090" s="21"/>
    </row>
    <row r="2091" spans="1:11" ht="17.100000000000001" customHeight="1" x14ac:dyDescent="0.25">
      <c r="A2091" s="60"/>
      <c r="B2091" s="18"/>
      <c r="C2091" s="19"/>
      <c r="D2091" s="20"/>
      <c r="E2091" s="20"/>
      <c r="F2091" s="20"/>
      <c r="G2091" s="20"/>
      <c r="H2091" s="20"/>
      <c r="I2091" s="20"/>
      <c r="J2091" s="20"/>
      <c r="K2091" s="21"/>
    </row>
    <row r="2092" spans="1:11" ht="17.100000000000001" customHeight="1" x14ac:dyDescent="0.25">
      <c r="A2092" s="60"/>
      <c r="B2092" s="18"/>
      <c r="C2092" s="19"/>
      <c r="D2092" s="20"/>
      <c r="E2092" s="20"/>
      <c r="F2092" s="20"/>
      <c r="G2092" s="20"/>
      <c r="H2092" s="20"/>
      <c r="I2092" s="20"/>
      <c r="J2092" s="20"/>
      <c r="K2092" s="21"/>
    </row>
    <row r="2093" spans="1:11" ht="17.100000000000001" customHeight="1" x14ac:dyDescent="0.25">
      <c r="A2093" s="60"/>
      <c r="B2093" s="18"/>
      <c r="C2093" s="19"/>
      <c r="D2093" s="20"/>
      <c r="E2093" s="20"/>
      <c r="F2093" s="20"/>
      <c r="G2093" s="20"/>
      <c r="H2093" s="20"/>
      <c r="I2093" s="20"/>
      <c r="J2093" s="20"/>
      <c r="K2093" s="21"/>
    </row>
    <row r="2094" spans="1:11" ht="17.100000000000001" customHeight="1" x14ac:dyDescent="0.25">
      <c r="A2094" s="60"/>
      <c r="B2094" s="18"/>
      <c r="C2094" s="19"/>
      <c r="D2094" s="20"/>
      <c r="E2094" s="20"/>
      <c r="F2094" s="20"/>
      <c r="G2094" s="20"/>
      <c r="H2094" s="20"/>
      <c r="I2094" s="20"/>
      <c r="J2094" s="20"/>
      <c r="K2094" s="21"/>
    </row>
    <row r="2095" spans="1:11" ht="17.100000000000001" customHeight="1" x14ac:dyDescent="0.25">
      <c r="A2095" s="60"/>
      <c r="B2095" s="18"/>
      <c r="C2095" s="19"/>
      <c r="D2095" s="20"/>
      <c r="E2095" s="20"/>
      <c r="F2095" s="20"/>
      <c r="G2095" s="20"/>
      <c r="H2095" s="20"/>
      <c r="I2095" s="20"/>
      <c r="J2095" s="20"/>
      <c r="K2095" s="21"/>
    </row>
    <row r="2096" spans="1:11" ht="17.100000000000001" customHeight="1" x14ac:dyDescent="0.25">
      <c r="A2096" s="60"/>
      <c r="B2096" s="18"/>
      <c r="C2096" s="19"/>
      <c r="D2096" s="20"/>
      <c r="E2096" s="20"/>
      <c r="F2096" s="20"/>
      <c r="G2096" s="20"/>
      <c r="H2096" s="20"/>
      <c r="I2096" s="20"/>
      <c r="J2096" s="20"/>
      <c r="K2096" s="21"/>
    </row>
    <row r="2097" spans="1:11" ht="17.100000000000001" customHeight="1" x14ac:dyDescent="0.25">
      <c r="A2097" s="60"/>
      <c r="B2097" s="18"/>
      <c r="C2097" s="19"/>
      <c r="D2097" s="20"/>
      <c r="E2097" s="20"/>
      <c r="F2097" s="20"/>
      <c r="G2097" s="20"/>
      <c r="H2097" s="20"/>
      <c r="I2097" s="20"/>
      <c r="J2097" s="20"/>
      <c r="K2097" s="21"/>
    </row>
    <row r="2098" spans="1:11" ht="17.100000000000001" customHeight="1" x14ac:dyDescent="0.25">
      <c r="A2098" s="60"/>
      <c r="B2098" s="18"/>
      <c r="C2098" s="19"/>
      <c r="D2098" s="20"/>
      <c r="E2098" s="20"/>
      <c r="F2098" s="20"/>
      <c r="G2098" s="20"/>
      <c r="H2098" s="20"/>
      <c r="I2098" s="20"/>
      <c r="J2098" s="20"/>
      <c r="K2098" s="21"/>
    </row>
    <row r="2099" spans="1:11" ht="17.100000000000001" customHeight="1" x14ac:dyDescent="0.25">
      <c r="A2099" s="60"/>
      <c r="B2099" s="18"/>
      <c r="C2099" s="19"/>
      <c r="D2099" s="20"/>
      <c r="E2099" s="20"/>
      <c r="F2099" s="20"/>
      <c r="G2099" s="20"/>
      <c r="H2099" s="20"/>
      <c r="I2099" s="20"/>
      <c r="J2099" s="20"/>
      <c r="K2099" s="21"/>
    </row>
    <row r="2100" spans="1:11" ht="17.100000000000001" customHeight="1" x14ac:dyDescent="0.25">
      <c r="A2100" s="60"/>
      <c r="B2100" s="18"/>
      <c r="C2100" s="19"/>
      <c r="D2100" s="20"/>
      <c r="E2100" s="20"/>
      <c r="F2100" s="20"/>
      <c r="G2100" s="20"/>
      <c r="H2100" s="20"/>
      <c r="I2100" s="20"/>
      <c r="J2100" s="20"/>
      <c r="K2100" s="21"/>
    </row>
    <row r="2101" spans="1:11" ht="17.100000000000001" customHeight="1" x14ac:dyDescent="0.25">
      <c r="A2101" s="60"/>
      <c r="B2101" s="18"/>
      <c r="C2101" s="19"/>
      <c r="D2101" s="20"/>
      <c r="E2101" s="20"/>
      <c r="F2101" s="20"/>
      <c r="G2101" s="20"/>
      <c r="H2101" s="20"/>
      <c r="I2101" s="20"/>
      <c r="J2101" s="20"/>
      <c r="K2101" s="21"/>
    </row>
    <row r="2102" spans="1:11" ht="17.100000000000001" customHeight="1" x14ac:dyDescent="0.25">
      <c r="A2102" s="60"/>
      <c r="B2102" s="18"/>
      <c r="C2102" s="19"/>
      <c r="D2102" s="20"/>
      <c r="E2102" s="20"/>
      <c r="F2102" s="20"/>
      <c r="G2102" s="20"/>
      <c r="H2102" s="20"/>
      <c r="I2102" s="20"/>
      <c r="J2102" s="20"/>
      <c r="K2102" s="21"/>
    </row>
    <row r="2103" spans="1:11" ht="17.100000000000001" customHeight="1" x14ac:dyDescent="0.25">
      <c r="A2103" s="60"/>
      <c r="B2103" s="18"/>
      <c r="C2103" s="19"/>
      <c r="D2103" s="20"/>
      <c r="E2103" s="20"/>
      <c r="F2103" s="20"/>
      <c r="G2103" s="20"/>
      <c r="H2103" s="20"/>
      <c r="I2103" s="20"/>
      <c r="J2103" s="20"/>
      <c r="K2103" s="21"/>
    </row>
    <row r="2104" spans="1:11" ht="17.100000000000001" customHeight="1" x14ac:dyDescent="0.25">
      <c r="A2104" s="60"/>
      <c r="B2104" s="18"/>
      <c r="C2104" s="19"/>
      <c r="D2104" s="20"/>
      <c r="E2104" s="20"/>
      <c r="F2104" s="20"/>
      <c r="G2104" s="20"/>
      <c r="H2104" s="20"/>
      <c r="I2104" s="20"/>
      <c r="J2104" s="20"/>
      <c r="K2104" s="21"/>
    </row>
    <row r="2105" spans="1:11" ht="17.100000000000001" customHeight="1" x14ac:dyDescent="0.25">
      <c r="A2105" s="60"/>
      <c r="B2105" s="18"/>
      <c r="C2105" s="19"/>
      <c r="D2105" s="20"/>
      <c r="E2105" s="20"/>
      <c r="F2105" s="20"/>
      <c r="G2105" s="20"/>
      <c r="H2105" s="20"/>
      <c r="I2105" s="20"/>
      <c r="J2105" s="20"/>
      <c r="K2105" s="21"/>
    </row>
    <row r="2106" spans="1:11" ht="17.100000000000001" customHeight="1" x14ac:dyDescent="0.25">
      <c r="A2106" s="60"/>
      <c r="B2106" s="18"/>
      <c r="C2106" s="19"/>
      <c r="D2106" s="20"/>
      <c r="E2106" s="20"/>
      <c r="F2106" s="20"/>
      <c r="G2106" s="20"/>
      <c r="H2106" s="20"/>
      <c r="I2106" s="20"/>
      <c r="J2106" s="20"/>
      <c r="K2106" s="21"/>
    </row>
    <row r="2107" spans="1:11" ht="17.100000000000001" customHeight="1" x14ac:dyDescent="0.25">
      <c r="A2107" s="60"/>
      <c r="B2107" s="18"/>
      <c r="C2107" s="19"/>
      <c r="D2107" s="20"/>
      <c r="E2107" s="20"/>
      <c r="F2107" s="20"/>
      <c r="G2107" s="20"/>
      <c r="H2107" s="20"/>
      <c r="I2107" s="20"/>
      <c r="J2107" s="20"/>
      <c r="K2107" s="21"/>
    </row>
    <row r="2108" spans="1:11" ht="17.100000000000001" customHeight="1" x14ac:dyDescent="0.25">
      <c r="A2108" s="60"/>
      <c r="B2108" s="18"/>
      <c r="C2108" s="19"/>
      <c r="D2108" s="20"/>
      <c r="E2108" s="20"/>
      <c r="F2108" s="20"/>
      <c r="G2108" s="20"/>
      <c r="H2108" s="20"/>
      <c r="I2108" s="20"/>
      <c r="J2108" s="20"/>
      <c r="K2108" s="21"/>
    </row>
    <row r="2109" spans="1:11" ht="17.100000000000001" customHeight="1" x14ac:dyDescent="0.25">
      <c r="A2109" s="60"/>
      <c r="B2109" s="18"/>
      <c r="C2109" s="19"/>
      <c r="D2109" s="20"/>
      <c r="E2109" s="20"/>
      <c r="F2109" s="20"/>
      <c r="G2109" s="20"/>
      <c r="H2109" s="20"/>
      <c r="I2109" s="20"/>
      <c r="J2109" s="20"/>
      <c r="K2109" s="21"/>
    </row>
    <row r="2110" spans="1:11" ht="17.100000000000001" customHeight="1" x14ac:dyDescent="0.25">
      <c r="A2110" s="60"/>
      <c r="B2110" s="18"/>
      <c r="C2110" s="19"/>
      <c r="D2110" s="20"/>
      <c r="E2110" s="20"/>
      <c r="F2110" s="20"/>
      <c r="G2110" s="20"/>
      <c r="H2110" s="20"/>
      <c r="I2110" s="20"/>
      <c r="J2110" s="20"/>
      <c r="K2110" s="21"/>
    </row>
    <row r="2111" spans="1:11" ht="17.100000000000001" customHeight="1" x14ac:dyDescent="0.25">
      <c r="A2111" s="60"/>
      <c r="B2111" s="18"/>
      <c r="C2111" s="19"/>
      <c r="D2111" s="20"/>
      <c r="E2111" s="20"/>
      <c r="F2111" s="20"/>
      <c r="G2111" s="20"/>
      <c r="H2111" s="20"/>
      <c r="I2111" s="20"/>
      <c r="J2111" s="20"/>
      <c r="K2111" s="21"/>
    </row>
    <row r="2112" spans="1:11" ht="17.100000000000001" customHeight="1" x14ac:dyDescent="0.25">
      <c r="A2112" s="60"/>
      <c r="B2112" s="18"/>
      <c r="C2112" s="19"/>
      <c r="D2112" s="20"/>
      <c r="E2112" s="20"/>
      <c r="F2112" s="20"/>
      <c r="G2112" s="20"/>
      <c r="H2112" s="20"/>
      <c r="I2112" s="20"/>
      <c r="J2112" s="20"/>
      <c r="K2112" s="21"/>
    </row>
    <row r="2113" spans="1:11" ht="17.100000000000001" customHeight="1" x14ac:dyDescent="0.25">
      <c r="A2113" s="60"/>
      <c r="B2113" s="18"/>
      <c r="C2113" s="19"/>
      <c r="D2113" s="20"/>
      <c r="E2113" s="20"/>
      <c r="F2113" s="20"/>
      <c r="G2113" s="20"/>
      <c r="H2113" s="20"/>
      <c r="I2113" s="20"/>
      <c r="J2113" s="20"/>
      <c r="K2113" s="21"/>
    </row>
    <row r="2114" spans="1:11" ht="17.100000000000001" customHeight="1" x14ac:dyDescent="0.25">
      <c r="A2114" s="60"/>
      <c r="B2114" s="18"/>
      <c r="C2114" s="19"/>
      <c r="D2114" s="20"/>
      <c r="E2114" s="20"/>
      <c r="F2114" s="20"/>
      <c r="G2114" s="20"/>
      <c r="H2114" s="20"/>
      <c r="I2114" s="20"/>
      <c r="J2114" s="20"/>
      <c r="K2114" s="21"/>
    </row>
    <row r="2115" spans="1:11" ht="17.100000000000001" customHeight="1" x14ac:dyDescent="0.25">
      <c r="A2115" s="60"/>
      <c r="B2115" s="18"/>
      <c r="C2115" s="19"/>
      <c r="D2115" s="20"/>
      <c r="E2115" s="20"/>
      <c r="F2115" s="20"/>
      <c r="G2115" s="20"/>
      <c r="H2115" s="20"/>
      <c r="I2115" s="20"/>
      <c r="J2115" s="20"/>
      <c r="K2115" s="21"/>
    </row>
    <row r="2116" spans="1:11" ht="17.100000000000001" customHeight="1" x14ac:dyDescent="0.25">
      <c r="A2116" s="60"/>
      <c r="B2116" s="18"/>
      <c r="C2116" s="19"/>
      <c r="D2116" s="20"/>
      <c r="E2116" s="20"/>
      <c r="F2116" s="20"/>
      <c r="G2116" s="20"/>
      <c r="H2116" s="20"/>
      <c r="I2116" s="20"/>
      <c r="J2116" s="20"/>
      <c r="K2116" s="21"/>
    </row>
    <row r="2117" spans="1:11" ht="17.100000000000001" customHeight="1" x14ac:dyDescent="0.25">
      <c r="A2117" s="60"/>
      <c r="B2117" s="18"/>
      <c r="C2117" s="19"/>
      <c r="D2117" s="20"/>
      <c r="E2117" s="20"/>
      <c r="F2117" s="20"/>
      <c r="G2117" s="20"/>
      <c r="H2117" s="20"/>
      <c r="I2117" s="20"/>
      <c r="J2117" s="20"/>
      <c r="K2117" s="21"/>
    </row>
    <row r="2118" spans="1:11" ht="17.100000000000001" customHeight="1" x14ac:dyDescent="0.25">
      <c r="A2118" s="60"/>
      <c r="B2118" s="18"/>
      <c r="C2118" s="19"/>
      <c r="D2118" s="20"/>
      <c r="E2118" s="20"/>
      <c r="F2118" s="20"/>
      <c r="G2118" s="20"/>
      <c r="H2118" s="20"/>
      <c r="I2118" s="20"/>
      <c r="J2118" s="20"/>
      <c r="K2118" s="21"/>
    </row>
    <row r="2119" spans="1:11" ht="17.100000000000001" customHeight="1" x14ac:dyDescent="0.25">
      <c r="A2119" s="60"/>
      <c r="B2119" s="18"/>
      <c r="C2119" s="19"/>
      <c r="D2119" s="20"/>
      <c r="E2119" s="20"/>
      <c r="F2119" s="20"/>
      <c r="G2119" s="20"/>
      <c r="H2119" s="20"/>
      <c r="I2119" s="20"/>
      <c r="J2119" s="20"/>
      <c r="K2119" s="21"/>
    </row>
    <row r="2120" spans="1:11" ht="17.100000000000001" customHeight="1" x14ac:dyDescent="0.25">
      <c r="A2120" s="60"/>
      <c r="B2120" s="18"/>
      <c r="C2120" s="19"/>
      <c r="D2120" s="20"/>
      <c r="E2120" s="20"/>
      <c r="F2120" s="20"/>
      <c r="G2120" s="20"/>
      <c r="H2120" s="20"/>
      <c r="I2120" s="20"/>
      <c r="J2120" s="20"/>
      <c r="K2120" s="21"/>
    </row>
    <row r="2121" spans="1:11" ht="17.100000000000001" customHeight="1" x14ac:dyDescent="0.25">
      <c r="A2121" s="60"/>
      <c r="B2121" s="18"/>
      <c r="C2121" s="19"/>
      <c r="D2121" s="20"/>
      <c r="E2121" s="20"/>
      <c r="F2121" s="20"/>
      <c r="G2121" s="20"/>
      <c r="H2121" s="20"/>
      <c r="I2121" s="20"/>
      <c r="J2121" s="20"/>
      <c r="K2121" s="21"/>
    </row>
    <row r="2122" spans="1:11" ht="17.100000000000001" customHeight="1" x14ac:dyDescent="0.25">
      <c r="A2122" s="60"/>
      <c r="B2122" s="18"/>
      <c r="C2122" s="19"/>
      <c r="D2122" s="20"/>
      <c r="E2122" s="20"/>
      <c r="F2122" s="20"/>
      <c r="G2122" s="20"/>
      <c r="H2122" s="20"/>
      <c r="I2122" s="20"/>
      <c r="J2122" s="20"/>
      <c r="K2122" s="21"/>
    </row>
    <row r="2123" spans="1:11" ht="17.100000000000001" customHeight="1" x14ac:dyDescent="0.25">
      <c r="A2123" s="60"/>
      <c r="B2123" s="18"/>
      <c r="C2123" s="19"/>
      <c r="D2123" s="20"/>
      <c r="E2123" s="20"/>
      <c r="F2123" s="20"/>
      <c r="G2123" s="20"/>
      <c r="H2123" s="20"/>
      <c r="I2123" s="20"/>
      <c r="J2123" s="20"/>
      <c r="K2123" s="21"/>
    </row>
    <row r="2124" spans="1:11" ht="17.100000000000001" customHeight="1" x14ac:dyDescent="0.25">
      <c r="A2124" s="60"/>
      <c r="B2124" s="18"/>
      <c r="C2124" s="19"/>
      <c r="D2124" s="20"/>
      <c r="E2124" s="20"/>
      <c r="F2124" s="20"/>
      <c r="G2124" s="20"/>
      <c r="H2124" s="20"/>
      <c r="I2124" s="20"/>
      <c r="J2124" s="20"/>
      <c r="K2124" s="21"/>
    </row>
    <row r="2125" spans="1:11" ht="17.100000000000001" customHeight="1" x14ac:dyDescent="0.25">
      <c r="A2125" s="60"/>
      <c r="B2125" s="18"/>
      <c r="C2125" s="19"/>
      <c r="D2125" s="20"/>
      <c r="E2125" s="20"/>
      <c r="F2125" s="20"/>
      <c r="G2125" s="20"/>
      <c r="H2125" s="20"/>
      <c r="I2125" s="20"/>
      <c r="J2125" s="20"/>
      <c r="K2125" s="21"/>
    </row>
    <row r="2126" spans="1:11" ht="17.100000000000001" customHeight="1" x14ac:dyDescent="0.25">
      <c r="A2126" s="60"/>
      <c r="B2126" s="18"/>
      <c r="C2126" s="19"/>
      <c r="D2126" s="20"/>
      <c r="E2126" s="20"/>
      <c r="F2126" s="20"/>
      <c r="G2126" s="20"/>
      <c r="H2126" s="20"/>
      <c r="I2126" s="20"/>
      <c r="J2126" s="20"/>
      <c r="K2126" s="21"/>
    </row>
    <row r="2127" spans="1:11" ht="17.100000000000001" customHeight="1" x14ac:dyDescent="0.25">
      <c r="A2127" s="60"/>
      <c r="B2127" s="18"/>
      <c r="C2127" s="19"/>
      <c r="D2127" s="20"/>
      <c r="E2127" s="20"/>
      <c r="F2127" s="20"/>
      <c r="G2127" s="20"/>
      <c r="H2127" s="20"/>
      <c r="I2127" s="20"/>
      <c r="J2127" s="20"/>
      <c r="K2127" s="21"/>
    </row>
    <row r="2128" spans="1:11" ht="17.100000000000001" customHeight="1" x14ac:dyDescent="0.25">
      <c r="A2128" s="60"/>
      <c r="B2128" s="18"/>
      <c r="C2128" s="19"/>
      <c r="D2128" s="20"/>
      <c r="E2128" s="20"/>
      <c r="F2128" s="20"/>
      <c r="G2128" s="20"/>
      <c r="H2128" s="20"/>
      <c r="I2128" s="20"/>
      <c r="J2128" s="20"/>
      <c r="K2128" s="21"/>
    </row>
    <row r="2129" spans="1:11" ht="17.100000000000001" customHeight="1" x14ac:dyDescent="0.25">
      <c r="A2129" s="60"/>
      <c r="B2129" s="18"/>
      <c r="C2129" s="19"/>
      <c r="D2129" s="20"/>
      <c r="E2129" s="20"/>
      <c r="F2129" s="20"/>
      <c r="G2129" s="20"/>
      <c r="H2129" s="20"/>
      <c r="I2129" s="20"/>
      <c r="J2129" s="20"/>
      <c r="K2129" s="21"/>
    </row>
    <row r="2130" spans="1:11" ht="17.100000000000001" customHeight="1" x14ac:dyDescent="0.25">
      <c r="A2130" s="60"/>
      <c r="B2130" s="18"/>
      <c r="C2130" s="19"/>
      <c r="D2130" s="20"/>
      <c r="E2130" s="20"/>
      <c r="F2130" s="20"/>
      <c r="G2130" s="20"/>
      <c r="H2130" s="20"/>
      <c r="I2130" s="20"/>
      <c r="J2130" s="20"/>
      <c r="K2130" s="21"/>
    </row>
    <row r="2131" spans="1:11" ht="17.100000000000001" customHeight="1" x14ac:dyDescent="0.25">
      <c r="A2131" s="60"/>
      <c r="B2131" s="18"/>
      <c r="C2131" s="19"/>
      <c r="D2131" s="20"/>
      <c r="E2131" s="20"/>
      <c r="F2131" s="20"/>
      <c r="G2131" s="20"/>
      <c r="H2131" s="20"/>
      <c r="I2131" s="20"/>
      <c r="J2131" s="20"/>
      <c r="K2131" s="21"/>
    </row>
    <row r="2132" spans="1:11" ht="17.100000000000001" customHeight="1" x14ac:dyDescent="0.25">
      <c r="A2132" s="60"/>
      <c r="B2132" s="18"/>
      <c r="C2132" s="19"/>
      <c r="D2132" s="20"/>
      <c r="E2132" s="20"/>
      <c r="F2132" s="20"/>
      <c r="G2132" s="20"/>
      <c r="H2132" s="20"/>
      <c r="I2132" s="20"/>
      <c r="J2132" s="20"/>
      <c r="K2132" s="21"/>
    </row>
    <row r="2133" spans="1:11" ht="17.100000000000001" customHeight="1" x14ac:dyDescent="0.25">
      <c r="A2133" s="60"/>
      <c r="B2133" s="18"/>
      <c r="C2133" s="19"/>
      <c r="D2133" s="20"/>
      <c r="E2133" s="20"/>
      <c r="F2133" s="20"/>
      <c r="G2133" s="20"/>
      <c r="H2133" s="20"/>
      <c r="I2133" s="20"/>
      <c r="J2133" s="20"/>
      <c r="K2133" s="21"/>
    </row>
    <row r="2134" spans="1:11" ht="17.100000000000001" customHeight="1" x14ac:dyDescent="0.25">
      <c r="A2134" s="60"/>
      <c r="B2134" s="18"/>
      <c r="C2134" s="19"/>
      <c r="D2134" s="20"/>
      <c r="E2134" s="20"/>
      <c r="F2134" s="20"/>
      <c r="G2134" s="20"/>
      <c r="H2134" s="20"/>
      <c r="I2134" s="20"/>
      <c r="J2134" s="20"/>
      <c r="K2134" s="21"/>
    </row>
    <row r="2135" spans="1:11" ht="17.100000000000001" customHeight="1" x14ac:dyDescent="0.25">
      <c r="A2135" s="60"/>
      <c r="B2135" s="18"/>
      <c r="C2135" s="19"/>
      <c r="D2135" s="20"/>
      <c r="E2135" s="20"/>
      <c r="F2135" s="20"/>
      <c r="G2135" s="20"/>
      <c r="H2135" s="20"/>
      <c r="I2135" s="20"/>
      <c r="J2135" s="20"/>
      <c r="K2135" s="21"/>
    </row>
    <row r="2136" spans="1:11" ht="17.100000000000001" customHeight="1" x14ac:dyDescent="0.25">
      <c r="A2136" s="60"/>
      <c r="B2136" s="18"/>
      <c r="C2136" s="19"/>
      <c r="D2136" s="20"/>
      <c r="E2136" s="20"/>
      <c r="F2136" s="20"/>
      <c r="G2136" s="20"/>
      <c r="H2136" s="20"/>
      <c r="I2136" s="20"/>
      <c r="J2136" s="20"/>
      <c r="K2136" s="21"/>
    </row>
    <row r="2137" spans="1:11" ht="17.100000000000001" customHeight="1" x14ac:dyDescent="0.25">
      <c r="A2137" s="60"/>
      <c r="B2137" s="18"/>
      <c r="C2137" s="19"/>
      <c r="D2137" s="20"/>
      <c r="E2137" s="20"/>
      <c r="F2137" s="20"/>
      <c r="G2137" s="20"/>
      <c r="H2137" s="20"/>
      <c r="I2137" s="20"/>
      <c r="J2137" s="20"/>
      <c r="K2137" s="21"/>
    </row>
    <row r="2138" spans="1:11" ht="17.100000000000001" customHeight="1" x14ac:dyDescent="0.25">
      <c r="A2138" s="60"/>
      <c r="B2138" s="18"/>
      <c r="C2138" s="19"/>
      <c r="D2138" s="20"/>
      <c r="E2138" s="20"/>
      <c r="F2138" s="20"/>
      <c r="G2138" s="20"/>
      <c r="H2138" s="20"/>
      <c r="I2138" s="20"/>
      <c r="J2138" s="20"/>
      <c r="K2138" s="21"/>
    </row>
    <row r="2139" spans="1:11" ht="17.100000000000001" customHeight="1" x14ac:dyDescent="0.25">
      <c r="A2139" s="60"/>
      <c r="B2139" s="18"/>
      <c r="C2139" s="19"/>
      <c r="D2139" s="20"/>
      <c r="E2139" s="20"/>
      <c r="F2139" s="20"/>
      <c r="G2139" s="20"/>
      <c r="H2139" s="20"/>
      <c r="I2139" s="20"/>
      <c r="J2139" s="20"/>
      <c r="K2139" s="21"/>
    </row>
    <row r="2140" spans="1:11" ht="17.100000000000001" customHeight="1" x14ac:dyDescent="0.25">
      <c r="A2140" s="60"/>
      <c r="B2140" s="18"/>
      <c r="C2140" s="19"/>
      <c r="D2140" s="20"/>
      <c r="E2140" s="20"/>
      <c r="F2140" s="20"/>
      <c r="G2140" s="20"/>
      <c r="H2140" s="20"/>
      <c r="I2140" s="20"/>
      <c r="J2140" s="20"/>
      <c r="K2140" s="21"/>
    </row>
    <row r="2141" spans="1:11" ht="17.100000000000001" customHeight="1" x14ac:dyDescent="0.25">
      <c r="A2141" s="60"/>
      <c r="B2141" s="18"/>
      <c r="C2141" s="19"/>
      <c r="D2141" s="20"/>
      <c r="E2141" s="20"/>
      <c r="F2141" s="20"/>
      <c r="G2141" s="20"/>
      <c r="H2141" s="20"/>
      <c r="I2141" s="20"/>
      <c r="J2141" s="20"/>
      <c r="K2141" s="21"/>
    </row>
    <row r="2142" spans="1:11" ht="17.100000000000001" customHeight="1" x14ac:dyDescent="0.25">
      <c r="A2142" s="60"/>
      <c r="B2142" s="18"/>
      <c r="C2142" s="19"/>
      <c r="D2142" s="20"/>
      <c r="E2142" s="20"/>
      <c r="F2142" s="20"/>
      <c r="G2142" s="20"/>
      <c r="H2142" s="20"/>
      <c r="I2142" s="20"/>
      <c r="J2142" s="20"/>
      <c r="K2142" s="21"/>
    </row>
    <row r="2143" spans="1:11" ht="17.100000000000001" customHeight="1" x14ac:dyDescent="0.25">
      <c r="A2143" s="60"/>
      <c r="B2143" s="18"/>
      <c r="C2143" s="19"/>
      <c r="D2143" s="20"/>
      <c r="E2143" s="20"/>
      <c r="F2143" s="20"/>
      <c r="G2143" s="20"/>
      <c r="H2143" s="20"/>
      <c r="I2143" s="20"/>
      <c r="J2143" s="20"/>
      <c r="K2143" s="21"/>
    </row>
    <row r="2144" spans="1:11" ht="17.100000000000001" customHeight="1" x14ac:dyDescent="0.25">
      <c r="A2144" s="60"/>
      <c r="B2144" s="18"/>
      <c r="C2144" s="19"/>
      <c r="D2144" s="20"/>
      <c r="E2144" s="20"/>
      <c r="F2144" s="20"/>
      <c r="G2144" s="20"/>
      <c r="H2144" s="20"/>
      <c r="I2144" s="20"/>
      <c r="J2144" s="20"/>
      <c r="K2144" s="21"/>
    </row>
    <row r="2145" spans="1:11" ht="17.100000000000001" customHeight="1" x14ac:dyDescent="0.25">
      <c r="A2145" s="60"/>
      <c r="B2145" s="18"/>
      <c r="C2145" s="19"/>
      <c r="D2145" s="20"/>
      <c r="E2145" s="20"/>
      <c r="F2145" s="20"/>
      <c r="G2145" s="20"/>
      <c r="H2145" s="20"/>
      <c r="I2145" s="20"/>
      <c r="J2145" s="20"/>
      <c r="K2145" s="21"/>
    </row>
    <row r="2146" spans="1:11" ht="17.100000000000001" customHeight="1" x14ac:dyDescent="0.25">
      <c r="A2146" s="60"/>
      <c r="B2146" s="18"/>
      <c r="C2146" s="19"/>
      <c r="D2146" s="20"/>
      <c r="E2146" s="20"/>
      <c r="F2146" s="20"/>
      <c r="G2146" s="20"/>
      <c r="H2146" s="20"/>
      <c r="I2146" s="20"/>
      <c r="J2146" s="20"/>
      <c r="K2146" s="21"/>
    </row>
    <row r="2147" spans="1:11" ht="17.100000000000001" customHeight="1" x14ac:dyDescent="0.25">
      <c r="A2147" s="60"/>
      <c r="B2147" s="18"/>
      <c r="C2147" s="19"/>
      <c r="D2147" s="20"/>
      <c r="E2147" s="20"/>
      <c r="F2147" s="20"/>
      <c r="G2147" s="20"/>
      <c r="H2147" s="20"/>
      <c r="I2147" s="20"/>
      <c r="J2147" s="20"/>
      <c r="K2147" s="21"/>
    </row>
    <row r="2148" spans="1:11" ht="17.100000000000001" customHeight="1" x14ac:dyDescent="0.25">
      <c r="A2148" s="60"/>
      <c r="B2148" s="18"/>
      <c r="C2148" s="19"/>
      <c r="D2148" s="20"/>
      <c r="E2148" s="20"/>
      <c r="F2148" s="20"/>
      <c r="G2148" s="20"/>
      <c r="H2148" s="20"/>
      <c r="I2148" s="20"/>
      <c r="J2148" s="20"/>
      <c r="K2148" s="21"/>
    </row>
    <row r="2149" spans="1:11" ht="17.100000000000001" customHeight="1" x14ac:dyDescent="0.25">
      <c r="A2149" s="60"/>
      <c r="B2149" s="18"/>
      <c r="C2149" s="19"/>
      <c r="D2149" s="20"/>
      <c r="E2149" s="20"/>
      <c r="F2149" s="20"/>
      <c r="G2149" s="20"/>
      <c r="H2149" s="20"/>
      <c r="I2149" s="20"/>
      <c r="J2149" s="20"/>
      <c r="K2149" s="21"/>
    </row>
    <row r="2150" spans="1:11" ht="17.100000000000001" customHeight="1" x14ac:dyDescent="0.25">
      <c r="A2150" s="60"/>
      <c r="B2150" s="18"/>
      <c r="C2150" s="19"/>
      <c r="D2150" s="20"/>
      <c r="E2150" s="20"/>
      <c r="F2150" s="20"/>
      <c r="G2150" s="20"/>
      <c r="H2150" s="20"/>
      <c r="I2150" s="20"/>
      <c r="J2150" s="20"/>
      <c r="K2150" s="21"/>
    </row>
    <row r="2151" spans="1:11" ht="17.100000000000001" customHeight="1" x14ac:dyDescent="0.25">
      <c r="A2151" s="60"/>
      <c r="B2151" s="18"/>
      <c r="C2151" s="19"/>
      <c r="D2151" s="20"/>
      <c r="E2151" s="20"/>
      <c r="F2151" s="20"/>
      <c r="G2151" s="20"/>
      <c r="H2151" s="20"/>
      <c r="I2151" s="20"/>
      <c r="J2151" s="20"/>
      <c r="K2151" s="21"/>
    </row>
    <row r="2152" spans="1:11" ht="17.100000000000001" customHeight="1" x14ac:dyDescent="0.25">
      <c r="A2152" s="60"/>
      <c r="B2152" s="18"/>
      <c r="C2152" s="19"/>
      <c r="D2152" s="20"/>
      <c r="E2152" s="20"/>
      <c r="F2152" s="20"/>
      <c r="G2152" s="20"/>
      <c r="H2152" s="20"/>
      <c r="I2152" s="20"/>
      <c r="J2152" s="20"/>
      <c r="K2152" s="21"/>
    </row>
    <row r="2153" spans="1:11" ht="17.100000000000001" customHeight="1" x14ac:dyDescent="0.25">
      <c r="A2153" s="60"/>
      <c r="B2153" s="18"/>
      <c r="C2153" s="19"/>
      <c r="D2153" s="20"/>
      <c r="E2153" s="20"/>
      <c r="F2153" s="20"/>
      <c r="G2153" s="20"/>
      <c r="H2153" s="20"/>
      <c r="I2153" s="20"/>
      <c r="J2153" s="20"/>
      <c r="K2153" s="21"/>
    </row>
    <row r="2154" spans="1:11" ht="17.100000000000001" customHeight="1" x14ac:dyDescent="0.25">
      <c r="A2154" s="60"/>
      <c r="B2154" s="18"/>
      <c r="C2154" s="19"/>
      <c r="D2154" s="20"/>
      <c r="E2154" s="20"/>
      <c r="F2154" s="20"/>
      <c r="G2154" s="20"/>
      <c r="H2154" s="20"/>
      <c r="I2154" s="20"/>
      <c r="J2154" s="20"/>
      <c r="K2154" s="21"/>
    </row>
    <row r="2155" spans="1:11" ht="17.100000000000001" customHeight="1" x14ac:dyDescent="0.25">
      <c r="A2155" s="60"/>
      <c r="B2155" s="18"/>
      <c r="C2155" s="19"/>
      <c r="D2155" s="20"/>
      <c r="E2155" s="20"/>
      <c r="F2155" s="20"/>
      <c r="G2155" s="20"/>
      <c r="H2155" s="20"/>
      <c r="I2155" s="20"/>
      <c r="J2155" s="20"/>
      <c r="K2155" s="21"/>
    </row>
    <row r="2156" spans="1:11" ht="17.100000000000001" customHeight="1" x14ac:dyDescent="0.25">
      <c r="A2156" s="60"/>
      <c r="B2156" s="18"/>
      <c r="C2156" s="19"/>
      <c r="D2156" s="20"/>
      <c r="E2156" s="20"/>
      <c r="F2156" s="20"/>
      <c r="G2156" s="20"/>
      <c r="H2156" s="20"/>
      <c r="I2156" s="20"/>
      <c r="J2156" s="20"/>
      <c r="K2156" s="21"/>
    </row>
    <row r="2157" spans="1:11" ht="17.100000000000001" customHeight="1" x14ac:dyDescent="0.25">
      <c r="A2157" s="60"/>
      <c r="B2157" s="18"/>
      <c r="C2157" s="19"/>
      <c r="D2157" s="20"/>
      <c r="E2157" s="20"/>
      <c r="F2157" s="20"/>
      <c r="G2157" s="20"/>
      <c r="H2157" s="20"/>
      <c r="I2157" s="20"/>
      <c r="J2157" s="20"/>
      <c r="K2157" s="21"/>
    </row>
    <row r="2158" spans="1:11" ht="17.100000000000001" customHeight="1" x14ac:dyDescent="0.25">
      <c r="A2158" s="60"/>
      <c r="B2158" s="18"/>
      <c r="C2158" s="19"/>
      <c r="D2158" s="20"/>
      <c r="E2158" s="20"/>
      <c r="F2158" s="20"/>
      <c r="G2158" s="20"/>
      <c r="H2158" s="20"/>
      <c r="I2158" s="20"/>
      <c r="J2158" s="20"/>
      <c r="K2158" s="21"/>
    </row>
    <row r="2159" spans="1:11" ht="17.100000000000001" customHeight="1" x14ac:dyDescent="0.25">
      <c r="A2159" s="60"/>
      <c r="B2159" s="18"/>
      <c r="C2159" s="19"/>
      <c r="D2159" s="20"/>
      <c r="E2159" s="20"/>
      <c r="F2159" s="20"/>
      <c r="G2159" s="20"/>
      <c r="H2159" s="20"/>
      <c r="I2159" s="20"/>
      <c r="J2159" s="20"/>
      <c r="K2159" s="21"/>
    </row>
    <row r="2160" spans="1:11" ht="17.100000000000001" customHeight="1" x14ac:dyDescent="0.25">
      <c r="A2160" s="60"/>
      <c r="B2160" s="18"/>
      <c r="C2160" s="19"/>
      <c r="D2160" s="20"/>
      <c r="E2160" s="20"/>
      <c r="F2160" s="20"/>
      <c r="G2160" s="20"/>
      <c r="H2160" s="20"/>
      <c r="I2160" s="20"/>
      <c r="J2160" s="20"/>
      <c r="K2160" s="21"/>
    </row>
    <row r="2161" spans="1:11" ht="17.100000000000001" customHeight="1" x14ac:dyDescent="0.25">
      <c r="A2161" s="60"/>
      <c r="B2161" s="18"/>
      <c r="C2161" s="19"/>
      <c r="D2161" s="20"/>
      <c r="E2161" s="20"/>
      <c r="F2161" s="20"/>
      <c r="G2161" s="20"/>
      <c r="H2161" s="20"/>
      <c r="I2161" s="20"/>
      <c r="J2161" s="20"/>
      <c r="K2161" s="21"/>
    </row>
    <row r="2162" spans="1:11" ht="17.100000000000001" customHeight="1" x14ac:dyDescent="0.25">
      <c r="A2162" s="60"/>
      <c r="B2162" s="18"/>
      <c r="C2162" s="19"/>
      <c r="D2162" s="20"/>
      <c r="E2162" s="20"/>
      <c r="F2162" s="20"/>
      <c r="G2162" s="20"/>
      <c r="H2162" s="20"/>
      <c r="I2162" s="20"/>
      <c r="J2162" s="20"/>
      <c r="K2162" s="21"/>
    </row>
    <row r="2163" spans="1:11" ht="17.100000000000001" customHeight="1" x14ac:dyDescent="0.25">
      <c r="A2163" s="60"/>
      <c r="B2163" s="18"/>
      <c r="C2163" s="19"/>
      <c r="D2163" s="20"/>
      <c r="E2163" s="20"/>
      <c r="F2163" s="20"/>
      <c r="G2163" s="20"/>
      <c r="H2163" s="20"/>
      <c r="I2163" s="20"/>
      <c r="J2163" s="20"/>
      <c r="K2163" s="21"/>
    </row>
    <row r="2164" spans="1:11" ht="17.100000000000001" customHeight="1" x14ac:dyDescent="0.25">
      <c r="A2164" s="60"/>
      <c r="B2164" s="18"/>
      <c r="C2164" s="19"/>
      <c r="D2164" s="20"/>
      <c r="E2164" s="20"/>
      <c r="F2164" s="20"/>
      <c r="G2164" s="20"/>
      <c r="H2164" s="20"/>
      <c r="I2164" s="20"/>
      <c r="J2164" s="20"/>
      <c r="K2164" s="21"/>
    </row>
    <row r="2165" spans="1:11" ht="17.100000000000001" customHeight="1" x14ac:dyDescent="0.25">
      <c r="A2165" s="60"/>
      <c r="B2165" s="18"/>
      <c r="C2165" s="19"/>
      <c r="D2165" s="20"/>
      <c r="E2165" s="20"/>
      <c r="F2165" s="20"/>
      <c r="G2165" s="20"/>
      <c r="H2165" s="20"/>
      <c r="I2165" s="20"/>
      <c r="J2165" s="20"/>
      <c r="K2165" s="21"/>
    </row>
    <row r="2166" spans="1:11" ht="17.100000000000001" customHeight="1" x14ac:dyDescent="0.25">
      <c r="A2166" s="60"/>
      <c r="B2166" s="18"/>
      <c r="C2166" s="19"/>
      <c r="D2166" s="20"/>
      <c r="E2166" s="20"/>
      <c r="F2166" s="20"/>
      <c r="G2166" s="20"/>
      <c r="H2166" s="20"/>
      <c r="I2166" s="20"/>
      <c r="J2166" s="20"/>
      <c r="K2166" s="21"/>
    </row>
    <row r="2167" spans="1:11" ht="17.100000000000001" customHeight="1" x14ac:dyDescent="0.25">
      <c r="A2167" s="60"/>
      <c r="B2167" s="18"/>
      <c r="C2167" s="19"/>
      <c r="D2167" s="20"/>
      <c r="E2167" s="20"/>
      <c r="F2167" s="20"/>
      <c r="G2167" s="20"/>
      <c r="H2167" s="20"/>
      <c r="I2167" s="20"/>
      <c r="J2167" s="20"/>
      <c r="K2167" s="21"/>
    </row>
    <row r="2168" spans="1:11" ht="17.100000000000001" customHeight="1" x14ac:dyDescent="0.25">
      <c r="A2168" s="60"/>
      <c r="B2168" s="18"/>
      <c r="C2168" s="19"/>
      <c r="D2168" s="20"/>
      <c r="E2168" s="20"/>
      <c r="F2168" s="20"/>
      <c r="G2168" s="20"/>
      <c r="H2168" s="20"/>
      <c r="I2168" s="20"/>
      <c r="J2168" s="20"/>
      <c r="K2168" s="21"/>
    </row>
    <row r="2169" spans="1:11" ht="17.100000000000001" customHeight="1" x14ac:dyDescent="0.25">
      <c r="A2169" s="60"/>
      <c r="B2169" s="18"/>
      <c r="C2169" s="19"/>
      <c r="D2169" s="20"/>
      <c r="E2169" s="20"/>
      <c r="F2169" s="20"/>
      <c r="G2169" s="20"/>
      <c r="H2169" s="20"/>
      <c r="I2169" s="20"/>
      <c r="J2169" s="20"/>
      <c r="K2169" s="21"/>
    </row>
    <row r="2170" spans="1:11" ht="17.100000000000001" customHeight="1" x14ac:dyDescent="0.25">
      <c r="A2170" s="60"/>
      <c r="B2170" s="18"/>
      <c r="C2170" s="19"/>
      <c r="D2170" s="20"/>
      <c r="E2170" s="20"/>
      <c r="F2170" s="20"/>
      <c r="G2170" s="20"/>
      <c r="H2170" s="20"/>
      <c r="I2170" s="20"/>
      <c r="J2170" s="20"/>
      <c r="K2170" s="21"/>
    </row>
    <row r="2171" spans="1:11" ht="17.100000000000001" customHeight="1" x14ac:dyDescent="0.25">
      <c r="A2171" s="60"/>
      <c r="B2171" s="18"/>
      <c r="C2171" s="19"/>
      <c r="D2171" s="20"/>
      <c r="E2171" s="20"/>
      <c r="F2171" s="20"/>
      <c r="G2171" s="20"/>
      <c r="H2171" s="20"/>
      <c r="I2171" s="20"/>
      <c r="J2171" s="20"/>
      <c r="K2171" s="21"/>
    </row>
    <row r="2172" spans="1:11" ht="17.100000000000001" customHeight="1" x14ac:dyDescent="0.25">
      <c r="A2172" s="60"/>
      <c r="B2172" s="18"/>
      <c r="C2172" s="19"/>
      <c r="D2172" s="20"/>
      <c r="E2172" s="20"/>
      <c r="F2172" s="20"/>
      <c r="G2172" s="20"/>
      <c r="H2172" s="20"/>
      <c r="I2172" s="20"/>
      <c r="J2172" s="20"/>
      <c r="K2172" s="21"/>
    </row>
    <row r="2173" spans="1:11" ht="17.100000000000001" customHeight="1" x14ac:dyDescent="0.25">
      <c r="A2173" s="60"/>
      <c r="B2173" s="18"/>
      <c r="C2173" s="19"/>
      <c r="D2173" s="20"/>
      <c r="E2173" s="20"/>
      <c r="F2173" s="20"/>
      <c r="G2173" s="20"/>
      <c r="H2173" s="20"/>
      <c r="I2173" s="20"/>
      <c r="J2173" s="20"/>
      <c r="K2173" s="21"/>
    </row>
    <row r="2174" spans="1:11" ht="17.100000000000001" customHeight="1" x14ac:dyDescent="0.25">
      <c r="A2174" s="60"/>
      <c r="B2174" s="18"/>
      <c r="C2174" s="19"/>
      <c r="D2174" s="20"/>
      <c r="E2174" s="20"/>
      <c r="F2174" s="20"/>
      <c r="G2174" s="20"/>
      <c r="H2174" s="20"/>
      <c r="I2174" s="20"/>
      <c r="J2174" s="20"/>
      <c r="K2174" s="21"/>
    </row>
    <row r="2175" spans="1:11" ht="17.100000000000001" customHeight="1" x14ac:dyDescent="0.25">
      <c r="A2175" s="60"/>
      <c r="B2175" s="18"/>
      <c r="C2175" s="19"/>
      <c r="D2175" s="20"/>
      <c r="E2175" s="20"/>
      <c r="F2175" s="20"/>
      <c r="G2175" s="20"/>
      <c r="H2175" s="20"/>
      <c r="I2175" s="20"/>
      <c r="J2175" s="20"/>
      <c r="K2175" s="21"/>
    </row>
    <row r="2176" spans="1:11" ht="17.100000000000001" customHeight="1" x14ac:dyDescent="0.25">
      <c r="A2176" s="60"/>
      <c r="B2176" s="18"/>
      <c r="C2176" s="19"/>
      <c r="D2176" s="20"/>
      <c r="E2176" s="20"/>
      <c r="F2176" s="20"/>
      <c r="G2176" s="20"/>
      <c r="H2176" s="20"/>
      <c r="I2176" s="20"/>
      <c r="J2176" s="20"/>
      <c r="K2176" s="21"/>
    </row>
    <row r="2177" spans="1:11" ht="17.100000000000001" customHeight="1" x14ac:dyDescent="0.25">
      <c r="A2177" s="60"/>
      <c r="B2177" s="18"/>
      <c r="C2177" s="19"/>
      <c r="D2177" s="20"/>
      <c r="E2177" s="20"/>
      <c r="F2177" s="20"/>
      <c r="G2177" s="20"/>
      <c r="H2177" s="20"/>
      <c r="I2177" s="20"/>
      <c r="J2177" s="20"/>
      <c r="K2177" s="21"/>
    </row>
    <row r="2178" spans="1:11" ht="17.100000000000001" customHeight="1" x14ac:dyDescent="0.25">
      <c r="A2178" s="60"/>
      <c r="B2178" s="18"/>
      <c r="C2178" s="19"/>
      <c r="D2178" s="20"/>
      <c r="E2178" s="20"/>
      <c r="F2178" s="20"/>
      <c r="G2178" s="20"/>
      <c r="H2178" s="20"/>
      <c r="I2178" s="20"/>
      <c r="J2178" s="20"/>
      <c r="K2178" s="21"/>
    </row>
    <row r="2179" spans="1:11" ht="17.100000000000001" customHeight="1" x14ac:dyDescent="0.25">
      <c r="A2179" s="60"/>
      <c r="B2179" s="18"/>
      <c r="C2179" s="19"/>
      <c r="D2179" s="20"/>
      <c r="E2179" s="20"/>
      <c r="F2179" s="20"/>
      <c r="G2179" s="20"/>
      <c r="H2179" s="20"/>
      <c r="I2179" s="20"/>
      <c r="J2179" s="20"/>
      <c r="K2179" s="21"/>
    </row>
    <row r="2180" spans="1:11" ht="17.100000000000001" customHeight="1" x14ac:dyDescent="0.25">
      <c r="A2180" s="60"/>
      <c r="B2180" s="18"/>
      <c r="C2180" s="19"/>
      <c r="D2180" s="20"/>
      <c r="E2180" s="20"/>
      <c r="F2180" s="20"/>
      <c r="G2180" s="20"/>
      <c r="H2180" s="20"/>
      <c r="I2180" s="20"/>
      <c r="J2180" s="20"/>
      <c r="K2180" s="21"/>
    </row>
    <row r="2181" spans="1:11" ht="17.100000000000001" customHeight="1" x14ac:dyDescent="0.25">
      <c r="A2181" s="60"/>
      <c r="B2181" s="18"/>
      <c r="C2181" s="19"/>
      <c r="D2181" s="20"/>
      <c r="E2181" s="20"/>
      <c r="F2181" s="20"/>
      <c r="G2181" s="20"/>
      <c r="H2181" s="20"/>
      <c r="I2181" s="20"/>
      <c r="J2181" s="20"/>
      <c r="K2181" s="21"/>
    </row>
    <row r="2182" spans="1:11" ht="17.100000000000001" customHeight="1" x14ac:dyDescent="0.25">
      <c r="A2182" s="60"/>
      <c r="B2182" s="18"/>
      <c r="C2182" s="19"/>
      <c r="D2182" s="20"/>
      <c r="E2182" s="20"/>
      <c r="F2182" s="20"/>
      <c r="G2182" s="20"/>
      <c r="H2182" s="20"/>
      <c r="I2182" s="20"/>
      <c r="J2182" s="20"/>
      <c r="K2182" s="21"/>
    </row>
    <row r="2183" spans="1:11" ht="17.100000000000001" customHeight="1" x14ac:dyDescent="0.25">
      <c r="A2183" s="60"/>
      <c r="B2183" s="18"/>
      <c r="C2183" s="19"/>
      <c r="D2183" s="20"/>
      <c r="E2183" s="20"/>
      <c r="F2183" s="20"/>
      <c r="G2183" s="20"/>
      <c r="H2183" s="20"/>
      <c r="I2183" s="20"/>
      <c r="J2183" s="20"/>
      <c r="K2183" s="21"/>
    </row>
    <row r="2184" spans="1:11" ht="17.100000000000001" customHeight="1" x14ac:dyDescent="0.25">
      <c r="A2184" s="60"/>
      <c r="B2184" s="18"/>
      <c r="C2184" s="19"/>
      <c r="D2184" s="20"/>
      <c r="E2184" s="20"/>
      <c r="F2184" s="20"/>
      <c r="G2184" s="20"/>
      <c r="H2184" s="20"/>
      <c r="I2184" s="20"/>
      <c r="J2184" s="20"/>
      <c r="K2184" s="21"/>
    </row>
    <row r="2185" spans="1:11" ht="17.100000000000001" customHeight="1" x14ac:dyDescent="0.25">
      <c r="A2185" s="60"/>
      <c r="B2185" s="18"/>
      <c r="C2185" s="19"/>
      <c r="D2185" s="20"/>
      <c r="E2185" s="20"/>
      <c r="F2185" s="20"/>
      <c r="G2185" s="20"/>
      <c r="H2185" s="20"/>
      <c r="I2185" s="20"/>
      <c r="J2185" s="20"/>
      <c r="K2185" s="21"/>
    </row>
    <row r="2186" spans="1:11" ht="17.100000000000001" customHeight="1" x14ac:dyDescent="0.25">
      <c r="A2186" s="60"/>
      <c r="B2186" s="18"/>
      <c r="C2186" s="19"/>
      <c r="D2186" s="20"/>
      <c r="E2186" s="20"/>
      <c r="F2186" s="20"/>
      <c r="G2186" s="20"/>
      <c r="H2186" s="20"/>
      <c r="I2186" s="20"/>
      <c r="J2186" s="20"/>
      <c r="K2186" s="21"/>
    </row>
    <row r="2187" spans="1:11" ht="17.100000000000001" customHeight="1" x14ac:dyDescent="0.25">
      <c r="A2187" s="60"/>
      <c r="B2187" s="18"/>
      <c r="C2187" s="19"/>
      <c r="D2187" s="20"/>
      <c r="E2187" s="20"/>
      <c r="F2187" s="20"/>
      <c r="G2187" s="20"/>
      <c r="H2187" s="20"/>
      <c r="I2187" s="20"/>
      <c r="J2187" s="20"/>
      <c r="K2187" s="21"/>
    </row>
    <row r="2188" spans="1:11" ht="17.100000000000001" customHeight="1" x14ac:dyDescent="0.25">
      <c r="A2188" s="60"/>
      <c r="B2188" s="18"/>
      <c r="C2188" s="19"/>
      <c r="D2188" s="20"/>
      <c r="E2188" s="20"/>
      <c r="F2188" s="20"/>
      <c r="G2188" s="20"/>
      <c r="H2188" s="20"/>
      <c r="I2188" s="20"/>
      <c r="J2188" s="20"/>
      <c r="K2188" s="21"/>
    </row>
    <row r="2189" spans="1:11" ht="17.100000000000001" customHeight="1" x14ac:dyDescent="0.25">
      <c r="A2189" s="60"/>
      <c r="B2189" s="18"/>
      <c r="C2189" s="19"/>
      <c r="D2189" s="20"/>
      <c r="E2189" s="20"/>
      <c r="F2189" s="20"/>
      <c r="G2189" s="20"/>
      <c r="H2189" s="20"/>
      <c r="I2189" s="20"/>
      <c r="J2189" s="20"/>
      <c r="K2189" s="21"/>
    </row>
    <row r="2190" spans="1:11" ht="17.100000000000001" customHeight="1" x14ac:dyDescent="0.25">
      <c r="A2190" s="60"/>
      <c r="B2190" s="18"/>
      <c r="C2190" s="19"/>
      <c r="D2190" s="20"/>
      <c r="E2190" s="20"/>
      <c r="F2190" s="20"/>
      <c r="G2190" s="20"/>
      <c r="H2190" s="20"/>
      <c r="I2190" s="20"/>
      <c r="J2190" s="20"/>
      <c r="K2190" s="21"/>
    </row>
    <row r="2191" spans="1:11" ht="17.100000000000001" customHeight="1" x14ac:dyDescent="0.25">
      <c r="A2191" s="60"/>
      <c r="B2191" s="18"/>
      <c r="C2191" s="19"/>
      <c r="D2191" s="20"/>
      <c r="E2191" s="20"/>
      <c r="F2191" s="20"/>
      <c r="G2191" s="20"/>
      <c r="H2191" s="20"/>
      <c r="I2191" s="20"/>
      <c r="J2191" s="20"/>
      <c r="K2191" s="21"/>
    </row>
    <row r="2192" spans="1:11" ht="17.100000000000001" customHeight="1" x14ac:dyDescent="0.25">
      <c r="A2192" s="60"/>
      <c r="B2192" s="18"/>
      <c r="C2192" s="19"/>
      <c r="D2192" s="20"/>
      <c r="E2192" s="20"/>
      <c r="F2192" s="20"/>
      <c r="G2192" s="20"/>
      <c r="H2192" s="20"/>
      <c r="I2192" s="20"/>
      <c r="J2192" s="20"/>
      <c r="K2192" s="21"/>
    </row>
    <row r="2193" spans="1:11" ht="17.100000000000001" customHeight="1" x14ac:dyDescent="0.25">
      <c r="A2193" s="60"/>
      <c r="B2193" s="18"/>
      <c r="C2193" s="19"/>
      <c r="D2193" s="20"/>
      <c r="E2193" s="20"/>
      <c r="F2193" s="20"/>
      <c r="G2193" s="20"/>
      <c r="H2193" s="20"/>
      <c r="I2193" s="20"/>
      <c r="J2193" s="20"/>
      <c r="K2193" s="21"/>
    </row>
    <row r="2194" spans="1:11" ht="17.100000000000001" customHeight="1" x14ac:dyDescent="0.25">
      <c r="A2194" s="60"/>
      <c r="B2194" s="18"/>
      <c r="C2194" s="19"/>
      <c r="D2194" s="20"/>
      <c r="E2194" s="20"/>
      <c r="F2194" s="20"/>
      <c r="G2194" s="20"/>
      <c r="H2194" s="20"/>
      <c r="I2194" s="20"/>
      <c r="J2194" s="20"/>
      <c r="K2194" s="21"/>
    </row>
    <row r="2195" spans="1:11" ht="17.100000000000001" customHeight="1" x14ac:dyDescent="0.25">
      <c r="A2195" s="60"/>
      <c r="B2195" s="18"/>
      <c r="C2195" s="19"/>
      <c r="D2195" s="20"/>
      <c r="E2195" s="20"/>
      <c r="F2195" s="20"/>
      <c r="G2195" s="20"/>
      <c r="H2195" s="20"/>
      <c r="I2195" s="20"/>
      <c r="J2195" s="20"/>
      <c r="K2195" s="21"/>
    </row>
    <row r="2196" spans="1:11" ht="17.100000000000001" customHeight="1" x14ac:dyDescent="0.25">
      <c r="A2196" s="60"/>
      <c r="B2196" s="18"/>
      <c r="C2196" s="19"/>
      <c r="D2196" s="20"/>
      <c r="E2196" s="20"/>
      <c r="F2196" s="20"/>
      <c r="G2196" s="20"/>
      <c r="H2196" s="20"/>
      <c r="I2196" s="20"/>
      <c r="J2196" s="20"/>
      <c r="K2196" s="21"/>
    </row>
    <row r="2197" spans="1:11" ht="17.100000000000001" customHeight="1" x14ac:dyDescent="0.25">
      <c r="A2197" s="60"/>
      <c r="B2197" s="18"/>
      <c r="C2197" s="19"/>
      <c r="D2197" s="20"/>
      <c r="E2197" s="20"/>
      <c r="F2197" s="20"/>
      <c r="G2197" s="20"/>
      <c r="H2197" s="20"/>
      <c r="I2197" s="20"/>
      <c r="J2197" s="20"/>
      <c r="K2197" s="21"/>
    </row>
    <row r="2198" spans="1:11" ht="17.100000000000001" customHeight="1" x14ac:dyDescent="0.25">
      <c r="A2198" s="60"/>
      <c r="B2198" s="18"/>
      <c r="C2198" s="19"/>
      <c r="D2198" s="20"/>
      <c r="E2198" s="20"/>
      <c r="F2198" s="20"/>
      <c r="G2198" s="20"/>
      <c r="H2198" s="20"/>
      <c r="I2198" s="20"/>
      <c r="J2198" s="20"/>
      <c r="K2198" s="21"/>
    </row>
    <row r="2199" spans="1:11" ht="17.100000000000001" customHeight="1" x14ac:dyDescent="0.25">
      <c r="A2199" s="60"/>
      <c r="B2199" s="18"/>
      <c r="C2199" s="19"/>
      <c r="D2199" s="20"/>
      <c r="E2199" s="20"/>
      <c r="F2199" s="20"/>
      <c r="G2199" s="20"/>
      <c r="H2199" s="20"/>
      <c r="I2199" s="20"/>
      <c r="J2199" s="20"/>
      <c r="K2199" s="21"/>
    </row>
    <row r="2200" spans="1:11" ht="17.100000000000001" customHeight="1" x14ac:dyDescent="0.25">
      <c r="A2200" s="60"/>
      <c r="B2200" s="18"/>
      <c r="C2200" s="19"/>
      <c r="D2200" s="20"/>
      <c r="E2200" s="20"/>
      <c r="F2200" s="20"/>
      <c r="G2200" s="20"/>
      <c r="H2200" s="20"/>
      <c r="I2200" s="20"/>
      <c r="J2200" s="20"/>
      <c r="K2200" s="21"/>
    </row>
    <row r="2201" spans="1:11" ht="17.100000000000001" customHeight="1" x14ac:dyDescent="0.25">
      <c r="A2201" s="60"/>
      <c r="B2201" s="18"/>
      <c r="C2201" s="19"/>
      <c r="D2201" s="20"/>
      <c r="E2201" s="20"/>
      <c r="F2201" s="20"/>
      <c r="G2201" s="20"/>
      <c r="H2201" s="20"/>
      <c r="I2201" s="20"/>
      <c r="J2201" s="20"/>
      <c r="K2201" s="21"/>
    </row>
    <row r="2202" spans="1:11" ht="17.100000000000001" customHeight="1" x14ac:dyDescent="0.25">
      <c r="A2202" s="60"/>
      <c r="B2202" s="18"/>
      <c r="C2202" s="19"/>
      <c r="D2202" s="20"/>
      <c r="E2202" s="20"/>
      <c r="F2202" s="20"/>
      <c r="G2202" s="20"/>
      <c r="H2202" s="20"/>
      <c r="I2202" s="20"/>
      <c r="J2202" s="20"/>
      <c r="K2202" s="21"/>
    </row>
    <row r="2203" spans="1:11" ht="17.100000000000001" customHeight="1" x14ac:dyDescent="0.25">
      <c r="A2203" s="60"/>
      <c r="B2203" s="18"/>
      <c r="C2203" s="19"/>
      <c r="D2203" s="20"/>
      <c r="E2203" s="20"/>
      <c r="F2203" s="20"/>
      <c r="G2203" s="20"/>
      <c r="H2203" s="20"/>
      <c r="I2203" s="20"/>
      <c r="J2203" s="20"/>
      <c r="K2203" s="21"/>
    </row>
    <row r="2204" spans="1:11" ht="17.100000000000001" customHeight="1" x14ac:dyDescent="0.25">
      <c r="A2204" s="60"/>
      <c r="B2204" s="18"/>
      <c r="C2204" s="19"/>
      <c r="D2204" s="20"/>
      <c r="E2204" s="20"/>
      <c r="F2204" s="20"/>
      <c r="G2204" s="20"/>
      <c r="H2204" s="20"/>
      <c r="I2204" s="20"/>
      <c r="J2204" s="20"/>
      <c r="K2204" s="21"/>
    </row>
    <row r="2205" spans="1:11" ht="17.100000000000001" customHeight="1" x14ac:dyDescent="0.25">
      <c r="A2205" s="60"/>
      <c r="B2205" s="18"/>
      <c r="C2205" s="19"/>
      <c r="D2205" s="20"/>
      <c r="E2205" s="20"/>
      <c r="F2205" s="20"/>
      <c r="G2205" s="20"/>
      <c r="H2205" s="20"/>
      <c r="I2205" s="20"/>
      <c r="J2205" s="20"/>
      <c r="K2205" s="21"/>
    </row>
    <row r="2206" spans="1:11" ht="17.100000000000001" customHeight="1" x14ac:dyDescent="0.25">
      <c r="A2206" s="60"/>
      <c r="B2206" s="18"/>
      <c r="C2206" s="19"/>
      <c r="D2206" s="20"/>
      <c r="E2206" s="20"/>
      <c r="F2206" s="20"/>
      <c r="G2206" s="20"/>
      <c r="H2206" s="20"/>
      <c r="I2206" s="20"/>
      <c r="J2206" s="20"/>
      <c r="K2206" s="21"/>
    </row>
    <row r="2207" spans="1:11" ht="17.100000000000001" customHeight="1" x14ac:dyDescent="0.25">
      <c r="A2207" s="60"/>
      <c r="B2207" s="18"/>
      <c r="C2207" s="19"/>
      <c r="D2207" s="20"/>
      <c r="E2207" s="20"/>
      <c r="F2207" s="20"/>
      <c r="G2207" s="20"/>
      <c r="H2207" s="20"/>
      <c r="I2207" s="20"/>
      <c r="J2207" s="20"/>
      <c r="K2207" s="21"/>
    </row>
    <row r="2208" spans="1:11" ht="17.100000000000001" customHeight="1" x14ac:dyDescent="0.25">
      <c r="A2208" s="60"/>
      <c r="B2208" s="18"/>
      <c r="C2208" s="19"/>
      <c r="D2208" s="20"/>
      <c r="E2208" s="20"/>
      <c r="F2208" s="20"/>
      <c r="G2208" s="20"/>
      <c r="H2208" s="20"/>
      <c r="I2208" s="20"/>
      <c r="J2208" s="20"/>
      <c r="K2208" s="21"/>
    </row>
    <row r="2209" spans="1:11" ht="17.100000000000001" customHeight="1" x14ac:dyDescent="0.25">
      <c r="A2209" s="60"/>
      <c r="B2209" s="18"/>
      <c r="C2209" s="19"/>
      <c r="D2209" s="20"/>
      <c r="E2209" s="20"/>
      <c r="F2209" s="20"/>
      <c r="G2209" s="20"/>
      <c r="H2209" s="20"/>
      <c r="I2209" s="20"/>
      <c r="J2209" s="20"/>
      <c r="K2209" s="21"/>
    </row>
    <row r="2210" spans="1:11" ht="17.100000000000001" customHeight="1" x14ac:dyDescent="0.25">
      <c r="A2210" s="60"/>
      <c r="B2210" s="18"/>
      <c r="C2210" s="19"/>
      <c r="D2210" s="20"/>
      <c r="E2210" s="20"/>
      <c r="F2210" s="20"/>
      <c r="G2210" s="20"/>
      <c r="H2210" s="20"/>
      <c r="I2210" s="20"/>
      <c r="J2210" s="20"/>
      <c r="K2210" s="21"/>
    </row>
    <row r="2211" spans="1:11" ht="17.100000000000001" customHeight="1" x14ac:dyDescent="0.25">
      <c r="A2211" s="60"/>
      <c r="B2211" s="18"/>
      <c r="C2211" s="19"/>
      <c r="D2211" s="20"/>
      <c r="E2211" s="20"/>
      <c r="F2211" s="20"/>
      <c r="G2211" s="20"/>
      <c r="H2211" s="20"/>
      <c r="I2211" s="20"/>
      <c r="J2211" s="20"/>
      <c r="K2211" s="21"/>
    </row>
    <row r="2212" spans="1:11" ht="17.100000000000001" customHeight="1" x14ac:dyDescent="0.25">
      <c r="A2212" s="60"/>
      <c r="B2212" s="18"/>
      <c r="C2212" s="19"/>
      <c r="D2212" s="20"/>
      <c r="E2212" s="20"/>
      <c r="F2212" s="20"/>
      <c r="G2212" s="20"/>
      <c r="H2212" s="20"/>
      <c r="I2212" s="20"/>
      <c r="J2212" s="20"/>
      <c r="K2212" s="21"/>
    </row>
    <row r="2213" spans="1:11" ht="17.100000000000001" customHeight="1" x14ac:dyDescent="0.25">
      <c r="A2213" s="60"/>
      <c r="B2213" s="18"/>
      <c r="C2213" s="19"/>
      <c r="D2213" s="20"/>
      <c r="E2213" s="20"/>
      <c r="F2213" s="20"/>
      <c r="G2213" s="20"/>
      <c r="H2213" s="20"/>
      <c r="I2213" s="20"/>
      <c r="J2213" s="20"/>
      <c r="K2213" s="21"/>
    </row>
    <row r="2214" spans="1:11" ht="17.100000000000001" customHeight="1" x14ac:dyDescent="0.25">
      <c r="A2214" s="60"/>
      <c r="B2214" s="18"/>
      <c r="C2214" s="19"/>
      <c r="D2214" s="20"/>
      <c r="E2214" s="20"/>
      <c r="F2214" s="20"/>
      <c r="G2214" s="20"/>
      <c r="H2214" s="20"/>
      <c r="I2214" s="20"/>
      <c r="J2214" s="20"/>
      <c r="K2214" s="21"/>
    </row>
    <row r="2215" spans="1:11" ht="17.100000000000001" customHeight="1" x14ac:dyDescent="0.25">
      <c r="A2215" s="60"/>
      <c r="B2215" s="18"/>
      <c r="C2215" s="19"/>
      <c r="D2215" s="20"/>
      <c r="E2215" s="20"/>
      <c r="F2215" s="20"/>
      <c r="G2215" s="20"/>
      <c r="H2215" s="20"/>
      <c r="I2215" s="20"/>
      <c r="J2215" s="20"/>
      <c r="K2215" s="21"/>
    </row>
    <row r="2216" spans="1:11" ht="17.100000000000001" customHeight="1" x14ac:dyDescent="0.25">
      <c r="A2216" s="60"/>
      <c r="B2216" s="18"/>
      <c r="C2216" s="19"/>
      <c r="D2216" s="20"/>
      <c r="E2216" s="20"/>
      <c r="F2216" s="20"/>
      <c r="G2216" s="20"/>
      <c r="H2216" s="20"/>
      <c r="I2216" s="20"/>
      <c r="J2216" s="20"/>
      <c r="K2216" s="21"/>
    </row>
    <row r="2217" spans="1:11" ht="17.100000000000001" customHeight="1" x14ac:dyDescent="0.25">
      <c r="A2217" s="60"/>
      <c r="B2217" s="18"/>
      <c r="C2217" s="19"/>
      <c r="D2217" s="20"/>
      <c r="E2217" s="20"/>
      <c r="F2217" s="20"/>
      <c r="G2217" s="20"/>
      <c r="H2217" s="20"/>
      <c r="I2217" s="20"/>
      <c r="J2217" s="20"/>
      <c r="K2217" s="21"/>
    </row>
    <row r="2218" spans="1:11" ht="17.100000000000001" customHeight="1" x14ac:dyDescent="0.25">
      <c r="A2218" s="60"/>
      <c r="B2218" s="18"/>
      <c r="C2218" s="19"/>
      <c r="D2218" s="20"/>
      <c r="E2218" s="20"/>
      <c r="F2218" s="20"/>
      <c r="G2218" s="20"/>
      <c r="H2218" s="20"/>
      <c r="I2218" s="20"/>
      <c r="J2218" s="20"/>
      <c r="K2218" s="21"/>
    </row>
    <row r="2219" spans="1:11" ht="17.100000000000001" customHeight="1" x14ac:dyDescent="0.25">
      <c r="A2219" s="60"/>
      <c r="B2219" s="18"/>
      <c r="C2219" s="19"/>
      <c r="D2219" s="20"/>
      <c r="E2219" s="20"/>
      <c r="F2219" s="20"/>
      <c r="G2219" s="20"/>
      <c r="H2219" s="20"/>
      <c r="I2219" s="20"/>
      <c r="J2219" s="20"/>
      <c r="K2219" s="21"/>
    </row>
    <row r="2220" spans="1:11" ht="17.100000000000001" customHeight="1" x14ac:dyDescent="0.25">
      <c r="A2220" s="60"/>
      <c r="B2220" s="18"/>
      <c r="C2220" s="19"/>
      <c r="D2220" s="20"/>
      <c r="E2220" s="20"/>
      <c r="F2220" s="20"/>
      <c r="G2220" s="20"/>
      <c r="H2220" s="20"/>
      <c r="I2220" s="20"/>
      <c r="J2220" s="20"/>
      <c r="K2220" s="21"/>
    </row>
    <row r="2221" spans="1:11" ht="17.100000000000001" customHeight="1" x14ac:dyDescent="0.25">
      <c r="A2221" s="60"/>
      <c r="B2221" s="18"/>
      <c r="C2221" s="19"/>
      <c r="D2221" s="20"/>
      <c r="E2221" s="20"/>
      <c r="F2221" s="20"/>
      <c r="G2221" s="20"/>
      <c r="H2221" s="20"/>
      <c r="I2221" s="20"/>
      <c r="J2221" s="20"/>
      <c r="K2221" s="21"/>
    </row>
    <row r="2222" spans="1:11" ht="17.100000000000001" customHeight="1" x14ac:dyDescent="0.25">
      <c r="A2222" s="60"/>
      <c r="B2222" s="18"/>
      <c r="C2222" s="19"/>
      <c r="D2222" s="20"/>
      <c r="E2222" s="20"/>
      <c r="F2222" s="20"/>
      <c r="G2222" s="20"/>
      <c r="H2222" s="20"/>
      <c r="I2222" s="20"/>
      <c r="J2222" s="20"/>
      <c r="K2222" s="21"/>
    </row>
    <row r="2223" spans="1:11" ht="17.100000000000001" customHeight="1" x14ac:dyDescent="0.25">
      <c r="A2223" s="60"/>
      <c r="B2223" s="18"/>
      <c r="C2223" s="19"/>
      <c r="D2223" s="20"/>
      <c r="E2223" s="20"/>
      <c r="F2223" s="20"/>
      <c r="G2223" s="20"/>
      <c r="H2223" s="20"/>
      <c r="I2223" s="20"/>
      <c r="J2223" s="20"/>
      <c r="K2223" s="21"/>
    </row>
    <row r="2224" spans="1:11" ht="17.100000000000001" customHeight="1" x14ac:dyDescent="0.25">
      <c r="A2224" s="60"/>
      <c r="B2224" s="18"/>
      <c r="C2224" s="19"/>
      <c r="D2224" s="20"/>
      <c r="E2224" s="20"/>
      <c r="F2224" s="20"/>
      <c r="G2224" s="20"/>
      <c r="H2224" s="20"/>
      <c r="I2224" s="20"/>
      <c r="J2224" s="20"/>
      <c r="K2224" s="21"/>
    </row>
    <row r="2225" spans="1:11" ht="17.100000000000001" customHeight="1" x14ac:dyDescent="0.25">
      <c r="A2225" s="60"/>
      <c r="B2225" s="18"/>
      <c r="C2225" s="19"/>
      <c r="D2225" s="20"/>
      <c r="E2225" s="20"/>
      <c r="F2225" s="20"/>
      <c r="G2225" s="20"/>
      <c r="H2225" s="20"/>
      <c r="I2225" s="20"/>
      <c r="J2225" s="20"/>
      <c r="K2225" s="21"/>
    </row>
    <row r="2226" spans="1:11" ht="17.100000000000001" customHeight="1" x14ac:dyDescent="0.25">
      <c r="A2226" s="60"/>
      <c r="B2226" s="18"/>
      <c r="C2226" s="19"/>
      <c r="D2226" s="20"/>
      <c r="E2226" s="20"/>
      <c r="F2226" s="20"/>
      <c r="G2226" s="20"/>
      <c r="H2226" s="20"/>
      <c r="I2226" s="20"/>
      <c r="J2226" s="20"/>
      <c r="K2226" s="21"/>
    </row>
    <row r="2227" spans="1:11" ht="17.100000000000001" customHeight="1" x14ac:dyDescent="0.25">
      <c r="A2227" s="60"/>
      <c r="B2227" s="18"/>
      <c r="C2227" s="19"/>
      <c r="D2227" s="20"/>
      <c r="E2227" s="20"/>
      <c r="F2227" s="20"/>
      <c r="G2227" s="20"/>
      <c r="H2227" s="20"/>
      <c r="I2227" s="20"/>
      <c r="J2227" s="20"/>
      <c r="K2227" s="21"/>
    </row>
    <row r="2228" spans="1:11" ht="17.100000000000001" customHeight="1" x14ac:dyDescent="0.25">
      <c r="A2228" s="60"/>
      <c r="B2228" s="18"/>
      <c r="C2228" s="19"/>
      <c r="D2228" s="20"/>
      <c r="E2228" s="20"/>
      <c r="F2228" s="20"/>
      <c r="G2228" s="20"/>
      <c r="H2228" s="20"/>
      <c r="I2228" s="20"/>
      <c r="J2228" s="20"/>
      <c r="K2228" s="21"/>
    </row>
    <row r="2229" spans="1:11" ht="17.100000000000001" customHeight="1" x14ac:dyDescent="0.25">
      <c r="A2229" s="60"/>
      <c r="B2229" s="18"/>
      <c r="C2229" s="19"/>
      <c r="D2229" s="20"/>
      <c r="E2229" s="20"/>
      <c r="F2229" s="20"/>
      <c r="G2229" s="20"/>
      <c r="H2229" s="20"/>
      <c r="I2229" s="20"/>
      <c r="J2229" s="20"/>
      <c r="K2229" s="21"/>
    </row>
    <row r="2230" spans="1:11" ht="17.100000000000001" customHeight="1" x14ac:dyDescent="0.25">
      <c r="A2230" s="60"/>
      <c r="B2230" s="18"/>
      <c r="C2230" s="19"/>
      <c r="D2230" s="20"/>
      <c r="E2230" s="20"/>
      <c r="F2230" s="20"/>
      <c r="G2230" s="20"/>
      <c r="H2230" s="20"/>
      <c r="I2230" s="20"/>
      <c r="J2230" s="20"/>
      <c r="K2230" s="21"/>
    </row>
    <row r="2231" spans="1:11" ht="17.100000000000001" customHeight="1" x14ac:dyDescent="0.25">
      <c r="A2231" s="60"/>
      <c r="B2231" s="18"/>
      <c r="C2231" s="19"/>
      <c r="D2231" s="20"/>
      <c r="E2231" s="20"/>
      <c r="F2231" s="20"/>
      <c r="G2231" s="20"/>
      <c r="H2231" s="20"/>
      <c r="I2231" s="20"/>
      <c r="J2231" s="20"/>
      <c r="K2231" s="21"/>
    </row>
    <row r="2232" spans="1:11" ht="17.100000000000001" customHeight="1" x14ac:dyDescent="0.25">
      <c r="A2232" s="60"/>
      <c r="B2232" s="18"/>
      <c r="C2232" s="19"/>
      <c r="D2232" s="20"/>
      <c r="E2232" s="20"/>
      <c r="F2232" s="20"/>
      <c r="G2232" s="20"/>
      <c r="H2232" s="20"/>
      <c r="I2232" s="20"/>
      <c r="J2232" s="20"/>
      <c r="K2232" s="21"/>
    </row>
    <row r="2233" spans="1:11" ht="17.100000000000001" customHeight="1" x14ac:dyDescent="0.25">
      <c r="A2233" s="60"/>
      <c r="B2233" s="18"/>
      <c r="C2233" s="19"/>
      <c r="D2233" s="20"/>
      <c r="E2233" s="20"/>
      <c r="F2233" s="20"/>
      <c r="G2233" s="20"/>
      <c r="H2233" s="20"/>
      <c r="I2233" s="20"/>
      <c r="J2233" s="20"/>
      <c r="K2233" s="21"/>
    </row>
    <row r="2234" spans="1:11" ht="17.100000000000001" customHeight="1" x14ac:dyDescent="0.25">
      <c r="A2234" s="60"/>
      <c r="B2234" s="18"/>
      <c r="C2234" s="19"/>
      <c r="D2234" s="20"/>
      <c r="E2234" s="20"/>
      <c r="F2234" s="20"/>
      <c r="G2234" s="20"/>
      <c r="H2234" s="20"/>
      <c r="I2234" s="20"/>
      <c r="J2234" s="20"/>
      <c r="K2234" s="21"/>
    </row>
    <row r="2235" spans="1:11" ht="17.100000000000001" customHeight="1" x14ac:dyDescent="0.25">
      <c r="A2235" s="60"/>
      <c r="B2235" s="18"/>
      <c r="C2235" s="19"/>
      <c r="D2235" s="20"/>
      <c r="E2235" s="20"/>
      <c r="F2235" s="20"/>
      <c r="G2235" s="20"/>
      <c r="H2235" s="20"/>
      <c r="I2235" s="20"/>
      <c r="J2235" s="20"/>
      <c r="K2235" s="21"/>
    </row>
    <row r="2236" spans="1:11" ht="17.100000000000001" customHeight="1" x14ac:dyDescent="0.25">
      <c r="A2236" s="60"/>
      <c r="B2236" s="18"/>
      <c r="C2236" s="19"/>
      <c r="D2236" s="20"/>
      <c r="E2236" s="20"/>
      <c r="F2236" s="20"/>
      <c r="G2236" s="20"/>
      <c r="H2236" s="20"/>
      <c r="I2236" s="20"/>
      <c r="J2236" s="20"/>
      <c r="K2236" s="21"/>
    </row>
    <row r="2237" spans="1:11" ht="17.100000000000001" customHeight="1" x14ac:dyDescent="0.25">
      <c r="A2237" s="60"/>
      <c r="B2237" s="18"/>
      <c r="C2237" s="19"/>
      <c r="D2237" s="20"/>
      <c r="E2237" s="20"/>
      <c r="F2237" s="20"/>
      <c r="G2237" s="20"/>
      <c r="H2237" s="20"/>
      <c r="I2237" s="20"/>
      <c r="J2237" s="20"/>
      <c r="K2237" s="21"/>
    </row>
    <row r="2238" spans="1:11" ht="17.100000000000001" customHeight="1" x14ac:dyDescent="0.25">
      <c r="A2238" s="60"/>
      <c r="B2238" s="18"/>
      <c r="C2238" s="19"/>
      <c r="D2238" s="20"/>
      <c r="E2238" s="20"/>
      <c r="F2238" s="20"/>
      <c r="G2238" s="20"/>
      <c r="H2238" s="20"/>
      <c r="I2238" s="20"/>
      <c r="J2238" s="20"/>
      <c r="K2238" s="21"/>
    </row>
    <row r="2239" spans="1:11" ht="17.100000000000001" customHeight="1" x14ac:dyDescent="0.25">
      <c r="A2239" s="60"/>
      <c r="B2239" s="18"/>
      <c r="C2239" s="19"/>
      <c r="D2239" s="20"/>
      <c r="E2239" s="20"/>
      <c r="F2239" s="20"/>
      <c r="G2239" s="20"/>
      <c r="H2239" s="20"/>
      <c r="I2239" s="20"/>
      <c r="J2239" s="20"/>
      <c r="K2239" s="21"/>
    </row>
    <row r="2240" spans="1:11" ht="17.100000000000001" customHeight="1" x14ac:dyDescent="0.25">
      <c r="A2240" s="60"/>
      <c r="B2240" s="18"/>
      <c r="C2240" s="19"/>
      <c r="D2240" s="20"/>
      <c r="E2240" s="20"/>
      <c r="F2240" s="20"/>
      <c r="G2240" s="20"/>
      <c r="H2240" s="20"/>
      <c r="I2240" s="20"/>
      <c r="J2240" s="20"/>
      <c r="K2240" s="21"/>
    </row>
    <row r="2241" spans="1:11" ht="17.100000000000001" customHeight="1" x14ac:dyDescent="0.25">
      <c r="A2241" s="60"/>
      <c r="B2241" s="18"/>
      <c r="C2241" s="19"/>
      <c r="D2241" s="20"/>
      <c r="E2241" s="20"/>
      <c r="F2241" s="20"/>
      <c r="G2241" s="20"/>
      <c r="H2241" s="20"/>
      <c r="I2241" s="20"/>
      <c r="J2241" s="20"/>
      <c r="K2241" s="21"/>
    </row>
    <row r="2242" spans="1:11" ht="17.100000000000001" customHeight="1" x14ac:dyDescent="0.25">
      <c r="A2242" s="60"/>
      <c r="B2242" s="18"/>
      <c r="C2242" s="19"/>
      <c r="D2242" s="20"/>
      <c r="E2242" s="20"/>
      <c r="F2242" s="20"/>
      <c r="G2242" s="20"/>
      <c r="H2242" s="20"/>
      <c r="I2242" s="20"/>
      <c r="J2242" s="20"/>
      <c r="K2242" s="21"/>
    </row>
    <row r="2243" spans="1:11" ht="17.100000000000001" customHeight="1" x14ac:dyDescent="0.25">
      <c r="A2243" s="60"/>
      <c r="B2243" s="18"/>
      <c r="C2243" s="19"/>
      <c r="D2243" s="20"/>
      <c r="E2243" s="20"/>
      <c r="F2243" s="20"/>
      <c r="G2243" s="20"/>
      <c r="H2243" s="20"/>
      <c r="I2243" s="20"/>
      <c r="J2243" s="20"/>
      <c r="K2243" s="21"/>
    </row>
    <row r="2244" spans="1:11" ht="17.100000000000001" customHeight="1" x14ac:dyDescent="0.25">
      <c r="A2244" s="60"/>
      <c r="B2244" s="18"/>
      <c r="C2244" s="19"/>
      <c r="D2244" s="20"/>
      <c r="E2244" s="20"/>
      <c r="F2244" s="20"/>
      <c r="G2244" s="20"/>
      <c r="H2244" s="20"/>
      <c r="I2244" s="20"/>
      <c r="J2244" s="20"/>
      <c r="K2244" s="21"/>
    </row>
    <row r="2245" spans="1:11" ht="17.100000000000001" customHeight="1" x14ac:dyDescent="0.25">
      <c r="A2245" s="60"/>
      <c r="B2245" s="18"/>
      <c r="C2245" s="19"/>
      <c r="D2245" s="20"/>
      <c r="E2245" s="20"/>
      <c r="F2245" s="20"/>
      <c r="G2245" s="20"/>
      <c r="H2245" s="20"/>
      <c r="I2245" s="20"/>
      <c r="J2245" s="20"/>
      <c r="K2245" s="21"/>
    </row>
    <row r="2246" spans="1:11" ht="17.100000000000001" customHeight="1" x14ac:dyDescent="0.25">
      <c r="A2246" s="60"/>
      <c r="B2246" s="18"/>
      <c r="C2246" s="19"/>
      <c r="D2246" s="20"/>
      <c r="E2246" s="20"/>
      <c r="F2246" s="20"/>
      <c r="G2246" s="20"/>
      <c r="H2246" s="20"/>
      <c r="I2246" s="20"/>
      <c r="J2246" s="20"/>
      <c r="K2246" s="21"/>
    </row>
    <row r="2247" spans="1:11" ht="17.100000000000001" customHeight="1" x14ac:dyDescent="0.25">
      <c r="A2247" s="60"/>
      <c r="B2247" s="18"/>
      <c r="C2247" s="19"/>
      <c r="D2247" s="20"/>
      <c r="E2247" s="20"/>
      <c r="F2247" s="20"/>
      <c r="G2247" s="20"/>
      <c r="H2247" s="20"/>
      <c r="I2247" s="20"/>
      <c r="J2247" s="20"/>
      <c r="K2247" s="21"/>
    </row>
    <row r="2248" spans="1:11" ht="17.100000000000001" customHeight="1" x14ac:dyDescent="0.25">
      <c r="A2248" s="60"/>
      <c r="B2248" s="18"/>
      <c r="C2248" s="19"/>
      <c r="D2248" s="20"/>
      <c r="E2248" s="20"/>
      <c r="F2248" s="20"/>
      <c r="G2248" s="20"/>
      <c r="H2248" s="20"/>
      <c r="I2248" s="20"/>
      <c r="J2248" s="20"/>
      <c r="K2248" s="21"/>
    </row>
    <row r="2249" spans="1:11" ht="17.100000000000001" customHeight="1" x14ac:dyDescent="0.25">
      <c r="A2249" s="60"/>
      <c r="B2249" s="18"/>
      <c r="C2249" s="19"/>
      <c r="D2249" s="20"/>
      <c r="E2249" s="20"/>
      <c r="F2249" s="20"/>
      <c r="G2249" s="20"/>
      <c r="H2249" s="20"/>
      <c r="I2249" s="20"/>
      <c r="J2249" s="20"/>
      <c r="K2249" s="21"/>
    </row>
    <row r="2250" spans="1:11" ht="17.100000000000001" customHeight="1" x14ac:dyDescent="0.25">
      <c r="A2250" s="60"/>
      <c r="B2250" s="18"/>
      <c r="C2250" s="19"/>
      <c r="D2250" s="20"/>
      <c r="E2250" s="20"/>
      <c r="F2250" s="20"/>
      <c r="G2250" s="20"/>
      <c r="H2250" s="20"/>
      <c r="I2250" s="20"/>
      <c r="J2250" s="20"/>
      <c r="K2250" s="21"/>
    </row>
    <row r="2251" spans="1:11" ht="17.100000000000001" customHeight="1" x14ac:dyDescent="0.25">
      <c r="A2251" s="60"/>
      <c r="B2251" s="18"/>
      <c r="C2251" s="19"/>
      <c r="D2251" s="20"/>
      <c r="E2251" s="20"/>
      <c r="F2251" s="20"/>
      <c r="G2251" s="20"/>
      <c r="H2251" s="20"/>
      <c r="I2251" s="20"/>
      <c r="J2251" s="20"/>
      <c r="K2251" s="21"/>
    </row>
    <row r="2252" spans="1:11" ht="17.100000000000001" customHeight="1" x14ac:dyDescent="0.25">
      <c r="A2252" s="60"/>
      <c r="B2252" s="18"/>
      <c r="C2252" s="19"/>
      <c r="D2252" s="20"/>
      <c r="E2252" s="20"/>
      <c r="F2252" s="20"/>
      <c r="G2252" s="20"/>
      <c r="H2252" s="20"/>
      <c r="I2252" s="20"/>
      <c r="J2252" s="20"/>
      <c r="K2252" s="21"/>
    </row>
    <row r="2253" spans="1:11" ht="17.100000000000001" customHeight="1" x14ac:dyDescent="0.25">
      <c r="A2253" s="60"/>
      <c r="B2253" s="18"/>
      <c r="C2253" s="19"/>
      <c r="D2253" s="20"/>
      <c r="E2253" s="20"/>
      <c r="F2253" s="20"/>
      <c r="G2253" s="20"/>
      <c r="H2253" s="20"/>
      <c r="I2253" s="20"/>
      <c r="J2253" s="20"/>
      <c r="K2253" s="21"/>
    </row>
    <row r="2254" spans="1:11" ht="17.100000000000001" customHeight="1" x14ac:dyDescent="0.25">
      <c r="A2254" s="60"/>
      <c r="B2254" s="18"/>
      <c r="C2254" s="19"/>
      <c r="D2254" s="20"/>
      <c r="E2254" s="20"/>
      <c r="F2254" s="20"/>
      <c r="G2254" s="20"/>
      <c r="H2254" s="20"/>
      <c r="I2254" s="20"/>
      <c r="J2254" s="20"/>
      <c r="K2254" s="21"/>
    </row>
    <row r="2255" spans="1:11" ht="17.100000000000001" customHeight="1" x14ac:dyDescent="0.25">
      <c r="A2255" s="60"/>
      <c r="B2255" s="18"/>
      <c r="C2255" s="19"/>
      <c r="D2255" s="20"/>
      <c r="E2255" s="20"/>
      <c r="F2255" s="20"/>
      <c r="G2255" s="20"/>
      <c r="H2255" s="20"/>
      <c r="I2255" s="20"/>
      <c r="J2255" s="20"/>
      <c r="K2255" s="21"/>
    </row>
    <row r="2256" spans="1:11" ht="17.100000000000001" customHeight="1" x14ac:dyDescent="0.25">
      <c r="A2256" s="60"/>
      <c r="B2256" s="18"/>
      <c r="C2256" s="19"/>
      <c r="D2256" s="20"/>
      <c r="E2256" s="20"/>
      <c r="F2256" s="20"/>
      <c r="G2256" s="20"/>
      <c r="H2256" s="20"/>
      <c r="I2256" s="20"/>
      <c r="J2256" s="20"/>
      <c r="K2256" s="21"/>
    </row>
    <row r="2257" spans="1:11" ht="17.100000000000001" customHeight="1" x14ac:dyDescent="0.25">
      <c r="A2257" s="60"/>
      <c r="B2257" s="18"/>
      <c r="C2257" s="19"/>
      <c r="D2257" s="20"/>
      <c r="E2257" s="20"/>
      <c r="F2257" s="20"/>
      <c r="G2257" s="20"/>
      <c r="H2257" s="20"/>
      <c r="I2257" s="20"/>
      <c r="J2257" s="20"/>
      <c r="K2257" s="21"/>
    </row>
    <row r="2258" spans="1:11" ht="17.100000000000001" customHeight="1" x14ac:dyDescent="0.25">
      <c r="A2258" s="60"/>
      <c r="B2258" s="18"/>
      <c r="C2258" s="19"/>
      <c r="D2258" s="20"/>
      <c r="E2258" s="20"/>
      <c r="F2258" s="20"/>
      <c r="G2258" s="20"/>
      <c r="H2258" s="20"/>
      <c r="I2258" s="20"/>
      <c r="J2258" s="20"/>
      <c r="K2258" s="21"/>
    </row>
    <row r="2259" spans="1:11" ht="17.100000000000001" customHeight="1" x14ac:dyDescent="0.25">
      <c r="A2259" s="60"/>
      <c r="B2259" s="18"/>
      <c r="C2259" s="19"/>
      <c r="D2259" s="20"/>
      <c r="E2259" s="20"/>
      <c r="F2259" s="20"/>
      <c r="G2259" s="20"/>
      <c r="H2259" s="20"/>
      <c r="I2259" s="20"/>
      <c r="J2259" s="20"/>
      <c r="K2259" s="21"/>
    </row>
    <row r="2260" spans="1:11" ht="17.100000000000001" customHeight="1" x14ac:dyDescent="0.25">
      <c r="A2260" s="60"/>
      <c r="B2260" s="18"/>
      <c r="C2260" s="19"/>
      <c r="D2260" s="20"/>
      <c r="E2260" s="20"/>
      <c r="F2260" s="20"/>
      <c r="G2260" s="20"/>
      <c r="H2260" s="20"/>
      <c r="I2260" s="20"/>
      <c r="J2260" s="20"/>
      <c r="K2260" s="21"/>
    </row>
    <row r="2261" spans="1:11" ht="17.100000000000001" customHeight="1" x14ac:dyDescent="0.25">
      <c r="A2261" s="60"/>
      <c r="B2261" s="18"/>
      <c r="C2261" s="19"/>
      <c r="D2261" s="20"/>
      <c r="E2261" s="20"/>
      <c r="F2261" s="20"/>
      <c r="G2261" s="20"/>
      <c r="H2261" s="20"/>
      <c r="I2261" s="20"/>
      <c r="J2261" s="20"/>
      <c r="K2261" s="21"/>
    </row>
    <row r="2262" spans="1:11" ht="17.100000000000001" customHeight="1" x14ac:dyDescent="0.25">
      <c r="A2262" s="60"/>
      <c r="B2262" s="18"/>
      <c r="C2262" s="19"/>
      <c r="D2262" s="20"/>
      <c r="E2262" s="20"/>
      <c r="F2262" s="20"/>
      <c r="G2262" s="20"/>
      <c r="H2262" s="20"/>
      <c r="I2262" s="20"/>
      <c r="J2262" s="20"/>
      <c r="K2262" s="21"/>
    </row>
    <row r="2263" spans="1:11" ht="17.100000000000001" customHeight="1" x14ac:dyDescent="0.25">
      <c r="A2263" s="60"/>
      <c r="B2263" s="18"/>
      <c r="C2263" s="19"/>
      <c r="D2263" s="20"/>
      <c r="E2263" s="20"/>
      <c r="F2263" s="20"/>
      <c r="G2263" s="20"/>
      <c r="H2263" s="20"/>
      <c r="I2263" s="20"/>
      <c r="J2263" s="20"/>
      <c r="K2263" s="21"/>
    </row>
    <row r="2264" spans="1:11" ht="17.100000000000001" customHeight="1" x14ac:dyDescent="0.25">
      <c r="A2264" s="60"/>
      <c r="B2264" s="18"/>
      <c r="C2264" s="19"/>
      <c r="D2264" s="20"/>
      <c r="E2264" s="20"/>
      <c r="F2264" s="20"/>
      <c r="G2264" s="20"/>
      <c r="H2264" s="20"/>
      <c r="I2264" s="20"/>
      <c r="J2264" s="20"/>
      <c r="K2264" s="21"/>
    </row>
    <row r="2265" spans="1:11" ht="17.100000000000001" customHeight="1" x14ac:dyDescent="0.25">
      <c r="A2265" s="60"/>
      <c r="B2265" s="18"/>
      <c r="C2265" s="19"/>
      <c r="D2265" s="20"/>
      <c r="E2265" s="20"/>
      <c r="F2265" s="20"/>
      <c r="G2265" s="20"/>
      <c r="H2265" s="20"/>
      <c r="I2265" s="20"/>
      <c r="J2265" s="20"/>
      <c r="K2265" s="21"/>
    </row>
    <row r="2266" spans="1:11" ht="17.100000000000001" customHeight="1" x14ac:dyDescent="0.25">
      <c r="A2266" s="60"/>
      <c r="B2266" s="18"/>
      <c r="C2266" s="19"/>
      <c r="D2266" s="20"/>
      <c r="E2266" s="20"/>
      <c r="F2266" s="20"/>
      <c r="G2266" s="20"/>
      <c r="H2266" s="20"/>
      <c r="I2266" s="20"/>
      <c r="J2266" s="20"/>
      <c r="K2266" s="21"/>
    </row>
    <row r="2267" spans="1:11" ht="17.100000000000001" customHeight="1" x14ac:dyDescent="0.25">
      <c r="A2267" s="60"/>
      <c r="B2267" s="18"/>
      <c r="C2267" s="19"/>
      <c r="D2267" s="20"/>
      <c r="E2267" s="20"/>
      <c r="F2267" s="20"/>
      <c r="G2267" s="20"/>
      <c r="H2267" s="20"/>
      <c r="I2267" s="20"/>
      <c r="J2267" s="20"/>
      <c r="K2267" s="21"/>
    </row>
    <row r="2268" spans="1:11" ht="17.100000000000001" customHeight="1" x14ac:dyDescent="0.25">
      <c r="A2268" s="60"/>
      <c r="B2268" s="18"/>
      <c r="C2268" s="19"/>
      <c r="D2268" s="20"/>
      <c r="E2268" s="20"/>
      <c r="F2268" s="20"/>
      <c r="G2268" s="20"/>
      <c r="H2268" s="20"/>
      <c r="I2268" s="20"/>
      <c r="J2268" s="20"/>
      <c r="K2268" s="21"/>
    </row>
    <row r="2269" spans="1:11" ht="17.100000000000001" customHeight="1" x14ac:dyDescent="0.25">
      <c r="A2269" s="60"/>
      <c r="B2269" s="18"/>
      <c r="C2269" s="19"/>
      <c r="D2269" s="20"/>
      <c r="E2269" s="20"/>
      <c r="F2269" s="20"/>
      <c r="G2269" s="20"/>
      <c r="H2269" s="20"/>
      <c r="I2269" s="20"/>
      <c r="J2269" s="20"/>
      <c r="K2269" s="21"/>
    </row>
    <row r="2270" spans="1:11" ht="17.100000000000001" customHeight="1" x14ac:dyDescent="0.25">
      <c r="A2270" s="60"/>
      <c r="B2270" s="18"/>
      <c r="C2270" s="19"/>
      <c r="D2270" s="20"/>
      <c r="E2270" s="20"/>
      <c r="F2270" s="20"/>
      <c r="G2270" s="20"/>
      <c r="H2270" s="20"/>
      <c r="I2270" s="20"/>
      <c r="J2270" s="20"/>
      <c r="K2270" s="21"/>
    </row>
    <row r="2271" spans="1:11" ht="17.100000000000001" customHeight="1" x14ac:dyDescent="0.25">
      <c r="A2271" s="60"/>
      <c r="B2271" s="18"/>
      <c r="C2271" s="19"/>
      <c r="D2271" s="20"/>
      <c r="E2271" s="20"/>
      <c r="F2271" s="20"/>
      <c r="G2271" s="20"/>
      <c r="H2271" s="20"/>
      <c r="I2271" s="20"/>
      <c r="J2271" s="20"/>
      <c r="K2271" s="21"/>
    </row>
    <row r="2272" spans="1:11" ht="17.100000000000001" customHeight="1" x14ac:dyDescent="0.25">
      <c r="A2272" s="60"/>
      <c r="B2272" s="18"/>
      <c r="C2272" s="19"/>
      <c r="D2272" s="20"/>
      <c r="E2272" s="20"/>
      <c r="F2272" s="20"/>
      <c r="G2272" s="20"/>
      <c r="H2272" s="20"/>
      <c r="I2272" s="20"/>
      <c r="J2272" s="20"/>
      <c r="K2272" s="21"/>
    </row>
    <row r="2273" spans="1:11" ht="17.100000000000001" customHeight="1" x14ac:dyDescent="0.25">
      <c r="A2273" s="60"/>
      <c r="B2273" s="18"/>
      <c r="C2273" s="19"/>
      <c r="D2273" s="20"/>
      <c r="E2273" s="20"/>
      <c r="F2273" s="20"/>
      <c r="G2273" s="20"/>
      <c r="H2273" s="20"/>
      <c r="I2273" s="20"/>
      <c r="J2273" s="20"/>
      <c r="K2273" s="21"/>
    </row>
    <row r="2274" spans="1:11" ht="17.100000000000001" customHeight="1" x14ac:dyDescent="0.25">
      <c r="A2274" s="60"/>
      <c r="B2274" s="18"/>
      <c r="C2274" s="19"/>
      <c r="D2274" s="20"/>
      <c r="E2274" s="20"/>
      <c r="F2274" s="20"/>
      <c r="G2274" s="20"/>
      <c r="H2274" s="20"/>
      <c r="I2274" s="20"/>
      <c r="J2274" s="20"/>
      <c r="K2274" s="21"/>
    </row>
    <row r="2275" spans="1:11" ht="17.100000000000001" customHeight="1" x14ac:dyDescent="0.25">
      <c r="A2275" s="60"/>
      <c r="B2275" s="18"/>
      <c r="C2275" s="19"/>
      <c r="D2275" s="20"/>
      <c r="E2275" s="20"/>
      <c r="F2275" s="20"/>
      <c r="G2275" s="20"/>
      <c r="H2275" s="20"/>
      <c r="I2275" s="20"/>
      <c r="J2275" s="20"/>
      <c r="K2275" s="21"/>
    </row>
    <row r="2276" spans="1:11" ht="17.100000000000001" customHeight="1" x14ac:dyDescent="0.25">
      <c r="A2276" s="60"/>
      <c r="B2276" s="18"/>
      <c r="C2276" s="19"/>
      <c r="D2276" s="20"/>
      <c r="E2276" s="20"/>
      <c r="F2276" s="20"/>
      <c r="G2276" s="20"/>
      <c r="H2276" s="20"/>
      <c r="I2276" s="20"/>
      <c r="J2276" s="20"/>
      <c r="K2276" s="21"/>
    </row>
    <row r="2277" spans="1:11" ht="17.100000000000001" customHeight="1" x14ac:dyDescent="0.25">
      <c r="A2277" s="60"/>
      <c r="B2277" s="18"/>
      <c r="C2277" s="19"/>
      <c r="D2277" s="20"/>
      <c r="E2277" s="20"/>
      <c r="F2277" s="20"/>
      <c r="G2277" s="20"/>
      <c r="H2277" s="20"/>
      <c r="I2277" s="20"/>
      <c r="J2277" s="20"/>
      <c r="K2277" s="21"/>
    </row>
    <row r="2278" spans="1:11" ht="17.100000000000001" customHeight="1" x14ac:dyDescent="0.25">
      <c r="A2278" s="60"/>
      <c r="B2278" s="18"/>
      <c r="C2278" s="19"/>
      <c r="D2278" s="20"/>
      <c r="E2278" s="20"/>
      <c r="F2278" s="20"/>
      <c r="G2278" s="20"/>
      <c r="H2278" s="20"/>
      <c r="I2278" s="20"/>
      <c r="J2278" s="20"/>
      <c r="K2278" s="21"/>
    </row>
    <row r="2279" spans="1:11" ht="17.100000000000001" customHeight="1" x14ac:dyDescent="0.25">
      <c r="A2279" s="60"/>
      <c r="B2279" s="18"/>
      <c r="C2279" s="19"/>
      <c r="D2279" s="20"/>
      <c r="E2279" s="20"/>
      <c r="F2279" s="20"/>
      <c r="G2279" s="20"/>
      <c r="H2279" s="20"/>
      <c r="I2279" s="20"/>
      <c r="J2279" s="20"/>
      <c r="K2279" s="21"/>
    </row>
    <row r="2280" spans="1:11" ht="17.100000000000001" customHeight="1" x14ac:dyDescent="0.25">
      <c r="A2280" s="60"/>
      <c r="B2280" s="18"/>
      <c r="C2280" s="19"/>
      <c r="D2280" s="20"/>
      <c r="E2280" s="20"/>
      <c r="F2280" s="20"/>
      <c r="G2280" s="20"/>
      <c r="H2280" s="20"/>
      <c r="I2280" s="20"/>
      <c r="J2280" s="20"/>
      <c r="K2280" s="21"/>
    </row>
    <row r="2281" spans="1:11" ht="17.100000000000001" customHeight="1" x14ac:dyDescent="0.25">
      <c r="A2281" s="60"/>
      <c r="B2281" s="18"/>
      <c r="C2281" s="19"/>
      <c r="D2281" s="20"/>
      <c r="E2281" s="20"/>
      <c r="F2281" s="20"/>
      <c r="G2281" s="20"/>
      <c r="H2281" s="20"/>
      <c r="I2281" s="20"/>
      <c r="J2281" s="20"/>
      <c r="K2281" s="21"/>
    </row>
    <row r="2282" spans="1:11" ht="17.100000000000001" customHeight="1" x14ac:dyDescent="0.25">
      <c r="A2282" s="60"/>
      <c r="B2282" s="18"/>
      <c r="C2282" s="19"/>
      <c r="D2282" s="20"/>
      <c r="E2282" s="20"/>
      <c r="F2282" s="20"/>
      <c r="G2282" s="20"/>
      <c r="H2282" s="20"/>
      <c r="I2282" s="20"/>
      <c r="J2282" s="20"/>
      <c r="K2282" s="21"/>
    </row>
    <row r="2283" spans="1:11" ht="17.100000000000001" customHeight="1" x14ac:dyDescent="0.25">
      <c r="A2283" s="60"/>
      <c r="B2283" s="18"/>
      <c r="C2283" s="19"/>
      <c r="D2283" s="20"/>
      <c r="E2283" s="20"/>
      <c r="F2283" s="20"/>
      <c r="G2283" s="20"/>
      <c r="H2283" s="20"/>
      <c r="I2283" s="20"/>
      <c r="J2283" s="20"/>
      <c r="K2283" s="21"/>
    </row>
    <row r="2284" spans="1:11" ht="17.100000000000001" customHeight="1" x14ac:dyDescent="0.25">
      <c r="A2284" s="60"/>
      <c r="B2284" s="18"/>
      <c r="C2284" s="19"/>
      <c r="D2284" s="20"/>
      <c r="E2284" s="20"/>
      <c r="F2284" s="20"/>
      <c r="G2284" s="20"/>
      <c r="H2284" s="20"/>
      <c r="I2284" s="20"/>
      <c r="J2284" s="20"/>
      <c r="K2284" s="21"/>
    </row>
    <row r="2285" spans="1:11" ht="17.100000000000001" customHeight="1" x14ac:dyDescent="0.25">
      <c r="A2285" s="60"/>
      <c r="B2285" s="18"/>
      <c r="C2285" s="19"/>
      <c r="D2285" s="20"/>
      <c r="E2285" s="20"/>
      <c r="F2285" s="20"/>
      <c r="G2285" s="20"/>
      <c r="H2285" s="20"/>
      <c r="I2285" s="20"/>
      <c r="J2285" s="20"/>
      <c r="K2285" s="21"/>
    </row>
    <row r="2286" spans="1:11" ht="17.100000000000001" customHeight="1" x14ac:dyDescent="0.25">
      <c r="A2286" s="60"/>
      <c r="B2286" s="18"/>
      <c r="C2286" s="19"/>
      <c r="D2286" s="20"/>
      <c r="E2286" s="20"/>
      <c r="F2286" s="20"/>
      <c r="G2286" s="20"/>
      <c r="H2286" s="20"/>
      <c r="I2286" s="20"/>
      <c r="J2286" s="20"/>
      <c r="K2286" s="21"/>
    </row>
    <row r="2287" spans="1:11" ht="17.100000000000001" customHeight="1" x14ac:dyDescent="0.25">
      <c r="A2287" s="60"/>
      <c r="B2287" s="18"/>
      <c r="C2287" s="19"/>
      <c r="D2287" s="20"/>
      <c r="E2287" s="20"/>
      <c r="F2287" s="20"/>
      <c r="G2287" s="20"/>
      <c r="H2287" s="20"/>
      <c r="I2287" s="20"/>
      <c r="J2287" s="20"/>
      <c r="K2287" s="21"/>
    </row>
    <row r="2288" spans="1:11" ht="17.100000000000001" customHeight="1" x14ac:dyDescent="0.25">
      <c r="A2288" s="60"/>
      <c r="B2288" s="18"/>
      <c r="C2288" s="19"/>
      <c r="D2288" s="20"/>
      <c r="E2288" s="20"/>
      <c r="F2288" s="20"/>
      <c r="G2288" s="20"/>
      <c r="H2288" s="20"/>
      <c r="I2288" s="20"/>
      <c r="J2288" s="20"/>
      <c r="K2288" s="21"/>
    </row>
    <row r="2289" spans="1:11" ht="17.100000000000001" customHeight="1" x14ac:dyDescent="0.25">
      <c r="A2289" s="60"/>
      <c r="B2289" s="18"/>
      <c r="C2289" s="19"/>
      <c r="D2289" s="20"/>
      <c r="E2289" s="20"/>
      <c r="F2289" s="20"/>
      <c r="G2289" s="20"/>
      <c r="H2289" s="20"/>
      <c r="I2289" s="20"/>
      <c r="J2289" s="20"/>
      <c r="K2289" s="21"/>
    </row>
    <row r="2290" spans="1:11" ht="17.100000000000001" customHeight="1" x14ac:dyDescent="0.25">
      <c r="A2290" s="60"/>
      <c r="B2290" s="18"/>
      <c r="C2290" s="19"/>
      <c r="D2290" s="20"/>
      <c r="E2290" s="20"/>
      <c r="F2290" s="20"/>
      <c r="G2290" s="20"/>
      <c r="H2290" s="20"/>
      <c r="I2290" s="20"/>
      <c r="J2290" s="20"/>
      <c r="K2290" s="21"/>
    </row>
    <row r="2291" spans="1:11" ht="17.100000000000001" customHeight="1" x14ac:dyDescent="0.25">
      <c r="A2291" s="60"/>
      <c r="B2291" s="18"/>
      <c r="C2291" s="19"/>
      <c r="D2291" s="20"/>
      <c r="E2291" s="20"/>
      <c r="F2291" s="20"/>
      <c r="G2291" s="20"/>
      <c r="H2291" s="20"/>
      <c r="I2291" s="20"/>
      <c r="J2291" s="20"/>
      <c r="K2291" s="21"/>
    </row>
    <row r="2292" spans="1:11" ht="17.100000000000001" customHeight="1" x14ac:dyDescent="0.25">
      <c r="A2292" s="60"/>
      <c r="B2292" s="18"/>
      <c r="C2292" s="19"/>
      <c r="D2292" s="20"/>
      <c r="E2292" s="20"/>
      <c r="F2292" s="20"/>
      <c r="G2292" s="20"/>
      <c r="H2292" s="20"/>
      <c r="I2292" s="20"/>
      <c r="J2292" s="20"/>
      <c r="K2292" s="21"/>
    </row>
    <row r="2293" spans="1:11" ht="17.100000000000001" customHeight="1" x14ac:dyDescent="0.25">
      <c r="A2293" s="60"/>
      <c r="B2293" s="18"/>
      <c r="C2293" s="19"/>
      <c r="D2293" s="20"/>
      <c r="E2293" s="20"/>
      <c r="F2293" s="20"/>
      <c r="G2293" s="20"/>
      <c r="H2293" s="20"/>
      <c r="I2293" s="20"/>
      <c r="J2293" s="20"/>
      <c r="K2293" s="21"/>
    </row>
    <row r="2294" spans="1:11" ht="17.100000000000001" customHeight="1" x14ac:dyDescent="0.25">
      <c r="A2294" s="60"/>
      <c r="B2294" s="18"/>
      <c r="C2294" s="19"/>
      <c r="D2294" s="20"/>
      <c r="E2294" s="20"/>
      <c r="F2294" s="20"/>
      <c r="G2294" s="20"/>
      <c r="H2294" s="20"/>
      <c r="I2294" s="20"/>
      <c r="J2294" s="20"/>
      <c r="K2294" s="21"/>
    </row>
    <row r="2295" spans="1:11" ht="17.100000000000001" customHeight="1" x14ac:dyDescent="0.25">
      <c r="A2295" s="60"/>
      <c r="B2295" s="18"/>
      <c r="C2295" s="19"/>
      <c r="D2295" s="20"/>
      <c r="E2295" s="20"/>
      <c r="F2295" s="20"/>
      <c r="G2295" s="20"/>
      <c r="H2295" s="20"/>
      <c r="I2295" s="20"/>
      <c r="J2295" s="20"/>
      <c r="K2295" s="21"/>
    </row>
    <row r="2296" spans="1:11" ht="17.100000000000001" customHeight="1" x14ac:dyDescent="0.25">
      <c r="A2296" s="60"/>
      <c r="B2296" s="18"/>
      <c r="C2296" s="19"/>
      <c r="D2296" s="20"/>
      <c r="E2296" s="20"/>
      <c r="F2296" s="20"/>
      <c r="G2296" s="20"/>
      <c r="H2296" s="20"/>
      <c r="I2296" s="20"/>
      <c r="J2296" s="20"/>
      <c r="K2296" s="21"/>
    </row>
    <row r="2297" spans="1:11" ht="17.100000000000001" customHeight="1" x14ac:dyDescent="0.25">
      <c r="A2297" s="60"/>
      <c r="B2297" s="18"/>
      <c r="C2297" s="19"/>
      <c r="D2297" s="20"/>
      <c r="E2297" s="20"/>
      <c r="F2297" s="20"/>
      <c r="G2297" s="20"/>
      <c r="H2297" s="20"/>
      <c r="I2297" s="20"/>
      <c r="J2297" s="20"/>
      <c r="K2297" s="21"/>
    </row>
    <row r="2298" spans="1:11" ht="17.100000000000001" customHeight="1" x14ac:dyDescent="0.25">
      <c r="A2298" s="60"/>
      <c r="B2298" s="18"/>
      <c r="C2298" s="19"/>
      <c r="D2298" s="20"/>
      <c r="E2298" s="20"/>
      <c r="F2298" s="20"/>
      <c r="G2298" s="20"/>
      <c r="H2298" s="20"/>
      <c r="I2298" s="20"/>
      <c r="J2298" s="20"/>
      <c r="K2298" s="21"/>
    </row>
    <row r="2299" spans="1:11" ht="17.100000000000001" customHeight="1" x14ac:dyDescent="0.25">
      <c r="A2299" s="60"/>
      <c r="B2299" s="18"/>
      <c r="C2299" s="19"/>
      <c r="D2299" s="20"/>
      <c r="E2299" s="20"/>
      <c r="F2299" s="20"/>
      <c r="G2299" s="20"/>
      <c r="H2299" s="20"/>
      <c r="I2299" s="20"/>
      <c r="J2299" s="20"/>
      <c r="K2299" s="21"/>
    </row>
    <row r="2300" spans="1:11" ht="17.100000000000001" customHeight="1" x14ac:dyDescent="0.25">
      <c r="A2300" s="60"/>
      <c r="B2300" s="18"/>
      <c r="C2300" s="19"/>
      <c r="D2300" s="20"/>
      <c r="E2300" s="20"/>
      <c r="F2300" s="20"/>
      <c r="G2300" s="20"/>
      <c r="H2300" s="20"/>
      <c r="I2300" s="20"/>
      <c r="J2300" s="20"/>
      <c r="K2300" s="21"/>
    </row>
    <row r="2301" spans="1:11" ht="17.100000000000001" customHeight="1" x14ac:dyDescent="0.25">
      <c r="A2301" s="60"/>
      <c r="B2301" s="18"/>
      <c r="C2301" s="19"/>
      <c r="D2301" s="20"/>
      <c r="E2301" s="20"/>
      <c r="F2301" s="20"/>
      <c r="G2301" s="20"/>
      <c r="H2301" s="20"/>
      <c r="I2301" s="20"/>
      <c r="J2301" s="20"/>
      <c r="K2301" s="21"/>
    </row>
    <row r="2302" spans="1:11" ht="17.100000000000001" customHeight="1" x14ac:dyDescent="0.25">
      <c r="A2302" s="60"/>
      <c r="B2302" s="18"/>
      <c r="C2302" s="19"/>
      <c r="D2302" s="20"/>
      <c r="E2302" s="20"/>
      <c r="F2302" s="20"/>
      <c r="G2302" s="20"/>
      <c r="H2302" s="20"/>
      <c r="I2302" s="20"/>
      <c r="J2302" s="20"/>
      <c r="K2302" s="21"/>
    </row>
    <row r="2303" spans="1:11" ht="17.100000000000001" customHeight="1" x14ac:dyDescent="0.25">
      <c r="A2303" s="60"/>
      <c r="B2303" s="18"/>
      <c r="C2303" s="19"/>
      <c r="D2303" s="20"/>
      <c r="E2303" s="20"/>
      <c r="F2303" s="20"/>
      <c r="G2303" s="20"/>
      <c r="H2303" s="20"/>
      <c r="I2303" s="20"/>
      <c r="J2303" s="20"/>
      <c r="K2303" s="21"/>
    </row>
    <row r="2304" spans="1:11" ht="17.100000000000001" customHeight="1" x14ac:dyDescent="0.25">
      <c r="A2304" s="60"/>
      <c r="B2304" s="18"/>
      <c r="C2304" s="19"/>
      <c r="D2304" s="20"/>
      <c r="E2304" s="20"/>
      <c r="F2304" s="20"/>
      <c r="G2304" s="20"/>
      <c r="H2304" s="20"/>
      <c r="I2304" s="20"/>
      <c r="J2304" s="20"/>
      <c r="K2304" s="21"/>
    </row>
    <row r="2305" spans="1:11" ht="17.100000000000001" customHeight="1" x14ac:dyDescent="0.25">
      <c r="A2305" s="60"/>
      <c r="B2305" s="18"/>
      <c r="C2305" s="19"/>
      <c r="D2305" s="20"/>
      <c r="E2305" s="20"/>
      <c r="F2305" s="20"/>
      <c r="G2305" s="20"/>
      <c r="H2305" s="20"/>
      <c r="I2305" s="20"/>
      <c r="J2305" s="20"/>
      <c r="K2305" s="21"/>
    </row>
    <row r="2306" spans="1:11" ht="17.100000000000001" customHeight="1" x14ac:dyDescent="0.25">
      <c r="A2306" s="60"/>
      <c r="B2306" s="18"/>
      <c r="C2306" s="19"/>
      <c r="D2306" s="20"/>
      <c r="E2306" s="20"/>
      <c r="F2306" s="20"/>
      <c r="G2306" s="20"/>
      <c r="H2306" s="20"/>
      <c r="I2306" s="20"/>
      <c r="J2306" s="20"/>
      <c r="K2306" s="21"/>
    </row>
    <row r="2307" spans="1:11" ht="17.100000000000001" customHeight="1" x14ac:dyDescent="0.25">
      <c r="A2307" s="60"/>
      <c r="B2307" s="18"/>
      <c r="C2307" s="19"/>
      <c r="D2307" s="20"/>
      <c r="E2307" s="20"/>
      <c r="F2307" s="20"/>
      <c r="G2307" s="20"/>
      <c r="H2307" s="20"/>
      <c r="I2307" s="20"/>
      <c r="J2307" s="20"/>
      <c r="K2307" s="21"/>
    </row>
    <row r="2308" spans="1:11" ht="17.100000000000001" customHeight="1" x14ac:dyDescent="0.25">
      <c r="A2308" s="60"/>
      <c r="B2308" s="18"/>
      <c r="C2308" s="19"/>
      <c r="D2308" s="20"/>
      <c r="E2308" s="20"/>
      <c r="F2308" s="20"/>
      <c r="G2308" s="20"/>
      <c r="H2308" s="20"/>
      <c r="I2308" s="20"/>
      <c r="J2308" s="20"/>
      <c r="K2308" s="21"/>
    </row>
    <row r="2309" spans="1:11" ht="17.100000000000001" customHeight="1" x14ac:dyDescent="0.25">
      <c r="A2309" s="60"/>
      <c r="B2309" s="18"/>
      <c r="C2309" s="19"/>
      <c r="D2309" s="20"/>
      <c r="E2309" s="20"/>
      <c r="F2309" s="20"/>
      <c r="G2309" s="20"/>
      <c r="H2309" s="20"/>
      <c r="I2309" s="20"/>
      <c r="J2309" s="20"/>
      <c r="K2309" s="21"/>
    </row>
    <row r="2310" spans="1:11" ht="17.100000000000001" customHeight="1" x14ac:dyDescent="0.25">
      <c r="A2310" s="60"/>
      <c r="B2310" s="18"/>
      <c r="C2310" s="19"/>
      <c r="D2310" s="20"/>
      <c r="E2310" s="20"/>
      <c r="F2310" s="20"/>
      <c r="G2310" s="20"/>
      <c r="H2310" s="20"/>
      <c r="I2310" s="20"/>
      <c r="J2310" s="20"/>
      <c r="K2310" s="21"/>
    </row>
    <row r="2311" spans="1:11" ht="17.100000000000001" customHeight="1" x14ac:dyDescent="0.25">
      <c r="A2311" s="60"/>
      <c r="B2311" s="18"/>
      <c r="C2311" s="19"/>
      <c r="D2311" s="20"/>
      <c r="E2311" s="20"/>
      <c r="F2311" s="20"/>
      <c r="G2311" s="20"/>
      <c r="H2311" s="20"/>
      <c r="I2311" s="20"/>
      <c r="J2311" s="20"/>
      <c r="K2311" s="21"/>
    </row>
    <row r="2312" spans="1:11" ht="17.100000000000001" customHeight="1" x14ac:dyDescent="0.25">
      <c r="A2312" s="60"/>
      <c r="B2312" s="18"/>
      <c r="C2312" s="19"/>
      <c r="D2312" s="20"/>
      <c r="E2312" s="20"/>
      <c r="F2312" s="20"/>
      <c r="G2312" s="20"/>
      <c r="H2312" s="20"/>
      <c r="I2312" s="20"/>
      <c r="J2312" s="20"/>
      <c r="K2312" s="21"/>
    </row>
    <row r="2313" spans="1:11" ht="17.100000000000001" customHeight="1" x14ac:dyDescent="0.25">
      <c r="A2313" s="60"/>
      <c r="B2313" s="18"/>
      <c r="C2313" s="19"/>
      <c r="D2313" s="20"/>
      <c r="E2313" s="20"/>
      <c r="F2313" s="20"/>
      <c r="G2313" s="20"/>
      <c r="H2313" s="20"/>
      <c r="I2313" s="20"/>
      <c r="J2313" s="20"/>
      <c r="K2313" s="21"/>
    </row>
    <row r="2314" spans="1:11" ht="17.100000000000001" customHeight="1" x14ac:dyDescent="0.25">
      <c r="A2314" s="60"/>
      <c r="B2314" s="18"/>
      <c r="C2314" s="19"/>
      <c r="D2314" s="20"/>
      <c r="E2314" s="20"/>
      <c r="F2314" s="20"/>
      <c r="G2314" s="20"/>
      <c r="H2314" s="20"/>
      <c r="I2314" s="20"/>
      <c r="J2314" s="20"/>
      <c r="K2314" s="21"/>
    </row>
    <row r="2315" spans="1:11" ht="17.100000000000001" customHeight="1" x14ac:dyDescent="0.25">
      <c r="A2315" s="60"/>
      <c r="B2315" s="18"/>
      <c r="C2315" s="19"/>
      <c r="D2315" s="20"/>
      <c r="E2315" s="20"/>
      <c r="F2315" s="20"/>
      <c r="G2315" s="20"/>
      <c r="H2315" s="20"/>
      <c r="I2315" s="20"/>
      <c r="J2315" s="20"/>
      <c r="K2315" s="21"/>
    </row>
    <row r="2316" spans="1:11" ht="17.100000000000001" customHeight="1" x14ac:dyDescent="0.25">
      <c r="A2316" s="60"/>
      <c r="B2316" s="18"/>
      <c r="C2316" s="19"/>
      <c r="D2316" s="20"/>
      <c r="E2316" s="20"/>
      <c r="F2316" s="20"/>
      <c r="G2316" s="20"/>
      <c r="H2316" s="20"/>
      <c r="I2316" s="20"/>
      <c r="J2316" s="20"/>
      <c r="K2316" s="21"/>
    </row>
    <row r="2317" spans="1:11" ht="17.100000000000001" customHeight="1" x14ac:dyDescent="0.25">
      <c r="A2317" s="60"/>
      <c r="B2317" s="18"/>
      <c r="C2317" s="19"/>
      <c r="D2317" s="20"/>
      <c r="E2317" s="20"/>
      <c r="F2317" s="20"/>
      <c r="G2317" s="20"/>
      <c r="H2317" s="20"/>
      <c r="I2317" s="20"/>
      <c r="J2317" s="20"/>
      <c r="K2317" s="21"/>
    </row>
    <row r="2318" spans="1:11" ht="17.100000000000001" customHeight="1" x14ac:dyDescent="0.25">
      <c r="A2318" s="60"/>
      <c r="B2318" s="18"/>
      <c r="C2318" s="19"/>
      <c r="D2318" s="20"/>
      <c r="E2318" s="20"/>
      <c r="F2318" s="20"/>
      <c r="G2318" s="20"/>
      <c r="H2318" s="20"/>
      <c r="I2318" s="20"/>
      <c r="J2318" s="20"/>
      <c r="K2318" s="21"/>
    </row>
    <row r="2319" spans="1:11" ht="17.100000000000001" customHeight="1" x14ac:dyDescent="0.25">
      <c r="A2319" s="60"/>
      <c r="B2319" s="18"/>
      <c r="C2319" s="19"/>
      <c r="D2319" s="20"/>
      <c r="E2319" s="20"/>
      <c r="F2319" s="20"/>
      <c r="G2319" s="20"/>
      <c r="H2319" s="20"/>
      <c r="I2319" s="20"/>
      <c r="J2319" s="20"/>
      <c r="K2319" s="21"/>
    </row>
    <row r="2320" spans="1:11" ht="17.100000000000001" customHeight="1" x14ac:dyDescent="0.25">
      <c r="A2320" s="60"/>
      <c r="B2320" s="18"/>
      <c r="C2320" s="19"/>
      <c r="D2320" s="20"/>
      <c r="E2320" s="20"/>
      <c r="F2320" s="20"/>
      <c r="G2320" s="20"/>
      <c r="H2320" s="20"/>
      <c r="I2320" s="20"/>
      <c r="J2320" s="20"/>
      <c r="K2320" s="21"/>
    </row>
    <row r="2321" spans="1:11" ht="17.100000000000001" customHeight="1" x14ac:dyDescent="0.25">
      <c r="A2321" s="60"/>
      <c r="B2321" s="18"/>
      <c r="C2321" s="19"/>
      <c r="D2321" s="20"/>
      <c r="E2321" s="20"/>
      <c r="F2321" s="20"/>
      <c r="G2321" s="20"/>
      <c r="H2321" s="20"/>
      <c r="I2321" s="20"/>
      <c r="J2321" s="20"/>
      <c r="K2321" s="21"/>
    </row>
    <row r="2322" spans="1:11" ht="17.100000000000001" customHeight="1" x14ac:dyDescent="0.25">
      <c r="A2322" s="60"/>
      <c r="B2322" s="18"/>
      <c r="C2322" s="19"/>
      <c r="D2322" s="20"/>
      <c r="E2322" s="20"/>
      <c r="F2322" s="20"/>
      <c r="G2322" s="20"/>
      <c r="H2322" s="20"/>
      <c r="I2322" s="20"/>
      <c r="J2322" s="20"/>
      <c r="K2322" s="21"/>
    </row>
    <row r="2323" spans="1:11" ht="17.100000000000001" customHeight="1" x14ac:dyDescent="0.25">
      <c r="A2323" s="60"/>
      <c r="B2323" s="18"/>
      <c r="C2323" s="19"/>
      <c r="D2323" s="20"/>
      <c r="E2323" s="20"/>
      <c r="F2323" s="20"/>
      <c r="G2323" s="20"/>
      <c r="H2323" s="20"/>
      <c r="I2323" s="20"/>
      <c r="J2323" s="20"/>
      <c r="K2323" s="21"/>
    </row>
    <row r="2324" spans="1:11" ht="17.100000000000001" customHeight="1" x14ac:dyDescent="0.25">
      <c r="A2324" s="60"/>
      <c r="B2324" s="18"/>
      <c r="C2324" s="19"/>
      <c r="D2324" s="20"/>
      <c r="E2324" s="20"/>
      <c r="F2324" s="20"/>
      <c r="G2324" s="20"/>
      <c r="H2324" s="20"/>
      <c r="I2324" s="20"/>
      <c r="J2324" s="20"/>
      <c r="K2324" s="21"/>
    </row>
    <row r="2325" spans="1:11" ht="17.100000000000001" customHeight="1" x14ac:dyDescent="0.25">
      <c r="A2325" s="60"/>
      <c r="B2325" s="18"/>
      <c r="C2325" s="19"/>
      <c r="D2325" s="20"/>
      <c r="E2325" s="20"/>
      <c r="F2325" s="20"/>
      <c r="G2325" s="20"/>
      <c r="H2325" s="20"/>
      <c r="I2325" s="20"/>
      <c r="J2325" s="20"/>
      <c r="K2325" s="21"/>
    </row>
    <row r="2326" spans="1:11" ht="17.100000000000001" customHeight="1" x14ac:dyDescent="0.25">
      <c r="A2326" s="60"/>
      <c r="B2326" s="18"/>
      <c r="C2326" s="19"/>
      <c r="D2326" s="20"/>
      <c r="E2326" s="20"/>
      <c r="F2326" s="20"/>
      <c r="G2326" s="20"/>
      <c r="H2326" s="20"/>
      <c r="I2326" s="20"/>
      <c r="J2326" s="20"/>
      <c r="K2326" s="21"/>
    </row>
    <row r="2327" spans="1:11" ht="17.100000000000001" customHeight="1" x14ac:dyDescent="0.25">
      <c r="A2327" s="60"/>
      <c r="B2327" s="18"/>
      <c r="C2327" s="19"/>
      <c r="D2327" s="20"/>
      <c r="E2327" s="20"/>
      <c r="F2327" s="20"/>
      <c r="G2327" s="20"/>
      <c r="H2327" s="20"/>
      <c r="I2327" s="20"/>
      <c r="J2327" s="20"/>
      <c r="K2327" s="21"/>
    </row>
    <row r="2328" spans="1:11" ht="17.100000000000001" customHeight="1" x14ac:dyDescent="0.25">
      <c r="A2328" s="60"/>
      <c r="B2328" s="18"/>
      <c r="C2328" s="19"/>
      <c r="D2328" s="20"/>
      <c r="E2328" s="20"/>
      <c r="F2328" s="20"/>
      <c r="G2328" s="20"/>
      <c r="H2328" s="20"/>
      <c r="I2328" s="20"/>
      <c r="J2328" s="20"/>
      <c r="K2328" s="21"/>
    </row>
    <row r="2329" spans="1:11" ht="17.100000000000001" customHeight="1" x14ac:dyDescent="0.25">
      <c r="A2329" s="60"/>
      <c r="B2329" s="18"/>
      <c r="C2329" s="19"/>
      <c r="D2329" s="20"/>
      <c r="E2329" s="20"/>
      <c r="F2329" s="20"/>
      <c r="G2329" s="20"/>
      <c r="H2329" s="20"/>
      <c r="I2329" s="20"/>
      <c r="J2329" s="20"/>
      <c r="K2329" s="21"/>
    </row>
    <row r="2330" spans="1:11" ht="17.100000000000001" customHeight="1" x14ac:dyDescent="0.25">
      <c r="A2330" s="60"/>
      <c r="B2330" s="18"/>
      <c r="C2330" s="19"/>
      <c r="D2330" s="20"/>
      <c r="E2330" s="20"/>
      <c r="F2330" s="20"/>
      <c r="G2330" s="20"/>
      <c r="H2330" s="20"/>
      <c r="I2330" s="20"/>
      <c r="J2330" s="20"/>
      <c r="K2330" s="21"/>
    </row>
    <row r="2331" spans="1:11" ht="17.100000000000001" customHeight="1" x14ac:dyDescent="0.25">
      <c r="A2331" s="60"/>
      <c r="B2331" s="18"/>
      <c r="C2331" s="19"/>
      <c r="D2331" s="20"/>
      <c r="E2331" s="20"/>
      <c r="F2331" s="20"/>
      <c r="G2331" s="20"/>
      <c r="H2331" s="20"/>
      <c r="I2331" s="20"/>
      <c r="J2331" s="20"/>
      <c r="K2331" s="21"/>
    </row>
    <row r="2332" spans="1:11" ht="17.100000000000001" customHeight="1" x14ac:dyDescent="0.25">
      <c r="A2332" s="60"/>
      <c r="B2332" s="18"/>
      <c r="C2332" s="19"/>
      <c r="D2332" s="20"/>
      <c r="E2332" s="20"/>
      <c r="F2332" s="20"/>
      <c r="G2332" s="20"/>
      <c r="H2332" s="20"/>
      <c r="I2332" s="20"/>
      <c r="J2332" s="20"/>
      <c r="K2332" s="21"/>
    </row>
    <row r="2333" spans="1:11" ht="17.100000000000001" customHeight="1" x14ac:dyDescent="0.25">
      <c r="A2333" s="60"/>
      <c r="B2333" s="18"/>
      <c r="C2333" s="19"/>
      <c r="D2333" s="20"/>
      <c r="E2333" s="20"/>
      <c r="F2333" s="20"/>
      <c r="G2333" s="20"/>
      <c r="H2333" s="20"/>
      <c r="I2333" s="20"/>
      <c r="J2333" s="20"/>
      <c r="K2333" s="21"/>
    </row>
    <row r="2334" spans="1:11" ht="17.100000000000001" customHeight="1" x14ac:dyDescent="0.25">
      <c r="A2334" s="60"/>
      <c r="B2334" s="18"/>
      <c r="C2334" s="19"/>
      <c r="D2334" s="20"/>
      <c r="E2334" s="20"/>
      <c r="F2334" s="20"/>
      <c r="G2334" s="20"/>
      <c r="H2334" s="20"/>
      <c r="I2334" s="20"/>
      <c r="J2334" s="20"/>
      <c r="K2334" s="21"/>
    </row>
    <row r="2335" spans="1:11" ht="17.100000000000001" customHeight="1" x14ac:dyDescent="0.25">
      <c r="A2335" s="60"/>
      <c r="B2335" s="18"/>
      <c r="C2335" s="19"/>
      <c r="D2335" s="20"/>
      <c r="E2335" s="20"/>
      <c r="F2335" s="20"/>
      <c r="G2335" s="20"/>
      <c r="H2335" s="20"/>
      <c r="I2335" s="20"/>
      <c r="J2335" s="20"/>
      <c r="K2335" s="21"/>
    </row>
    <row r="2336" spans="1:11" ht="17.100000000000001" customHeight="1" x14ac:dyDescent="0.25">
      <c r="A2336" s="60"/>
      <c r="B2336" s="18"/>
      <c r="C2336" s="19"/>
      <c r="D2336" s="20"/>
      <c r="E2336" s="20"/>
      <c r="F2336" s="20"/>
      <c r="G2336" s="20"/>
      <c r="H2336" s="20"/>
      <c r="I2336" s="20"/>
      <c r="J2336" s="20"/>
      <c r="K2336" s="21"/>
    </row>
    <row r="2337" spans="1:11" ht="17.100000000000001" customHeight="1" x14ac:dyDescent="0.25">
      <c r="A2337" s="60"/>
      <c r="B2337" s="18"/>
      <c r="C2337" s="19"/>
      <c r="D2337" s="20"/>
      <c r="E2337" s="20"/>
      <c r="F2337" s="20"/>
      <c r="G2337" s="20"/>
      <c r="H2337" s="20"/>
      <c r="I2337" s="20"/>
      <c r="J2337" s="20"/>
      <c r="K2337" s="21"/>
    </row>
    <row r="2338" spans="1:11" ht="17.100000000000001" customHeight="1" x14ac:dyDescent="0.25">
      <c r="A2338" s="60"/>
      <c r="B2338" s="18"/>
      <c r="C2338" s="19"/>
      <c r="D2338" s="20"/>
      <c r="E2338" s="20"/>
      <c r="F2338" s="20"/>
      <c r="G2338" s="20"/>
      <c r="H2338" s="20"/>
      <c r="I2338" s="20"/>
      <c r="J2338" s="20"/>
      <c r="K2338" s="21"/>
    </row>
    <row r="2339" spans="1:11" ht="17.100000000000001" customHeight="1" x14ac:dyDescent="0.25">
      <c r="A2339" s="60"/>
      <c r="B2339" s="18"/>
      <c r="C2339" s="19"/>
      <c r="D2339" s="20"/>
      <c r="E2339" s="20"/>
      <c r="F2339" s="20"/>
      <c r="G2339" s="20"/>
      <c r="H2339" s="20"/>
      <c r="I2339" s="20"/>
      <c r="J2339" s="20"/>
      <c r="K2339" s="21"/>
    </row>
    <row r="2340" spans="1:11" ht="17.100000000000001" customHeight="1" x14ac:dyDescent="0.25">
      <c r="A2340" s="60"/>
      <c r="B2340" s="18"/>
      <c r="C2340" s="19"/>
      <c r="D2340" s="20"/>
      <c r="E2340" s="20"/>
      <c r="F2340" s="20"/>
      <c r="G2340" s="20"/>
      <c r="H2340" s="20"/>
      <c r="I2340" s="20"/>
      <c r="J2340" s="20"/>
      <c r="K2340" s="21"/>
    </row>
    <row r="2341" spans="1:11" ht="17.100000000000001" customHeight="1" x14ac:dyDescent="0.25">
      <c r="A2341" s="60"/>
      <c r="B2341" s="18"/>
      <c r="C2341" s="19"/>
      <c r="D2341" s="20"/>
      <c r="E2341" s="20"/>
      <c r="F2341" s="20"/>
      <c r="G2341" s="20"/>
      <c r="H2341" s="20"/>
      <c r="I2341" s="20"/>
      <c r="J2341" s="20"/>
      <c r="K2341" s="21"/>
    </row>
    <row r="2342" spans="1:11" ht="17.100000000000001" customHeight="1" x14ac:dyDescent="0.25">
      <c r="A2342" s="60"/>
      <c r="B2342" s="18"/>
      <c r="C2342" s="19"/>
      <c r="D2342" s="20"/>
      <c r="E2342" s="20"/>
      <c r="F2342" s="20"/>
      <c r="G2342" s="20"/>
      <c r="H2342" s="20"/>
      <c r="I2342" s="20"/>
      <c r="J2342" s="20"/>
      <c r="K2342" s="21"/>
    </row>
    <row r="2343" spans="1:11" ht="17.100000000000001" customHeight="1" x14ac:dyDescent="0.25">
      <c r="A2343" s="60"/>
      <c r="B2343" s="18"/>
      <c r="C2343" s="19"/>
      <c r="D2343" s="20"/>
      <c r="E2343" s="20"/>
      <c r="F2343" s="20"/>
      <c r="G2343" s="20"/>
      <c r="H2343" s="20"/>
      <c r="I2343" s="20"/>
      <c r="J2343" s="20"/>
      <c r="K2343" s="21"/>
    </row>
    <row r="2344" spans="1:11" ht="17.100000000000001" customHeight="1" x14ac:dyDescent="0.25">
      <c r="A2344" s="60"/>
      <c r="B2344" s="18"/>
      <c r="C2344" s="19"/>
      <c r="D2344" s="20"/>
      <c r="E2344" s="20"/>
      <c r="F2344" s="20"/>
      <c r="G2344" s="20"/>
      <c r="H2344" s="20"/>
      <c r="I2344" s="20"/>
      <c r="J2344" s="20"/>
      <c r="K2344" s="21"/>
    </row>
    <row r="2345" spans="1:11" ht="17.100000000000001" customHeight="1" x14ac:dyDescent="0.25">
      <c r="A2345" s="60"/>
      <c r="B2345" s="18"/>
      <c r="C2345" s="19"/>
      <c r="D2345" s="20"/>
      <c r="E2345" s="20"/>
      <c r="F2345" s="20"/>
      <c r="G2345" s="20"/>
      <c r="H2345" s="20"/>
      <c r="I2345" s="20"/>
      <c r="J2345" s="20"/>
      <c r="K2345" s="21"/>
    </row>
    <row r="2346" spans="1:11" ht="17.100000000000001" customHeight="1" x14ac:dyDescent="0.25">
      <c r="A2346" s="60"/>
      <c r="B2346" s="18"/>
      <c r="C2346" s="19"/>
      <c r="D2346" s="20"/>
      <c r="E2346" s="20"/>
      <c r="F2346" s="20"/>
      <c r="G2346" s="20"/>
      <c r="H2346" s="20"/>
      <c r="I2346" s="20"/>
      <c r="J2346" s="20"/>
      <c r="K2346" s="21"/>
    </row>
    <row r="2347" spans="1:11" ht="17.100000000000001" customHeight="1" x14ac:dyDescent="0.25">
      <c r="A2347" s="60"/>
      <c r="B2347" s="18"/>
      <c r="C2347" s="19"/>
      <c r="D2347" s="20"/>
      <c r="E2347" s="20"/>
      <c r="F2347" s="20"/>
      <c r="G2347" s="20"/>
      <c r="H2347" s="20"/>
      <c r="I2347" s="20"/>
      <c r="J2347" s="20"/>
      <c r="K2347" s="21"/>
    </row>
    <row r="2348" spans="1:11" ht="17.100000000000001" customHeight="1" x14ac:dyDescent="0.25">
      <c r="A2348" s="60"/>
      <c r="B2348" s="18"/>
      <c r="C2348" s="19"/>
      <c r="D2348" s="20"/>
      <c r="E2348" s="20"/>
      <c r="F2348" s="20"/>
      <c r="G2348" s="20"/>
      <c r="H2348" s="20"/>
      <c r="I2348" s="20"/>
      <c r="J2348" s="20"/>
      <c r="K2348" s="21"/>
    </row>
    <row r="2349" spans="1:11" ht="17.100000000000001" customHeight="1" x14ac:dyDescent="0.25">
      <c r="A2349" s="60"/>
      <c r="B2349" s="18"/>
      <c r="C2349" s="19"/>
      <c r="D2349" s="20"/>
      <c r="E2349" s="20"/>
      <c r="F2349" s="20"/>
      <c r="G2349" s="20"/>
      <c r="H2349" s="20"/>
      <c r="I2349" s="20"/>
      <c r="J2349" s="20"/>
      <c r="K2349" s="21"/>
    </row>
    <row r="2350" spans="1:11" ht="17.100000000000001" customHeight="1" x14ac:dyDescent="0.25">
      <c r="A2350" s="60"/>
      <c r="B2350" s="18"/>
      <c r="C2350" s="19"/>
      <c r="D2350" s="20"/>
      <c r="E2350" s="20"/>
      <c r="F2350" s="20"/>
      <c r="G2350" s="20"/>
      <c r="H2350" s="20"/>
      <c r="I2350" s="20"/>
      <c r="J2350" s="20"/>
      <c r="K2350" s="21"/>
    </row>
    <row r="2351" spans="1:11" ht="17.100000000000001" customHeight="1" x14ac:dyDescent="0.25">
      <c r="A2351" s="60"/>
      <c r="B2351" s="18"/>
      <c r="C2351" s="19"/>
      <c r="D2351" s="20"/>
      <c r="E2351" s="20"/>
      <c r="F2351" s="20"/>
      <c r="G2351" s="20"/>
      <c r="H2351" s="20"/>
      <c r="I2351" s="20"/>
      <c r="J2351" s="20"/>
      <c r="K2351" s="21"/>
    </row>
    <row r="2352" spans="1:11" ht="17.100000000000001" customHeight="1" x14ac:dyDescent="0.25">
      <c r="A2352" s="60"/>
      <c r="B2352" s="18"/>
      <c r="C2352" s="19"/>
      <c r="D2352" s="20"/>
      <c r="E2352" s="20"/>
      <c r="F2352" s="20"/>
      <c r="G2352" s="20"/>
      <c r="H2352" s="20"/>
      <c r="I2352" s="20"/>
      <c r="J2352" s="20"/>
      <c r="K2352" s="21"/>
    </row>
    <row r="2353" spans="1:11" ht="17.100000000000001" customHeight="1" x14ac:dyDescent="0.25">
      <c r="A2353" s="60"/>
      <c r="B2353" s="18"/>
      <c r="C2353" s="19"/>
      <c r="D2353" s="20"/>
      <c r="E2353" s="20"/>
      <c r="F2353" s="20"/>
      <c r="G2353" s="20"/>
      <c r="H2353" s="20"/>
      <c r="I2353" s="20"/>
      <c r="J2353" s="20"/>
      <c r="K2353" s="21"/>
    </row>
    <row r="2354" spans="1:11" ht="17.100000000000001" customHeight="1" x14ac:dyDescent="0.25">
      <c r="A2354" s="60"/>
      <c r="B2354" s="18"/>
      <c r="C2354" s="19"/>
      <c r="D2354" s="20"/>
      <c r="E2354" s="20"/>
      <c r="F2354" s="20"/>
      <c r="G2354" s="20"/>
      <c r="H2354" s="20"/>
      <c r="I2354" s="20"/>
      <c r="J2354" s="20"/>
      <c r="K2354" s="21"/>
    </row>
    <row r="2355" spans="1:11" ht="17.100000000000001" customHeight="1" x14ac:dyDescent="0.25">
      <c r="A2355" s="60"/>
      <c r="B2355" s="18"/>
      <c r="C2355" s="19"/>
      <c r="D2355" s="20"/>
      <c r="E2355" s="20"/>
      <c r="F2355" s="20"/>
      <c r="G2355" s="20"/>
      <c r="H2355" s="20"/>
      <c r="I2355" s="20"/>
      <c r="J2355" s="20"/>
      <c r="K2355" s="21"/>
    </row>
    <row r="2356" spans="1:11" ht="17.100000000000001" customHeight="1" x14ac:dyDescent="0.25">
      <c r="A2356" s="60"/>
      <c r="B2356" s="18"/>
      <c r="C2356" s="19"/>
      <c r="D2356" s="20"/>
      <c r="E2356" s="20"/>
      <c r="F2356" s="20"/>
      <c r="G2356" s="20"/>
      <c r="H2356" s="20"/>
      <c r="I2356" s="20"/>
      <c r="J2356" s="20"/>
      <c r="K2356" s="21"/>
    </row>
    <row r="2357" spans="1:11" ht="17.100000000000001" customHeight="1" x14ac:dyDescent="0.25">
      <c r="A2357" s="60"/>
      <c r="B2357" s="18"/>
      <c r="C2357" s="19"/>
      <c r="D2357" s="20"/>
      <c r="E2357" s="20"/>
      <c r="F2357" s="20"/>
      <c r="G2357" s="20"/>
      <c r="H2357" s="20"/>
      <c r="I2357" s="20"/>
      <c r="J2357" s="20"/>
      <c r="K2357" s="21"/>
    </row>
    <row r="2358" spans="1:11" ht="17.100000000000001" customHeight="1" x14ac:dyDescent="0.25">
      <c r="A2358" s="60"/>
      <c r="B2358" s="18"/>
      <c r="C2358" s="19"/>
      <c r="D2358" s="20"/>
      <c r="E2358" s="20"/>
      <c r="F2358" s="20"/>
      <c r="G2358" s="20"/>
      <c r="H2358" s="20"/>
      <c r="I2358" s="20"/>
      <c r="J2358" s="20"/>
      <c r="K2358" s="21"/>
    </row>
    <row r="2359" spans="1:11" ht="17.100000000000001" customHeight="1" x14ac:dyDescent="0.25">
      <c r="A2359" s="60"/>
      <c r="B2359" s="18"/>
      <c r="C2359" s="19"/>
      <c r="D2359" s="20"/>
      <c r="E2359" s="20"/>
      <c r="F2359" s="20"/>
      <c r="G2359" s="20"/>
      <c r="H2359" s="20"/>
      <c r="I2359" s="20"/>
      <c r="J2359" s="20"/>
      <c r="K2359" s="21"/>
    </row>
    <row r="2360" spans="1:11" ht="17.100000000000001" customHeight="1" x14ac:dyDescent="0.25">
      <c r="A2360" s="60"/>
      <c r="B2360" s="18"/>
      <c r="C2360" s="19"/>
      <c r="D2360" s="20"/>
      <c r="E2360" s="20"/>
      <c r="F2360" s="20"/>
      <c r="G2360" s="20"/>
      <c r="H2360" s="20"/>
      <c r="I2360" s="20"/>
      <c r="J2360" s="20"/>
      <c r="K2360" s="21"/>
    </row>
    <row r="2361" spans="1:11" ht="17.100000000000001" customHeight="1" x14ac:dyDescent="0.25">
      <c r="A2361" s="60"/>
      <c r="B2361" s="18"/>
      <c r="C2361" s="19"/>
      <c r="D2361" s="20"/>
      <c r="E2361" s="20"/>
      <c r="F2361" s="20"/>
      <c r="G2361" s="20"/>
      <c r="H2361" s="20"/>
      <c r="I2361" s="20"/>
      <c r="J2361" s="20"/>
      <c r="K2361" s="21"/>
    </row>
    <row r="2362" spans="1:11" ht="17.100000000000001" customHeight="1" x14ac:dyDescent="0.25">
      <c r="A2362" s="60"/>
      <c r="B2362" s="18"/>
      <c r="C2362" s="19"/>
      <c r="D2362" s="20"/>
      <c r="E2362" s="20"/>
      <c r="F2362" s="20"/>
      <c r="G2362" s="20"/>
      <c r="H2362" s="20"/>
      <c r="I2362" s="20"/>
      <c r="J2362" s="20"/>
      <c r="K2362" s="21"/>
    </row>
    <row r="2363" spans="1:11" ht="17.100000000000001" customHeight="1" x14ac:dyDescent="0.25">
      <c r="A2363" s="60"/>
      <c r="B2363" s="18"/>
      <c r="C2363" s="19"/>
      <c r="D2363" s="20"/>
      <c r="E2363" s="20"/>
      <c r="F2363" s="20"/>
      <c r="G2363" s="20"/>
      <c r="H2363" s="20"/>
      <c r="I2363" s="20"/>
      <c r="J2363" s="20"/>
      <c r="K2363" s="21"/>
    </row>
    <row r="2364" spans="1:11" ht="17.100000000000001" customHeight="1" x14ac:dyDescent="0.25">
      <c r="A2364" s="60"/>
      <c r="B2364" s="18"/>
      <c r="C2364" s="19"/>
      <c r="D2364" s="20"/>
      <c r="E2364" s="20"/>
      <c r="F2364" s="20"/>
      <c r="G2364" s="20"/>
      <c r="H2364" s="20"/>
      <c r="I2364" s="20"/>
      <c r="J2364" s="20"/>
      <c r="K2364" s="21"/>
    </row>
    <row r="2365" spans="1:11" ht="17.100000000000001" customHeight="1" x14ac:dyDescent="0.25">
      <c r="A2365" s="60"/>
      <c r="B2365" s="18"/>
      <c r="C2365" s="19"/>
      <c r="D2365" s="20"/>
      <c r="E2365" s="20"/>
      <c r="F2365" s="20"/>
      <c r="G2365" s="20"/>
      <c r="H2365" s="20"/>
      <c r="I2365" s="20"/>
      <c r="J2365" s="20"/>
      <c r="K2365" s="21"/>
    </row>
    <row r="2366" spans="1:11" ht="17.100000000000001" customHeight="1" x14ac:dyDescent="0.25">
      <c r="A2366" s="60"/>
      <c r="B2366" s="18"/>
      <c r="C2366" s="19"/>
      <c r="D2366" s="20"/>
      <c r="E2366" s="20"/>
      <c r="F2366" s="20"/>
      <c r="G2366" s="20"/>
      <c r="H2366" s="20"/>
      <c r="I2366" s="20"/>
      <c r="J2366" s="20"/>
      <c r="K2366" s="21"/>
    </row>
    <row r="2367" spans="1:11" ht="17.100000000000001" customHeight="1" x14ac:dyDescent="0.25">
      <c r="A2367" s="60"/>
      <c r="B2367" s="18"/>
      <c r="C2367" s="19"/>
      <c r="D2367" s="20"/>
      <c r="E2367" s="20"/>
      <c r="F2367" s="20"/>
      <c r="G2367" s="20"/>
      <c r="H2367" s="20"/>
      <c r="I2367" s="20"/>
      <c r="J2367" s="20"/>
      <c r="K2367" s="21"/>
    </row>
    <row r="2368" spans="1:11" ht="17.100000000000001" customHeight="1" x14ac:dyDescent="0.25">
      <c r="A2368" s="60"/>
      <c r="B2368" s="18"/>
      <c r="C2368" s="19"/>
      <c r="D2368" s="20"/>
      <c r="E2368" s="20"/>
      <c r="F2368" s="20"/>
      <c r="G2368" s="20"/>
      <c r="H2368" s="20"/>
      <c r="I2368" s="20"/>
      <c r="J2368" s="20"/>
      <c r="K2368" s="21"/>
    </row>
    <row r="2369" spans="1:11" ht="17.100000000000001" customHeight="1" x14ac:dyDescent="0.25">
      <c r="A2369" s="60"/>
      <c r="B2369" s="18"/>
      <c r="C2369" s="19"/>
      <c r="D2369" s="20"/>
      <c r="E2369" s="20"/>
      <c r="F2369" s="20"/>
      <c r="G2369" s="20"/>
      <c r="H2369" s="20"/>
      <c r="I2369" s="20"/>
      <c r="J2369" s="20"/>
      <c r="K2369" s="21"/>
    </row>
    <row r="2370" spans="1:11" ht="17.100000000000001" customHeight="1" x14ac:dyDescent="0.25">
      <c r="A2370" s="60"/>
      <c r="B2370" s="18"/>
      <c r="C2370" s="19"/>
      <c r="D2370" s="20"/>
      <c r="E2370" s="20"/>
      <c r="F2370" s="20"/>
      <c r="G2370" s="20"/>
      <c r="H2370" s="20"/>
      <c r="I2370" s="20"/>
      <c r="J2370" s="20"/>
      <c r="K2370" s="21"/>
    </row>
    <row r="2371" spans="1:11" ht="17.100000000000001" customHeight="1" x14ac:dyDescent="0.25">
      <c r="A2371" s="60"/>
      <c r="B2371" s="18"/>
      <c r="C2371" s="19"/>
      <c r="D2371" s="20"/>
      <c r="E2371" s="20"/>
      <c r="F2371" s="20"/>
      <c r="G2371" s="20"/>
      <c r="H2371" s="20"/>
      <c r="I2371" s="20"/>
      <c r="J2371" s="20"/>
      <c r="K2371" s="21"/>
    </row>
    <row r="2372" spans="1:11" ht="17.100000000000001" customHeight="1" x14ac:dyDescent="0.25">
      <c r="A2372" s="60"/>
      <c r="B2372" s="18"/>
      <c r="C2372" s="19"/>
      <c r="D2372" s="20"/>
      <c r="E2372" s="20"/>
      <c r="F2372" s="20"/>
      <c r="G2372" s="20"/>
      <c r="H2372" s="20"/>
      <c r="I2372" s="20"/>
      <c r="J2372" s="20"/>
      <c r="K2372" s="21"/>
    </row>
    <row r="2373" spans="1:11" ht="17.100000000000001" customHeight="1" x14ac:dyDescent="0.25">
      <c r="A2373" s="60"/>
      <c r="B2373" s="18"/>
      <c r="C2373" s="19"/>
      <c r="D2373" s="20"/>
      <c r="E2373" s="20"/>
      <c r="F2373" s="20"/>
      <c r="G2373" s="20"/>
      <c r="H2373" s="20"/>
      <c r="I2373" s="20"/>
      <c r="J2373" s="20"/>
      <c r="K2373" s="21"/>
    </row>
    <row r="2374" spans="1:11" ht="17.100000000000001" customHeight="1" x14ac:dyDescent="0.25">
      <c r="A2374" s="60"/>
      <c r="B2374" s="18"/>
      <c r="C2374" s="19"/>
      <c r="D2374" s="20"/>
      <c r="E2374" s="20"/>
      <c r="F2374" s="20"/>
      <c r="G2374" s="20"/>
      <c r="H2374" s="20"/>
      <c r="I2374" s="20"/>
      <c r="J2374" s="20"/>
      <c r="K2374" s="21"/>
    </row>
    <row r="2375" spans="1:11" ht="17.100000000000001" customHeight="1" x14ac:dyDescent="0.25">
      <c r="A2375" s="60"/>
      <c r="B2375" s="18"/>
      <c r="C2375" s="19"/>
      <c r="D2375" s="20"/>
      <c r="E2375" s="20"/>
      <c r="F2375" s="20"/>
      <c r="G2375" s="20"/>
      <c r="H2375" s="20"/>
      <c r="I2375" s="20"/>
      <c r="J2375" s="20"/>
      <c r="K2375" s="21"/>
    </row>
    <row r="2376" spans="1:11" ht="17.100000000000001" customHeight="1" x14ac:dyDescent="0.25">
      <c r="A2376" s="60"/>
      <c r="B2376" s="18"/>
      <c r="C2376" s="19"/>
      <c r="D2376" s="20"/>
      <c r="E2376" s="20"/>
      <c r="F2376" s="20"/>
      <c r="G2376" s="20"/>
      <c r="H2376" s="20"/>
      <c r="I2376" s="20"/>
      <c r="J2376" s="20"/>
      <c r="K2376" s="21"/>
    </row>
    <row r="2377" spans="1:11" ht="17.100000000000001" customHeight="1" x14ac:dyDescent="0.25">
      <c r="A2377" s="60"/>
      <c r="B2377" s="18"/>
      <c r="C2377" s="19"/>
      <c r="D2377" s="20"/>
      <c r="E2377" s="20"/>
      <c r="F2377" s="20"/>
      <c r="G2377" s="20"/>
      <c r="H2377" s="20"/>
      <c r="I2377" s="20"/>
      <c r="J2377" s="20"/>
      <c r="K2377" s="21"/>
    </row>
    <row r="2378" spans="1:11" ht="17.100000000000001" customHeight="1" x14ac:dyDescent="0.25">
      <c r="A2378" s="60"/>
      <c r="B2378" s="18"/>
      <c r="C2378" s="19"/>
      <c r="D2378" s="20"/>
      <c r="E2378" s="20"/>
      <c r="F2378" s="20"/>
      <c r="G2378" s="20"/>
      <c r="H2378" s="20"/>
      <c r="I2378" s="20"/>
      <c r="J2378" s="20"/>
      <c r="K2378" s="21"/>
    </row>
    <row r="2379" spans="1:11" ht="17.100000000000001" customHeight="1" x14ac:dyDescent="0.25">
      <c r="A2379" s="60"/>
      <c r="B2379" s="18"/>
      <c r="C2379" s="19"/>
      <c r="D2379" s="20"/>
      <c r="E2379" s="20"/>
      <c r="F2379" s="20"/>
      <c r="G2379" s="20"/>
      <c r="H2379" s="20"/>
      <c r="I2379" s="20"/>
      <c r="J2379" s="20"/>
      <c r="K2379" s="21"/>
    </row>
    <row r="2380" spans="1:11" ht="17.100000000000001" customHeight="1" x14ac:dyDescent="0.25">
      <c r="A2380" s="60"/>
      <c r="B2380" s="18"/>
      <c r="C2380" s="19"/>
      <c r="D2380" s="20"/>
      <c r="E2380" s="20"/>
      <c r="F2380" s="20"/>
      <c r="G2380" s="20"/>
      <c r="H2380" s="20"/>
      <c r="I2380" s="20"/>
      <c r="J2380" s="20"/>
      <c r="K2380" s="21"/>
    </row>
    <row r="2381" spans="1:11" ht="17.100000000000001" customHeight="1" x14ac:dyDescent="0.25">
      <c r="A2381" s="60"/>
      <c r="B2381" s="18"/>
      <c r="C2381" s="19"/>
      <c r="D2381" s="20"/>
      <c r="E2381" s="20"/>
      <c r="F2381" s="20"/>
      <c r="G2381" s="20"/>
      <c r="H2381" s="20"/>
      <c r="I2381" s="20"/>
      <c r="J2381" s="20"/>
      <c r="K2381" s="21"/>
    </row>
    <row r="2382" spans="1:11" ht="17.100000000000001" customHeight="1" x14ac:dyDescent="0.25">
      <c r="A2382" s="60"/>
      <c r="B2382" s="18"/>
      <c r="C2382" s="19"/>
      <c r="D2382" s="20"/>
      <c r="E2382" s="20"/>
      <c r="F2382" s="20"/>
      <c r="G2382" s="20"/>
      <c r="H2382" s="20"/>
      <c r="I2382" s="20"/>
      <c r="J2382" s="20"/>
      <c r="K2382" s="21"/>
    </row>
    <row r="2383" spans="1:11" ht="17.100000000000001" customHeight="1" x14ac:dyDescent="0.25">
      <c r="A2383" s="60"/>
      <c r="B2383" s="18"/>
      <c r="C2383" s="19"/>
      <c r="D2383" s="20"/>
      <c r="E2383" s="20"/>
      <c r="F2383" s="20"/>
      <c r="G2383" s="20"/>
      <c r="H2383" s="20"/>
      <c r="I2383" s="20"/>
      <c r="J2383" s="20"/>
      <c r="K2383" s="21"/>
    </row>
    <row r="2384" spans="1:11" ht="17.100000000000001" customHeight="1" x14ac:dyDescent="0.25">
      <c r="A2384" s="60"/>
      <c r="B2384" s="18"/>
      <c r="C2384" s="19"/>
      <c r="D2384" s="20"/>
      <c r="E2384" s="20"/>
      <c r="F2384" s="20"/>
      <c r="G2384" s="20"/>
      <c r="H2384" s="20"/>
      <c r="I2384" s="20"/>
      <c r="J2384" s="20"/>
      <c r="K2384" s="21"/>
    </row>
    <row r="2385" spans="1:11" ht="17.100000000000001" customHeight="1" x14ac:dyDescent="0.25">
      <c r="A2385" s="60"/>
      <c r="B2385" s="18"/>
      <c r="C2385" s="19"/>
      <c r="D2385" s="20"/>
      <c r="E2385" s="20"/>
      <c r="F2385" s="20"/>
      <c r="G2385" s="20"/>
      <c r="H2385" s="20"/>
      <c r="I2385" s="20"/>
      <c r="J2385" s="20"/>
      <c r="K2385" s="21"/>
    </row>
    <row r="2386" spans="1:11" ht="17.100000000000001" customHeight="1" x14ac:dyDescent="0.25">
      <c r="A2386" s="60"/>
      <c r="B2386" s="18"/>
      <c r="C2386" s="19"/>
      <c r="D2386" s="20"/>
      <c r="E2386" s="20"/>
      <c r="F2386" s="20"/>
      <c r="G2386" s="20"/>
      <c r="H2386" s="20"/>
      <c r="I2386" s="20"/>
      <c r="J2386" s="20"/>
      <c r="K2386" s="21"/>
    </row>
    <row r="2387" spans="1:11" ht="17.100000000000001" customHeight="1" x14ac:dyDescent="0.25">
      <c r="A2387" s="60"/>
      <c r="B2387" s="18"/>
      <c r="C2387" s="19"/>
      <c r="D2387" s="20"/>
      <c r="E2387" s="20"/>
      <c r="F2387" s="20"/>
      <c r="G2387" s="20"/>
      <c r="H2387" s="20"/>
      <c r="I2387" s="20"/>
      <c r="J2387" s="20"/>
      <c r="K2387" s="21"/>
    </row>
    <row r="2388" spans="1:11" ht="17.100000000000001" customHeight="1" x14ac:dyDescent="0.25">
      <c r="A2388" s="60"/>
      <c r="B2388" s="18"/>
      <c r="C2388" s="19"/>
      <c r="D2388" s="20"/>
      <c r="E2388" s="20"/>
      <c r="F2388" s="20"/>
      <c r="G2388" s="20"/>
      <c r="H2388" s="20"/>
      <c r="I2388" s="20"/>
      <c r="J2388" s="20"/>
      <c r="K2388" s="21"/>
    </row>
    <row r="2389" spans="1:11" ht="17.100000000000001" customHeight="1" x14ac:dyDescent="0.25">
      <c r="A2389" s="60"/>
      <c r="B2389" s="18"/>
      <c r="C2389" s="19"/>
      <c r="D2389" s="20"/>
      <c r="E2389" s="20"/>
      <c r="F2389" s="20"/>
      <c r="G2389" s="20"/>
      <c r="H2389" s="20"/>
      <c r="I2389" s="20"/>
      <c r="J2389" s="20"/>
      <c r="K2389" s="21"/>
    </row>
    <row r="2390" spans="1:11" ht="17.100000000000001" customHeight="1" x14ac:dyDescent="0.25">
      <c r="A2390" s="60"/>
      <c r="B2390" s="18"/>
      <c r="C2390" s="19"/>
      <c r="D2390" s="20"/>
      <c r="E2390" s="20"/>
      <c r="F2390" s="20"/>
      <c r="G2390" s="20"/>
      <c r="H2390" s="20"/>
      <c r="I2390" s="20"/>
      <c r="J2390" s="20"/>
      <c r="K2390" s="21"/>
    </row>
    <row r="2391" spans="1:11" ht="17.100000000000001" customHeight="1" x14ac:dyDescent="0.25">
      <c r="A2391" s="60"/>
      <c r="B2391" s="18"/>
      <c r="C2391" s="19"/>
      <c r="D2391" s="20"/>
      <c r="E2391" s="20"/>
      <c r="F2391" s="20"/>
      <c r="G2391" s="20"/>
      <c r="H2391" s="20"/>
      <c r="I2391" s="20"/>
      <c r="J2391" s="20"/>
      <c r="K2391" s="21"/>
    </row>
    <row r="2392" spans="1:11" ht="17.100000000000001" customHeight="1" x14ac:dyDescent="0.25">
      <c r="A2392" s="60"/>
      <c r="B2392" s="18"/>
      <c r="C2392" s="19"/>
      <c r="D2392" s="20"/>
      <c r="E2392" s="20"/>
      <c r="F2392" s="20"/>
      <c r="G2392" s="20"/>
      <c r="H2392" s="20"/>
      <c r="I2392" s="20"/>
      <c r="J2392" s="20"/>
      <c r="K2392" s="21"/>
    </row>
    <row r="2393" spans="1:11" ht="17.100000000000001" customHeight="1" x14ac:dyDescent="0.25">
      <c r="A2393" s="60"/>
      <c r="B2393" s="18"/>
      <c r="C2393" s="19"/>
      <c r="D2393" s="20"/>
      <c r="E2393" s="20"/>
      <c r="F2393" s="20"/>
      <c r="G2393" s="20"/>
      <c r="H2393" s="20"/>
      <c r="I2393" s="20"/>
      <c r="J2393" s="20"/>
      <c r="K2393" s="21"/>
    </row>
    <row r="2394" spans="1:11" ht="17.100000000000001" customHeight="1" x14ac:dyDescent="0.25">
      <c r="A2394" s="60"/>
      <c r="B2394" s="18"/>
      <c r="C2394" s="19"/>
      <c r="D2394" s="20"/>
      <c r="E2394" s="20"/>
      <c r="F2394" s="20"/>
      <c r="G2394" s="20"/>
      <c r="H2394" s="20"/>
      <c r="I2394" s="20"/>
      <c r="J2394" s="20"/>
      <c r="K2394" s="21"/>
    </row>
    <row r="2395" spans="1:11" ht="17.100000000000001" customHeight="1" x14ac:dyDescent="0.25">
      <c r="A2395" s="60"/>
      <c r="B2395" s="18"/>
      <c r="C2395" s="19"/>
      <c r="D2395" s="20"/>
      <c r="E2395" s="20"/>
      <c r="F2395" s="20"/>
      <c r="G2395" s="20"/>
      <c r="H2395" s="20"/>
      <c r="I2395" s="20"/>
      <c r="J2395" s="20"/>
      <c r="K2395" s="21"/>
    </row>
    <row r="2396" spans="1:11" ht="17.100000000000001" customHeight="1" x14ac:dyDescent="0.25">
      <c r="A2396" s="60"/>
      <c r="B2396" s="18"/>
      <c r="C2396" s="19"/>
      <c r="D2396" s="20"/>
      <c r="E2396" s="20"/>
      <c r="F2396" s="20"/>
      <c r="G2396" s="20"/>
      <c r="H2396" s="20"/>
      <c r="I2396" s="20"/>
      <c r="J2396" s="20"/>
      <c r="K2396" s="21"/>
    </row>
    <row r="2397" spans="1:11" ht="17.100000000000001" customHeight="1" x14ac:dyDescent="0.25">
      <c r="A2397" s="60"/>
      <c r="B2397" s="18"/>
      <c r="C2397" s="19"/>
      <c r="D2397" s="20"/>
      <c r="E2397" s="20"/>
      <c r="F2397" s="20"/>
      <c r="G2397" s="20"/>
      <c r="H2397" s="20"/>
      <c r="I2397" s="20"/>
      <c r="J2397" s="20"/>
      <c r="K2397" s="21"/>
    </row>
    <row r="2398" spans="1:11" ht="17.100000000000001" customHeight="1" x14ac:dyDescent="0.25">
      <c r="A2398" s="60"/>
      <c r="B2398" s="18"/>
      <c r="C2398" s="19"/>
      <c r="D2398" s="20"/>
      <c r="E2398" s="20"/>
      <c r="F2398" s="20"/>
      <c r="G2398" s="20"/>
      <c r="H2398" s="20"/>
      <c r="I2398" s="20"/>
      <c r="J2398" s="20"/>
      <c r="K2398" s="21"/>
    </row>
    <row r="2399" spans="1:11" ht="17.100000000000001" customHeight="1" x14ac:dyDescent="0.25">
      <c r="A2399" s="60"/>
      <c r="B2399" s="18"/>
      <c r="C2399" s="19"/>
      <c r="D2399" s="20"/>
      <c r="E2399" s="20"/>
      <c r="F2399" s="20"/>
      <c r="G2399" s="20"/>
      <c r="H2399" s="20"/>
      <c r="I2399" s="20"/>
      <c r="J2399" s="20"/>
      <c r="K2399" s="21"/>
    </row>
    <row r="2400" spans="1:11" ht="17.100000000000001" customHeight="1" x14ac:dyDescent="0.25">
      <c r="A2400" s="60"/>
      <c r="B2400" s="18"/>
      <c r="C2400" s="19"/>
      <c r="D2400" s="20"/>
      <c r="E2400" s="20"/>
      <c r="F2400" s="20"/>
      <c r="G2400" s="20"/>
      <c r="H2400" s="20"/>
      <c r="I2400" s="20"/>
      <c r="J2400" s="20"/>
      <c r="K2400" s="21"/>
    </row>
    <row r="2401" spans="1:11" ht="17.100000000000001" customHeight="1" x14ac:dyDescent="0.25">
      <c r="A2401" s="60"/>
      <c r="B2401" s="18"/>
      <c r="C2401" s="19"/>
      <c r="D2401" s="20"/>
      <c r="E2401" s="20"/>
      <c r="F2401" s="20"/>
      <c r="G2401" s="20"/>
      <c r="H2401" s="20"/>
      <c r="I2401" s="20"/>
      <c r="J2401" s="20"/>
      <c r="K2401" s="21"/>
    </row>
    <row r="2402" spans="1:11" ht="17.100000000000001" customHeight="1" x14ac:dyDescent="0.25">
      <c r="A2402" s="60"/>
      <c r="B2402" s="18"/>
      <c r="C2402" s="19"/>
      <c r="D2402" s="20"/>
      <c r="E2402" s="20"/>
      <c r="F2402" s="20"/>
      <c r="G2402" s="20"/>
      <c r="H2402" s="20"/>
      <c r="I2402" s="20"/>
      <c r="J2402" s="20"/>
      <c r="K2402" s="21"/>
    </row>
    <row r="2403" spans="1:11" ht="17.100000000000001" customHeight="1" x14ac:dyDescent="0.25">
      <c r="A2403" s="60"/>
      <c r="B2403" s="18"/>
      <c r="C2403" s="19"/>
      <c r="D2403" s="20"/>
      <c r="E2403" s="20"/>
      <c r="F2403" s="20"/>
      <c r="G2403" s="20"/>
      <c r="H2403" s="20"/>
      <c r="I2403" s="20"/>
      <c r="J2403" s="20"/>
      <c r="K2403" s="21"/>
    </row>
    <row r="2404" spans="1:11" ht="17.100000000000001" customHeight="1" x14ac:dyDescent="0.25">
      <c r="A2404" s="60"/>
      <c r="B2404" s="18"/>
      <c r="C2404" s="19"/>
      <c r="D2404" s="20"/>
      <c r="E2404" s="20"/>
      <c r="F2404" s="20"/>
      <c r="G2404" s="20"/>
      <c r="H2404" s="20"/>
      <c r="I2404" s="20"/>
      <c r="J2404" s="20"/>
      <c r="K2404" s="21"/>
    </row>
    <row r="2405" spans="1:11" ht="17.100000000000001" customHeight="1" x14ac:dyDescent="0.25">
      <c r="A2405" s="60"/>
      <c r="B2405" s="18"/>
      <c r="C2405" s="19"/>
      <c r="D2405" s="20"/>
      <c r="E2405" s="20"/>
      <c r="F2405" s="20"/>
      <c r="G2405" s="20"/>
      <c r="H2405" s="20"/>
      <c r="I2405" s="20"/>
      <c r="J2405" s="20"/>
      <c r="K2405" s="21"/>
    </row>
    <row r="2406" spans="1:11" ht="17.100000000000001" customHeight="1" x14ac:dyDescent="0.25">
      <c r="A2406" s="60"/>
      <c r="B2406" s="18"/>
      <c r="C2406" s="19"/>
      <c r="D2406" s="20"/>
      <c r="E2406" s="20"/>
      <c r="F2406" s="20"/>
      <c r="G2406" s="20"/>
      <c r="H2406" s="20"/>
      <c r="I2406" s="20"/>
      <c r="J2406" s="20"/>
      <c r="K2406" s="21"/>
    </row>
    <row r="2407" spans="1:11" ht="17.100000000000001" customHeight="1" x14ac:dyDescent="0.25">
      <c r="A2407" s="60"/>
      <c r="B2407" s="18"/>
      <c r="C2407" s="19"/>
      <c r="D2407" s="20"/>
      <c r="E2407" s="20"/>
      <c r="F2407" s="20"/>
      <c r="G2407" s="20"/>
      <c r="H2407" s="20"/>
      <c r="I2407" s="20"/>
      <c r="J2407" s="20"/>
      <c r="K2407" s="21"/>
    </row>
    <row r="2408" spans="1:11" ht="17.100000000000001" customHeight="1" x14ac:dyDescent="0.25">
      <c r="A2408" s="60"/>
      <c r="B2408" s="18"/>
      <c r="C2408" s="19"/>
      <c r="D2408" s="20"/>
      <c r="E2408" s="20"/>
      <c r="F2408" s="20"/>
      <c r="G2408" s="20"/>
      <c r="H2408" s="20"/>
      <c r="I2408" s="20"/>
      <c r="J2408" s="20"/>
      <c r="K2408" s="21"/>
    </row>
    <row r="2409" spans="1:11" ht="17.100000000000001" customHeight="1" x14ac:dyDescent="0.25">
      <c r="A2409" s="60"/>
      <c r="B2409" s="18"/>
      <c r="C2409" s="19"/>
      <c r="D2409" s="20"/>
      <c r="E2409" s="20"/>
      <c r="F2409" s="20"/>
      <c r="G2409" s="20"/>
      <c r="H2409" s="20"/>
      <c r="I2409" s="20"/>
      <c r="J2409" s="20"/>
      <c r="K2409" s="21"/>
    </row>
    <row r="2410" spans="1:11" ht="17.100000000000001" customHeight="1" x14ac:dyDescent="0.25">
      <c r="A2410" s="60"/>
      <c r="B2410" s="18"/>
      <c r="C2410" s="19"/>
      <c r="D2410" s="20"/>
      <c r="E2410" s="20"/>
      <c r="F2410" s="20"/>
      <c r="G2410" s="20"/>
      <c r="H2410" s="20"/>
      <c r="I2410" s="20"/>
      <c r="J2410" s="20"/>
      <c r="K2410" s="21"/>
    </row>
    <row r="2411" spans="1:11" ht="17.100000000000001" customHeight="1" x14ac:dyDescent="0.25">
      <c r="A2411" s="60"/>
      <c r="B2411" s="18"/>
      <c r="C2411" s="19"/>
      <c r="D2411" s="20"/>
      <c r="E2411" s="20"/>
      <c r="F2411" s="20"/>
      <c r="G2411" s="20"/>
      <c r="H2411" s="20"/>
      <c r="I2411" s="20"/>
      <c r="J2411" s="20"/>
      <c r="K2411" s="21"/>
    </row>
    <row r="2412" spans="1:11" ht="17.100000000000001" customHeight="1" x14ac:dyDescent="0.25">
      <c r="A2412" s="60"/>
      <c r="B2412" s="18"/>
      <c r="C2412" s="19"/>
      <c r="D2412" s="20"/>
      <c r="E2412" s="20"/>
      <c r="F2412" s="20"/>
      <c r="G2412" s="20"/>
      <c r="H2412" s="20"/>
      <c r="I2412" s="20"/>
      <c r="J2412" s="20"/>
      <c r="K2412" s="21"/>
    </row>
    <row r="2413" spans="1:11" ht="17.100000000000001" customHeight="1" x14ac:dyDescent="0.25">
      <c r="A2413" s="60"/>
      <c r="B2413" s="18"/>
      <c r="C2413" s="19"/>
      <c r="D2413" s="20"/>
      <c r="E2413" s="20"/>
      <c r="F2413" s="20"/>
      <c r="G2413" s="20"/>
      <c r="H2413" s="20"/>
      <c r="I2413" s="20"/>
      <c r="J2413" s="20"/>
      <c r="K2413" s="21"/>
    </row>
    <row r="2414" spans="1:11" ht="17.100000000000001" customHeight="1" x14ac:dyDescent="0.25">
      <c r="A2414" s="60"/>
      <c r="B2414" s="18"/>
      <c r="C2414" s="19"/>
      <c r="D2414" s="20"/>
      <c r="E2414" s="20"/>
      <c r="F2414" s="20"/>
      <c r="G2414" s="20"/>
      <c r="H2414" s="20"/>
      <c r="I2414" s="20"/>
      <c r="J2414" s="20"/>
      <c r="K2414" s="21"/>
    </row>
    <row r="2415" spans="1:11" ht="17.100000000000001" customHeight="1" x14ac:dyDescent="0.25">
      <c r="A2415" s="60"/>
      <c r="B2415" s="18"/>
      <c r="C2415" s="19"/>
      <c r="D2415" s="20"/>
      <c r="E2415" s="20"/>
      <c r="F2415" s="20"/>
      <c r="G2415" s="20"/>
      <c r="H2415" s="20"/>
      <c r="I2415" s="20"/>
      <c r="J2415" s="20"/>
      <c r="K2415" s="21"/>
    </row>
    <row r="2416" spans="1:11" ht="17.100000000000001" customHeight="1" x14ac:dyDescent="0.25">
      <c r="A2416" s="60"/>
      <c r="B2416" s="18"/>
      <c r="C2416" s="19"/>
      <c r="D2416" s="20"/>
      <c r="E2416" s="20"/>
      <c r="F2416" s="20"/>
      <c r="G2416" s="20"/>
      <c r="H2416" s="20"/>
      <c r="I2416" s="20"/>
      <c r="J2416" s="20"/>
      <c r="K2416" s="21"/>
    </row>
    <row r="2417" spans="1:11" ht="17.100000000000001" customHeight="1" x14ac:dyDescent="0.25">
      <c r="A2417" s="60"/>
      <c r="B2417" s="18"/>
      <c r="C2417" s="19"/>
      <c r="D2417" s="20"/>
      <c r="E2417" s="20"/>
      <c r="F2417" s="20"/>
      <c r="G2417" s="20"/>
      <c r="H2417" s="20"/>
      <c r="I2417" s="20"/>
      <c r="J2417" s="20"/>
      <c r="K2417" s="21"/>
    </row>
    <row r="2418" spans="1:11" ht="17.100000000000001" customHeight="1" x14ac:dyDescent="0.25">
      <c r="A2418" s="60"/>
      <c r="B2418" s="18"/>
      <c r="C2418" s="19"/>
      <c r="D2418" s="20"/>
      <c r="E2418" s="20"/>
      <c r="F2418" s="20"/>
      <c r="G2418" s="20"/>
      <c r="H2418" s="20"/>
      <c r="I2418" s="20"/>
      <c r="J2418" s="20"/>
      <c r="K2418" s="21"/>
    </row>
    <row r="2419" spans="1:11" ht="17.100000000000001" customHeight="1" x14ac:dyDescent="0.25">
      <c r="A2419" s="60"/>
      <c r="B2419" s="18"/>
      <c r="C2419" s="19"/>
      <c r="D2419" s="20"/>
      <c r="E2419" s="20"/>
      <c r="F2419" s="20"/>
      <c r="G2419" s="20"/>
      <c r="H2419" s="20"/>
      <c r="I2419" s="20"/>
      <c r="J2419" s="20"/>
      <c r="K2419" s="21"/>
    </row>
    <row r="2420" spans="1:11" ht="17.100000000000001" customHeight="1" x14ac:dyDescent="0.25">
      <c r="A2420" s="60"/>
      <c r="B2420" s="18"/>
      <c r="C2420" s="19"/>
      <c r="D2420" s="20"/>
      <c r="E2420" s="20"/>
      <c r="F2420" s="20"/>
      <c r="G2420" s="20"/>
      <c r="H2420" s="20"/>
      <c r="I2420" s="20"/>
      <c r="J2420" s="20"/>
      <c r="K2420" s="21"/>
    </row>
    <row r="2421" spans="1:11" ht="17.100000000000001" customHeight="1" x14ac:dyDescent="0.25">
      <c r="A2421" s="60"/>
      <c r="B2421" s="18"/>
      <c r="C2421" s="19"/>
      <c r="D2421" s="20"/>
      <c r="E2421" s="20"/>
      <c r="F2421" s="20"/>
      <c r="G2421" s="20"/>
      <c r="H2421" s="20"/>
      <c r="I2421" s="20"/>
      <c r="J2421" s="20"/>
      <c r="K2421" s="21"/>
    </row>
    <row r="2422" spans="1:11" ht="17.100000000000001" customHeight="1" x14ac:dyDescent="0.25">
      <c r="A2422" s="60"/>
      <c r="B2422" s="18"/>
      <c r="C2422" s="19"/>
      <c r="D2422" s="20"/>
      <c r="E2422" s="20"/>
      <c r="F2422" s="20"/>
      <c r="G2422" s="20"/>
      <c r="H2422" s="20"/>
      <c r="I2422" s="20"/>
      <c r="J2422" s="20"/>
      <c r="K2422" s="21"/>
    </row>
    <row r="2423" spans="1:11" ht="17.100000000000001" customHeight="1" x14ac:dyDescent="0.25">
      <c r="A2423" s="60"/>
      <c r="B2423" s="18"/>
      <c r="C2423" s="19"/>
      <c r="D2423" s="20"/>
      <c r="E2423" s="20"/>
      <c r="F2423" s="20"/>
      <c r="G2423" s="20"/>
      <c r="H2423" s="20"/>
      <c r="I2423" s="20"/>
      <c r="J2423" s="20"/>
      <c r="K2423" s="21"/>
    </row>
    <row r="2424" spans="1:11" ht="17.100000000000001" customHeight="1" x14ac:dyDescent="0.25">
      <c r="A2424" s="60"/>
      <c r="B2424" s="18"/>
      <c r="C2424" s="19"/>
      <c r="D2424" s="20"/>
      <c r="E2424" s="20"/>
      <c r="F2424" s="20"/>
      <c r="G2424" s="20"/>
      <c r="H2424" s="20"/>
      <c r="I2424" s="20"/>
      <c r="J2424" s="20"/>
      <c r="K2424" s="21"/>
    </row>
    <row r="2425" spans="1:11" ht="17.100000000000001" customHeight="1" x14ac:dyDescent="0.25">
      <c r="A2425" s="60"/>
      <c r="B2425" s="18"/>
      <c r="C2425" s="19"/>
      <c r="D2425" s="20"/>
      <c r="E2425" s="20"/>
      <c r="F2425" s="20"/>
      <c r="G2425" s="20"/>
      <c r="H2425" s="20"/>
      <c r="I2425" s="20"/>
      <c r="J2425" s="20"/>
      <c r="K2425" s="21"/>
    </row>
    <row r="2426" spans="1:11" ht="17.100000000000001" customHeight="1" x14ac:dyDescent="0.25">
      <c r="A2426" s="60"/>
      <c r="B2426" s="18"/>
      <c r="C2426" s="19"/>
      <c r="D2426" s="20"/>
      <c r="E2426" s="20"/>
      <c r="F2426" s="20"/>
      <c r="G2426" s="20"/>
      <c r="H2426" s="20"/>
      <c r="I2426" s="20"/>
      <c r="J2426" s="20"/>
      <c r="K2426" s="21"/>
    </row>
    <row r="2427" spans="1:11" ht="17.100000000000001" customHeight="1" x14ac:dyDescent="0.25">
      <c r="A2427" s="60"/>
      <c r="B2427" s="18"/>
      <c r="C2427" s="19"/>
      <c r="D2427" s="20"/>
      <c r="E2427" s="20"/>
      <c r="F2427" s="20"/>
      <c r="G2427" s="20"/>
      <c r="H2427" s="20"/>
      <c r="I2427" s="20"/>
      <c r="J2427" s="20"/>
      <c r="K2427" s="21"/>
    </row>
    <row r="2428" spans="1:11" ht="17.100000000000001" customHeight="1" x14ac:dyDescent="0.25">
      <c r="A2428" s="60"/>
      <c r="B2428" s="18"/>
      <c r="C2428" s="19"/>
      <c r="D2428" s="20"/>
      <c r="E2428" s="20"/>
      <c r="F2428" s="20"/>
      <c r="G2428" s="20"/>
      <c r="H2428" s="20"/>
      <c r="I2428" s="20"/>
      <c r="J2428" s="20"/>
      <c r="K2428" s="21"/>
    </row>
    <row r="2429" spans="1:11" ht="17.100000000000001" customHeight="1" x14ac:dyDescent="0.25">
      <c r="A2429" s="60"/>
      <c r="B2429" s="18"/>
      <c r="C2429" s="19"/>
      <c r="D2429" s="20"/>
      <c r="E2429" s="20"/>
      <c r="F2429" s="20"/>
      <c r="G2429" s="20"/>
      <c r="H2429" s="20"/>
      <c r="I2429" s="20"/>
      <c r="J2429" s="20"/>
      <c r="K2429" s="21"/>
    </row>
    <row r="2430" spans="1:11" ht="17.100000000000001" customHeight="1" x14ac:dyDescent="0.25">
      <c r="A2430" s="60"/>
      <c r="B2430" s="18"/>
      <c r="C2430" s="19"/>
      <c r="D2430" s="20"/>
      <c r="E2430" s="20"/>
      <c r="F2430" s="20"/>
      <c r="G2430" s="20"/>
      <c r="H2430" s="20"/>
      <c r="I2430" s="20"/>
      <c r="J2430" s="20"/>
      <c r="K2430" s="21"/>
    </row>
    <row r="2431" spans="1:11" ht="17.100000000000001" customHeight="1" x14ac:dyDescent="0.25">
      <c r="A2431" s="60"/>
      <c r="B2431" s="18"/>
      <c r="C2431" s="19"/>
      <c r="D2431" s="20"/>
      <c r="E2431" s="20"/>
      <c r="F2431" s="20"/>
      <c r="G2431" s="20"/>
      <c r="H2431" s="20"/>
      <c r="I2431" s="20"/>
      <c r="J2431" s="20"/>
      <c r="K2431" s="21"/>
    </row>
    <row r="2432" spans="1:11" ht="17.100000000000001" customHeight="1" x14ac:dyDescent="0.25">
      <c r="A2432" s="60"/>
      <c r="B2432" s="18"/>
      <c r="C2432" s="19"/>
      <c r="D2432" s="20"/>
      <c r="E2432" s="20"/>
      <c r="F2432" s="20"/>
      <c r="G2432" s="20"/>
      <c r="H2432" s="20"/>
      <c r="I2432" s="20"/>
      <c r="J2432" s="20"/>
      <c r="K2432" s="21"/>
    </row>
    <row r="2433" spans="1:11" ht="17.100000000000001" customHeight="1" x14ac:dyDescent="0.25">
      <c r="A2433" s="60"/>
      <c r="B2433" s="18"/>
      <c r="C2433" s="19"/>
      <c r="D2433" s="20"/>
      <c r="E2433" s="20"/>
      <c r="F2433" s="20"/>
      <c r="G2433" s="20"/>
      <c r="H2433" s="20"/>
      <c r="I2433" s="20"/>
      <c r="J2433" s="20"/>
      <c r="K2433" s="21"/>
    </row>
    <row r="2434" spans="1:11" ht="17.100000000000001" customHeight="1" x14ac:dyDescent="0.25">
      <c r="A2434" s="60"/>
      <c r="B2434" s="18"/>
      <c r="C2434" s="19"/>
      <c r="D2434" s="20"/>
      <c r="E2434" s="20"/>
      <c r="F2434" s="20"/>
      <c r="G2434" s="20"/>
      <c r="H2434" s="20"/>
      <c r="I2434" s="20"/>
      <c r="J2434" s="20"/>
      <c r="K2434" s="21"/>
    </row>
    <row r="2435" spans="1:11" ht="17.100000000000001" customHeight="1" x14ac:dyDescent="0.25">
      <c r="A2435" s="60"/>
      <c r="B2435" s="18"/>
      <c r="C2435" s="19"/>
      <c r="D2435" s="20"/>
      <c r="E2435" s="20"/>
      <c r="F2435" s="20"/>
      <c r="G2435" s="20"/>
      <c r="H2435" s="20"/>
      <c r="I2435" s="20"/>
      <c r="J2435" s="20"/>
      <c r="K2435" s="21"/>
    </row>
    <row r="2436" spans="1:11" ht="17.100000000000001" customHeight="1" x14ac:dyDescent="0.25">
      <c r="A2436" s="60"/>
      <c r="B2436" s="18"/>
      <c r="C2436" s="19"/>
      <c r="D2436" s="20"/>
      <c r="E2436" s="20"/>
      <c r="F2436" s="20"/>
      <c r="G2436" s="20"/>
      <c r="H2436" s="20"/>
      <c r="I2436" s="20"/>
      <c r="J2436" s="20"/>
      <c r="K2436" s="21"/>
    </row>
    <row r="2437" spans="1:11" ht="17.100000000000001" customHeight="1" x14ac:dyDescent="0.25">
      <c r="A2437" s="60"/>
      <c r="B2437" s="18"/>
      <c r="C2437" s="19"/>
      <c r="D2437" s="20"/>
      <c r="E2437" s="20"/>
      <c r="F2437" s="20"/>
      <c r="G2437" s="20"/>
      <c r="H2437" s="20"/>
      <c r="I2437" s="20"/>
      <c r="J2437" s="20"/>
      <c r="K2437" s="21"/>
    </row>
    <row r="2438" spans="1:11" ht="17.100000000000001" customHeight="1" x14ac:dyDescent="0.25">
      <c r="A2438" s="60"/>
      <c r="B2438" s="18"/>
      <c r="C2438" s="19"/>
      <c r="D2438" s="20"/>
      <c r="E2438" s="20"/>
      <c r="F2438" s="20"/>
      <c r="G2438" s="20"/>
      <c r="H2438" s="20"/>
      <c r="I2438" s="20"/>
      <c r="J2438" s="20"/>
      <c r="K2438" s="21"/>
    </row>
    <row r="2439" spans="1:11" ht="17.100000000000001" customHeight="1" x14ac:dyDescent="0.25">
      <c r="A2439" s="60"/>
      <c r="B2439" s="18"/>
      <c r="C2439" s="19"/>
      <c r="D2439" s="20"/>
      <c r="E2439" s="20"/>
      <c r="F2439" s="20"/>
      <c r="G2439" s="20"/>
      <c r="H2439" s="20"/>
      <c r="I2439" s="20"/>
      <c r="J2439" s="20"/>
      <c r="K2439" s="21"/>
    </row>
    <row r="2440" spans="1:11" ht="17.100000000000001" customHeight="1" x14ac:dyDescent="0.25">
      <c r="A2440" s="60"/>
      <c r="B2440" s="18"/>
      <c r="C2440" s="19"/>
      <c r="D2440" s="20"/>
      <c r="E2440" s="20"/>
      <c r="F2440" s="20"/>
      <c r="G2440" s="20"/>
      <c r="H2440" s="20"/>
      <c r="I2440" s="20"/>
      <c r="J2440" s="20"/>
      <c r="K2440" s="21"/>
    </row>
    <row r="2441" spans="1:11" ht="17.100000000000001" customHeight="1" x14ac:dyDescent="0.25">
      <c r="A2441" s="60"/>
      <c r="B2441" s="18"/>
      <c r="C2441" s="19"/>
      <c r="D2441" s="20"/>
      <c r="E2441" s="20"/>
      <c r="F2441" s="20"/>
      <c r="G2441" s="20"/>
      <c r="H2441" s="20"/>
      <c r="I2441" s="20"/>
      <c r="J2441" s="20"/>
      <c r="K2441" s="21"/>
    </row>
    <row r="2442" spans="1:11" ht="17.100000000000001" customHeight="1" x14ac:dyDescent="0.25">
      <c r="A2442" s="60"/>
      <c r="B2442" s="18"/>
      <c r="C2442" s="19"/>
      <c r="D2442" s="20"/>
      <c r="E2442" s="20"/>
      <c r="F2442" s="20"/>
      <c r="G2442" s="20"/>
      <c r="H2442" s="20"/>
      <c r="I2442" s="20"/>
      <c r="J2442" s="20"/>
      <c r="K2442" s="21"/>
    </row>
    <row r="2443" spans="1:11" ht="17.100000000000001" customHeight="1" x14ac:dyDescent="0.25">
      <c r="A2443" s="60"/>
      <c r="B2443" s="18"/>
      <c r="C2443" s="19"/>
      <c r="D2443" s="20"/>
      <c r="E2443" s="20"/>
      <c r="F2443" s="20"/>
      <c r="G2443" s="20"/>
      <c r="H2443" s="20"/>
      <c r="I2443" s="20"/>
      <c r="J2443" s="20"/>
      <c r="K2443" s="21"/>
    </row>
    <row r="2444" spans="1:11" ht="17.100000000000001" customHeight="1" x14ac:dyDescent="0.25">
      <c r="A2444" s="60"/>
      <c r="B2444" s="18"/>
      <c r="C2444" s="19"/>
      <c r="D2444" s="20"/>
      <c r="E2444" s="20"/>
      <c r="F2444" s="20"/>
      <c r="G2444" s="20"/>
      <c r="H2444" s="20"/>
      <c r="I2444" s="20"/>
      <c r="J2444" s="20"/>
      <c r="K2444" s="21"/>
    </row>
    <row r="2445" spans="1:11" ht="17.100000000000001" customHeight="1" x14ac:dyDescent="0.25">
      <c r="A2445" s="60"/>
      <c r="B2445" s="18"/>
      <c r="C2445" s="19"/>
      <c r="D2445" s="20"/>
      <c r="E2445" s="20"/>
      <c r="F2445" s="20"/>
      <c r="G2445" s="20"/>
      <c r="H2445" s="20"/>
      <c r="I2445" s="20"/>
      <c r="J2445" s="20"/>
      <c r="K2445" s="21"/>
    </row>
    <row r="2446" spans="1:11" ht="17.100000000000001" customHeight="1" x14ac:dyDescent="0.25">
      <c r="A2446" s="60"/>
      <c r="B2446" s="18"/>
      <c r="C2446" s="19"/>
      <c r="D2446" s="20"/>
      <c r="E2446" s="20"/>
      <c r="F2446" s="20"/>
      <c r="G2446" s="20"/>
      <c r="H2446" s="20"/>
      <c r="I2446" s="20"/>
      <c r="J2446" s="20"/>
      <c r="K2446" s="21"/>
    </row>
    <row r="2447" spans="1:11" ht="17.100000000000001" customHeight="1" x14ac:dyDescent="0.25">
      <c r="A2447" s="60"/>
      <c r="B2447" s="18"/>
      <c r="C2447" s="19"/>
      <c r="D2447" s="20"/>
      <c r="E2447" s="20"/>
      <c r="F2447" s="20"/>
      <c r="G2447" s="20"/>
      <c r="H2447" s="20"/>
      <c r="I2447" s="20"/>
      <c r="J2447" s="20"/>
      <c r="K2447" s="21"/>
    </row>
    <row r="2448" spans="1:11" ht="17.100000000000001" customHeight="1" x14ac:dyDescent="0.25">
      <c r="A2448" s="60"/>
      <c r="B2448" s="18"/>
      <c r="C2448" s="19"/>
      <c r="D2448" s="20"/>
      <c r="E2448" s="20"/>
      <c r="F2448" s="20"/>
      <c r="G2448" s="20"/>
      <c r="H2448" s="20"/>
      <c r="I2448" s="20"/>
      <c r="J2448" s="20"/>
      <c r="K2448" s="21"/>
    </row>
    <row r="2449" spans="1:11" ht="17.100000000000001" customHeight="1" x14ac:dyDescent="0.25">
      <c r="A2449" s="60"/>
      <c r="B2449" s="18"/>
      <c r="C2449" s="19"/>
      <c r="D2449" s="20"/>
      <c r="E2449" s="20"/>
      <c r="F2449" s="20"/>
      <c r="G2449" s="20"/>
      <c r="H2449" s="20"/>
      <c r="I2449" s="20"/>
      <c r="J2449" s="20"/>
      <c r="K2449" s="21"/>
    </row>
    <row r="2450" spans="1:11" ht="17.100000000000001" customHeight="1" x14ac:dyDescent="0.25">
      <c r="A2450" s="60"/>
      <c r="B2450" s="18"/>
      <c r="C2450" s="19"/>
      <c r="D2450" s="20"/>
      <c r="E2450" s="20"/>
      <c r="F2450" s="20"/>
      <c r="G2450" s="20"/>
      <c r="H2450" s="20"/>
      <c r="I2450" s="20"/>
      <c r="J2450" s="20"/>
      <c r="K2450" s="21"/>
    </row>
    <row r="2451" spans="1:11" ht="17.100000000000001" customHeight="1" x14ac:dyDescent="0.25">
      <c r="A2451" s="60"/>
      <c r="B2451" s="18"/>
      <c r="C2451" s="19"/>
      <c r="D2451" s="20"/>
      <c r="E2451" s="20"/>
      <c r="F2451" s="20"/>
      <c r="G2451" s="20"/>
      <c r="H2451" s="20"/>
      <c r="I2451" s="20"/>
      <c r="J2451" s="20"/>
      <c r="K2451" s="21"/>
    </row>
    <row r="2452" spans="1:11" ht="17.100000000000001" customHeight="1" x14ac:dyDescent="0.25">
      <c r="A2452" s="60"/>
      <c r="B2452" s="18"/>
      <c r="C2452" s="19"/>
      <c r="D2452" s="20"/>
      <c r="E2452" s="20"/>
      <c r="F2452" s="20"/>
      <c r="G2452" s="20"/>
      <c r="H2452" s="20"/>
      <c r="I2452" s="20"/>
      <c r="J2452" s="20"/>
      <c r="K2452" s="21"/>
    </row>
    <row r="2453" spans="1:11" ht="17.100000000000001" customHeight="1" x14ac:dyDescent="0.25">
      <c r="A2453" s="60"/>
      <c r="B2453" s="18"/>
      <c r="C2453" s="19"/>
      <c r="D2453" s="20"/>
      <c r="E2453" s="20"/>
      <c r="F2453" s="20"/>
      <c r="G2453" s="20"/>
      <c r="H2453" s="20"/>
      <c r="I2453" s="20"/>
      <c r="J2453" s="20"/>
      <c r="K2453" s="21"/>
    </row>
    <row r="2454" spans="1:11" ht="17.100000000000001" customHeight="1" x14ac:dyDescent="0.25">
      <c r="A2454" s="60"/>
      <c r="B2454" s="18"/>
      <c r="C2454" s="19"/>
      <c r="D2454" s="20"/>
      <c r="E2454" s="20"/>
      <c r="F2454" s="20"/>
      <c r="G2454" s="20"/>
      <c r="H2454" s="20"/>
      <c r="I2454" s="20"/>
      <c r="J2454" s="20"/>
      <c r="K2454" s="21"/>
    </row>
    <row r="2455" spans="1:11" ht="17.100000000000001" customHeight="1" x14ac:dyDescent="0.25">
      <c r="A2455" s="60"/>
      <c r="B2455" s="18"/>
      <c r="C2455" s="19"/>
      <c r="D2455" s="20"/>
      <c r="E2455" s="20"/>
      <c r="F2455" s="20"/>
      <c r="G2455" s="20"/>
      <c r="H2455" s="20"/>
      <c r="I2455" s="20"/>
      <c r="J2455" s="20"/>
      <c r="K2455" s="21"/>
    </row>
    <row r="2456" spans="1:11" ht="17.100000000000001" customHeight="1" x14ac:dyDescent="0.25">
      <c r="A2456" s="60"/>
      <c r="B2456" s="18"/>
      <c r="C2456" s="19"/>
      <c r="D2456" s="20"/>
      <c r="E2456" s="20"/>
      <c r="F2456" s="20"/>
      <c r="G2456" s="20"/>
      <c r="H2456" s="20"/>
      <c r="I2456" s="20"/>
      <c r="J2456" s="20"/>
      <c r="K2456" s="21"/>
    </row>
    <row r="2457" spans="1:11" ht="17.100000000000001" customHeight="1" x14ac:dyDescent="0.25">
      <c r="A2457" s="60"/>
      <c r="B2457" s="18"/>
      <c r="C2457" s="19"/>
      <c r="D2457" s="20"/>
      <c r="E2457" s="20"/>
      <c r="F2457" s="20"/>
      <c r="G2457" s="20"/>
      <c r="H2457" s="20"/>
      <c r="I2457" s="20"/>
      <c r="J2457" s="20"/>
      <c r="K2457" s="21"/>
    </row>
    <row r="2458" spans="1:11" ht="17.100000000000001" customHeight="1" x14ac:dyDescent="0.25">
      <c r="A2458" s="60"/>
      <c r="B2458" s="18"/>
      <c r="C2458" s="19"/>
      <c r="D2458" s="20"/>
      <c r="E2458" s="20"/>
      <c r="F2458" s="20"/>
      <c r="G2458" s="20"/>
      <c r="H2458" s="20"/>
      <c r="I2458" s="20"/>
      <c r="J2458" s="20"/>
      <c r="K2458" s="21"/>
    </row>
    <row r="2459" spans="1:11" ht="17.100000000000001" customHeight="1" x14ac:dyDescent="0.25">
      <c r="A2459" s="60"/>
      <c r="B2459" s="18"/>
      <c r="C2459" s="19"/>
      <c r="D2459" s="20"/>
      <c r="E2459" s="20"/>
      <c r="F2459" s="20"/>
      <c r="G2459" s="20"/>
      <c r="H2459" s="20"/>
      <c r="I2459" s="20"/>
      <c r="J2459" s="20"/>
      <c r="K2459" s="21"/>
    </row>
    <row r="2460" spans="1:11" ht="17.100000000000001" customHeight="1" x14ac:dyDescent="0.25">
      <c r="A2460" s="60"/>
      <c r="B2460" s="18"/>
      <c r="C2460" s="19"/>
      <c r="D2460" s="20"/>
      <c r="E2460" s="20"/>
      <c r="F2460" s="20"/>
      <c r="G2460" s="20"/>
      <c r="H2460" s="20"/>
      <c r="I2460" s="20"/>
      <c r="J2460" s="20"/>
      <c r="K2460" s="21"/>
    </row>
    <row r="2461" spans="1:11" ht="17.100000000000001" customHeight="1" x14ac:dyDescent="0.25">
      <c r="A2461" s="60"/>
      <c r="B2461" s="18"/>
      <c r="C2461" s="19"/>
      <c r="D2461" s="20"/>
      <c r="E2461" s="20"/>
      <c r="F2461" s="20"/>
      <c r="G2461" s="20"/>
      <c r="H2461" s="20"/>
      <c r="I2461" s="20"/>
      <c r="J2461" s="20"/>
      <c r="K2461" s="21"/>
    </row>
    <row r="2462" spans="1:11" ht="17.100000000000001" customHeight="1" x14ac:dyDescent="0.25">
      <c r="A2462" s="60"/>
      <c r="B2462" s="18"/>
      <c r="C2462" s="19"/>
      <c r="D2462" s="20"/>
      <c r="E2462" s="20"/>
      <c r="F2462" s="20"/>
      <c r="G2462" s="20"/>
      <c r="H2462" s="20"/>
      <c r="I2462" s="20"/>
      <c r="J2462" s="20"/>
      <c r="K2462" s="21"/>
    </row>
    <row r="2463" spans="1:11" ht="17.100000000000001" customHeight="1" x14ac:dyDescent="0.25">
      <c r="A2463" s="60"/>
      <c r="B2463" s="18"/>
      <c r="C2463" s="19"/>
      <c r="D2463" s="20"/>
      <c r="E2463" s="20"/>
      <c r="F2463" s="20"/>
      <c r="G2463" s="20"/>
      <c r="H2463" s="20"/>
      <c r="I2463" s="20"/>
      <c r="J2463" s="20"/>
      <c r="K2463" s="21"/>
    </row>
    <row r="2464" spans="1:11" ht="17.100000000000001" customHeight="1" x14ac:dyDescent="0.25">
      <c r="A2464" s="60"/>
      <c r="B2464" s="18"/>
      <c r="C2464" s="19"/>
      <c r="D2464" s="20"/>
      <c r="E2464" s="20"/>
      <c r="F2464" s="20"/>
      <c r="G2464" s="20"/>
      <c r="H2464" s="20"/>
      <c r="I2464" s="20"/>
      <c r="J2464" s="20"/>
      <c r="K2464" s="21"/>
    </row>
    <row r="2465" spans="1:11" ht="17.100000000000001" customHeight="1" x14ac:dyDescent="0.25">
      <c r="A2465" s="60"/>
      <c r="B2465" s="18"/>
      <c r="C2465" s="19"/>
      <c r="D2465" s="20"/>
      <c r="E2465" s="20"/>
      <c r="F2465" s="20"/>
      <c r="G2465" s="20"/>
      <c r="H2465" s="20"/>
      <c r="I2465" s="20"/>
      <c r="J2465" s="20"/>
      <c r="K2465" s="21"/>
    </row>
    <row r="2466" spans="1:11" ht="17.100000000000001" customHeight="1" x14ac:dyDescent="0.25">
      <c r="A2466" s="60"/>
      <c r="B2466" s="18"/>
      <c r="C2466" s="19"/>
      <c r="D2466" s="20"/>
      <c r="E2466" s="20"/>
      <c r="F2466" s="20"/>
      <c r="G2466" s="20"/>
      <c r="H2466" s="20"/>
      <c r="I2466" s="20"/>
      <c r="J2466" s="20"/>
      <c r="K2466" s="21"/>
    </row>
    <row r="2467" spans="1:11" ht="17.100000000000001" customHeight="1" x14ac:dyDescent="0.25">
      <c r="A2467" s="60"/>
      <c r="B2467" s="18"/>
      <c r="C2467" s="19"/>
      <c r="D2467" s="20"/>
      <c r="E2467" s="20"/>
      <c r="F2467" s="20"/>
      <c r="G2467" s="20"/>
      <c r="H2467" s="20"/>
      <c r="I2467" s="20"/>
      <c r="J2467" s="20"/>
      <c r="K2467" s="21"/>
    </row>
    <row r="2468" spans="1:11" ht="17.100000000000001" customHeight="1" x14ac:dyDescent="0.25">
      <c r="A2468" s="60"/>
      <c r="B2468" s="18"/>
      <c r="C2468" s="19"/>
      <c r="D2468" s="20"/>
      <c r="E2468" s="20"/>
      <c r="F2468" s="20"/>
      <c r="G2468" s="20"/>
      <c r="H2468" s="20"/>
      <c r="I2468" s="20"/>
      <c r="J2468" s="20"/>
      <c r="K2468" s="21"/>
    </row>
    <row r="2469" spans="1:11" ht="17.100000000000001" customHeight="1" x14ac:dyDescent="0.25">
      <c r="A2469" s="60"/>
      <c r="B2469" s="18"/>
      <c r="C2469" s="19"/>
      <c r="D2469" s="20"/>
      <c r="E2469" s="20"/>
      <c r="F2469" s="20"/>
      <c r="G2469" s="20"/>
      <c r="H2469" s="20"/>
      <c r="I2469" s="20"/>
      <c r="J2469" s="20"/>
      <c r="K2469" s="21"/>
    </row>
    <row r="2470" spans="1:11" ht="17.100000000000001" customHeight="1" x14ac:dyDescent="0.25">
      <c r="A2470" s="60"/>
      <c r="B2470" s="18"/>
      <c r="C2470" s="19"/>
      <c r="D2470" s="20"/>
      <c r="E2470" s="20"/>
      <c r="F2470" s="20"/>
      <c r="G2470" s="20"/>
      <c r="H2470" s="20"/>
      <c r="I2470" s="20"/>
      <c r="J2470" s="20"/>
      <c r="K2470" s="21"/>
    </row>
    <row r="2471" spans="1:11" ht="17.100000000000001" customHeight="1" x14ac:dyDescent="0.25">
      <c r="A2471" s="60"/>
      <c r="B2471" s="18"/>
      <c r="C2471" s="19"/>
      <c r="D2471" s="20"/>
      <c r="E2471" s="20"/>
      <c r="F2471" s="20"/>
      <c r="G2471" s="20"/>
      <c r="H2471" s="20"/>
      <c r="I2471" s="20"/>
      <c r="J2471" s="20"/>
      <c r="K2471" s="21"/>
    </row>
    <row r="2472" spans="1:11" ht="17.100000000000001" customHeight="1" x14ac:dyDescent="0.25">
      <c r="A2472" s="60"/>
      <c r="B2472" s="18"/>
      <c r="C2472" s="19"/>
      <c r="D2472" s="20"/>
      <c r="E2472" s="20"/>
      <c r="F2472" s="20"/>
      <c r="G2472" s="20"/>
      <c r="H2472" s="20"/>
      <c r="I2472" s="20"/>
      <c r="J2472" s="20"/>
      <c r="K2472" s="21"/>
    </row>
    <row r="2473" spans="1:11" ht="17.100000000000001" customHeight="1" x14ac:dyDescent="0.25">
      <c r="A2473" s="60"/>
      <c r="B2473" s="18"/>
      <c r="C2473" s="19"/>
      <c r="D2473" s="20"/>
      <c r="E2473" s="20"/>
      <c r="F2473" s="20"/>
      <c r="G2473" s="20"/>
      <c r="H2473" s="20"/>
      <c r="I2473" s="20"/>
      <c r="J2473" s="20"/>
      <c r="K2473" s="21"/>
    </row>
    <row r="2474" spans="1:11" ht="17.100000000000001" customHeight="1" x14ac:dyDescent="0.25">
      <c r="A2474" s="60"/>
      <c r="B2474" s="18"/>
      <c r="C2474" s="19"/>
      <c r="D2474" s="20"/>
      <c r="E2474" s="20"/>
      <c r="F2474" s="20"/>
      <c r="G2474" s="20"/>
      <c r="H2474" s="20"/>
      <c r="I2474" s="20"/>
      <c r="J2474" s="20"/>
      <c r="K2474" s="21"/>
    </row>
    <row r="2475" spans="1:11" ht="17.100000000000001" customHeight="1" x14ac:dyDescent="0.25">
      <c r="A2475" s="60"/>
      <c r="B2475" s="18"/>
      <c r="C2475" s="19"/>
      <c r="D2475" s="20"/>
      <c r="E2475" s="20"/>
      <c r="F2475" s="20"/>
      <c r="G2475" s="20"/>
      <c r="H2475" s="20"/>
      <c r="I2475" s="20"/>
      <c r="J2475" s="20"/>
      <c r="K2475" s="21"/>
    </row>
    <row r="2476" spans="1:11" ht="17.100000000000001" customHeight="1" x14ac:dyDescent="0.25">
      <c r="A2476" s="60"/>
      <c r="B2476" s="18"/>
      <c r="C2476" s="19"/>
      <c r="D2476" s="20"/>
      <c r="E2476" s="20"/>
      <c r="F2476" s="20"/>
      <c r="G2476" s="20"/>
      <c r="H2476" s="20"/>
      <c r="I2476" s="20"/>
      <c r="J2476" s="20"/>
      <c r="K2476" s="21"/>
    </row>
    <row r="2477" spans="1:11" ht="17.100000000000001" customHeight="1" x14ac:dyDescent="0.25">
      <c r="A2477" s="60"/>
      <c r="B2477" s="18"/>
      <c r="C2477" s="19"/>
      <c r="D2477" s="20"/>
      <c r="E2477" s="20"/>
      <c r="F2477" s="20"/>
      <c r="G2477" s="20"/>
      <c r="H2477" s="20"/>
      <c r="I2477" s="20"/>
      <c r="J2477" s="20"/>
      <c r="K2477" s="21"/>
    </row>
    <row r="2478" spans="1:11" ht="17.100000000000001" customHeight="1" x14ac:dyDescent="0.25">
      <c r="A2478" s="60"/>
      <c r="B2478" s="18"/>
      <c r="C2478" s="19"/>
      <c r="D2478" s="20"/>
      <c r="E2478" s="20"/>
      <c r="F2478" s="20"/>
      <c r="G2478" s="20"/>
      <c r="H2478" s="20"/>
      <c r="I2478" s="20"/>
      <c r="J2478" s="20"/>
      <c r="K2478" s="21"/>
    </row>
    <row r="2479" spans="1:11" ht="17.100000000000001" customHeight="1" x14ac:dyDescent="0.25">
      <c r="A2479" s="60"/>
      <c r="B2479" s="18"/>
      <c r="C2479" s="19"/>
      <c r="D2479" s="20"/>
      <c r="E2479" s="20"/>
      <c r="F2479" s="20"/>
      <c r="G2479" s="20"/>
      <c r="H2479" s="20"/>
      <c r="I2479" s="20"/>
      <c r="J2479" s="20"/>
      <c r="K2479" s="21"/>
    </row>
    <row r="2480" spans="1:11" ht="17.100000000000001" customHeight="1" x14ac:dyDescent="0.25">
      <c r="A2480" s="60"/>
      <c r="B2480" s="18"/>
      <c r="C2480" s="19"/>
      <c r="D2480" s="20"/>
      <c r="E2480" s="20"/>
      <c r="F2480" s="20"/>
      <c r="G2480" s="20"/>
      <c r="H2480" s="20"/>
      <c r="I2480" s="20"/>
      <c r="J2480" s="20"/>
      <c r="K2480" s="21"/>
    </row>
    <row r="2481" spans="1:11" ht="17.100000000000001" customHeight="1" x14ac:dyDescent="0.25">
      <c r="A2481" s="60"/>
      <c r="B2481" s="18"/>
      <c r="C2481" s="19"/>
      <c r="D2481" s="20"/>
      <c r="E2481" s="20"/>
      <c r="F2481" s="20"/>
      <c r="G2481" s="20"/>
      <c r="H2481" s="20"/>
      <c r="I2481" s="20"/>
      <c r="J2481" s="20"/>
      <c r="K2481" s="21"/>
    </row>
    <row r="2482" spans="1:11" ht="17.100000000000001" customHeight="1" x14ac:dyDescent="0.25">
      <c r="A2482" s="60"/>
      <c r="B2482" s="18"/>
      <c r="C2482" s="19"/>
      <c r="D2482" s="20"/>
      <c r="E2482" s="20"/>
      <c r="F2482" s="20"/>
      <c r="G2482" s="20"/>
      <c r="H2482" s="20"/>
      <c r="I2482" s="20"/>
      <c r="J2482" s="20"/>
      <c r="K2482" s="21"/>
    </row>
    <row r="2483" spans="1:11" ht="17.100000000000001" customHeight="1" x14ac:dyDescent="0.25">
      <c r="A2483" s="60"/>
      <c r="B2483" s="18"/>
      <c r="C2483" s="19"/>
      <c r="D2483" s="20"/>
      <c r="E2483" s="20"/>
      <c r="F2483" s="20"/>
      <c r="G2483" s="20"/>
      <c r="H2483" s="20"/>
      <c r="I2483" s="20"/>
      <c r="J2483" s="20"/>
      <c r="K2483" s="21"/>
    </row>
    <row r="2484" spans="1:11" ht="17.100000000000001" customHeight="1" x14ac:dyDescent="0.25">
      <c r="A2484" s="60"/>
      <c r="B2484" s="18"/>
      <c r="C2484" s="19"/>
      <c r="D2484" s="20"/>
      <c r="E2484" s="20"/>
      <c r="F2484" s="20"/>
      <c r="G2484" s="20"/>
      <c r="H2484" s="20"/>
      <c r="I2484" s="20"/>
      <c r="J2484" s="20"/>
      <c r="K2484" s="21"/>
    </row>
    <row r="2485" spans="1:11" ht="17.100000000000001" customHeight="1" x14ac:dyDescent="0.25">
      <c r="A2485" s="60"/>
      <c r="B2485" s="18"/>
      <c r="C2485" s="19"/>
      <c r="D2485" s="20"/>
      <c r="E2485" s="20"/>
      <c r="F2485" s="20"/>
      <c r="G2485" s="20"/>
      <c r="H2485" s="20"/>
      <c r="I2485" s="20"/>
      <c r="J2485" s="20"/>
      <c r="K2485" s="21"/>
    </row>
    <row r="2486" spans="1:11" ht="17.100000000000001" customHeight="1" x14ac:dyDescent="0.25">
      <c r="A2486" s="60"/>
      <c r="B2486" s="18"/>
      <c r="C2486" s="19"/>
      <c r="D2486" s="20"/>
      <c r="E2486" s="20"/>
      <c r="F2486" s="20"/>
      <c r="G2486" s="20"/>
      <c r="H2486" s="20"/>
      <c r="I2486" s="20"/>
      <c r="J2486" s="20"/>
      <c r="K2486" s="21"/>
    </row>
    <row r="2487" spans="1:11" ht="17.100000000000001" customHeight="1" x14ac:dyDescent="0.25">
      <c r="A2487" s="60"/>
      <c r="B2487" s="18"/>
      <c r="C2487" s="19"/>
      <c r="D2487" s="20"/>
      <c r="E2487" s="20"/>
      <c r="F2487" s="20"/>
      <c r="G2487" s="20"/>
      <c r="H2487" s="20"/>
      <c r="I2487" s="20"/>
      <c r="J2487" s="20"/>
      <c r="K2487" s="21"/>
    </row>
    <row r="2488" spans="1:11" ht="17.100000000000001" customHeight="1" x14ac:dyDescent="0.25">
      <c r="A2488" s="60"/>
      <c r="B2488" s="18"/>
      <c r="C2488" s="19"/>
      <c r="D2488" s="20"/>
      <c r="E2488" s="20"/>
      <c r="F2488" s="20"/>
      <c r="G2488" s="20"/>
      <c r="H2488" s="20"/>
      <c r="I2488" s="20"/>
      <c r="J2488" s="20"/>
      <c r="K2488" s="21"/>
    </row>
    <row r="2489" spans="1:11" ht="17.100000000000001" customHeight="1" x14ac:dyDescent="0.25">
      <c r="A2489" s="60"/>
      <c r="B2489" s="18"/>
      <c r="C2489" s="19"/>
      <c r="D2489" s="20"/>
      <c r="E2489" s="20"/>
      <c r="F2489" s="20"/>
      <c r="G2489" s="20"/>
      <c r="H2489" s="20"/>
      <c r="I2489" s="20"/>
      <c r="J2489" s="20"/>
      <c r="K2489" s="21"/>
    </row>
    <row r="2490" spans="1:11" ht="17.100000000000001" customHeight="1" x14ac:dyDescent="0.25">
      <c r="A2490" s="60"/>
      <c r="B2490" s="18"/>
      <c r="C2490" s="19"/>
      <c r="D2490" s="20"/>
      <c r="E2490" s="20"/>
      <c r="F2490" s="20"/>
      <c r="G2490" s="20"/>
      <c r="H2490" s="20"/>
      <c r="I2490" s="20"/>
      <c r="J2490" s="20"/>
      <c r="K2490" s="21"/>
    </row>
    <row r="2491" spans="1:11" ht="17.100000000000001" customHeight="1" x14ac:dyDescent="0.25">
      <c r="A2491" s="60"/>
      <c r="B2491" s="18"/>
      <c r="C2491" s="19"/>
      <c r="D2491" s="20"/>
      <c r="E2491" s="20"/>
      <c r="F2491" s="20"/>
      <c r="G2491" s="20"/>
      <c r="H2491" s="20"/>
      <c r="I2491" s="20"/>
      <c r="J2491" s="20"/>
      <c r="K2491" s="21"/>
    </row>
    <row r="2492" spans="1:11" ht="17.100000000000001" customHeight="1" x14ac:dyDescent="0.25">
      <c r="A2492" s="60"/>
      <c r="B2492" s="18"/>
      <c r="C2492" s="19"/>
      <c r="D2492" s="20"/>
      <c r="E2492" s="20"/>
      <c r="F2492" s="20"/>
      <c r="G2492" s="20"/>
      <c r="H2492" s="20"/>
      <c r="I2492" s="20"/>
      <c r="J2492" s="20"/>
      <c r="K2492" s="21"/>
    </row>
    <row r="2493" spans="1:11" ht="17.100000000000001" customHeight="1" x14ac:dyDescent="0.25">
      <c r="A2493" s="60"/>
      <c r="B2493" s="18"/>
      <c r="C2493" s="19"/>
      <c r="D2493" s="20"/>
      <c r="E2493" s="20"/>
      <c r="F2493" s="20"/>
      <c r="G2493" s="20"/>
      <c r="H2493" s="20"/>
      <c r="I2493" s="20"/>
      <c r="J2493" s="20"/>
      <c r="K2493" s="21"/>
    </row>
    <row r="2494" spans="1:11" ht="17.100000000000001" customHeight="1" x14ac:dyDescent="0.25">
      <c r="A2494" s="60"/>
      <c r="B2494" s="18"/>
      <c r="C2494" s="19"/>
      <c r="D2494" s="20"/>
      <c r="E2494" s="20"/>
      <c r="F2494" s="20"/>
      <c r="G2494" s="20"/>
      <c r="H2494" s="20"/>
      <c r="I2494" s="20"/>
      <c r="J2494" s="20"/>
      <c r="K2494" s="21"/>
    </row>
    <row r="2495" spans="1:11" ht="17.100000000000001" customHeight="1" x14ac:dyDescent="0.25">
      <c r="A2495" s="60"/>
      <c r="B2495" s="18"/>
      <c r="C2495" s="19"/>
      <c r="D2495" s="20"/>
      <c r="E2495" s="20"/>
      <c r="F2495" s="20"/>
      <c r="G2495" s="20"/>
      <c r="H2495" s="20"/>
      <c r="I2495" s="20"/>
      <c r="J2495" s="20"/>
      <c r="K2495" s="21"/>
    </row>
    <row r="2496" spans="1:11" ht="17.100000000000001" customHeight="1" x14ac:dyDescent="0.25">
      <c r="A2496" s="60"/>
      <c r="B2496" s="18"/>
      <c r="C2496" s="19"/>
      <c r="D2496" s="20"/>
      <c r="E2496" s="20"/>
      <c r="F2496" s="20"/>
      <c r="G2496" s="20"/>
      <c r="H2496" s="20"/>
      <c r="I2496" s="20"/>
      <c r="J2496" s="20"/>
      <c r="K2496" s="21"/>
    </row>
    <row r="2497" spans="1:11" ht="17.100000000000001" customHeight="1" x14ac:dyDescent="0.25">
      <c r="A2497" s="60"/>
      <c r="B2497" s="18"/>
      <c r="C2497" s="19"/>
      <c r="D2497" s="20"/>
      <c r="E2497" s="20"/>
      <c r="F2497" s="20"/>
      <c r="G2497" s="20"/>
      <c r="H2497" s="20"/>
      <c r="I2497" s="20"/>
      <c r="J2497" s="20"/>
      <c r="K2497" s="21"/>
    </row>
    <row r="2498" spans="1:11" ht="17.100000000000001" customHeight="1" x14ac:dyDescent="0.25">
      <c r="A2498" s="60"/>
      <c r="B2498" s="18"/>
      <c r="C2498" s="19"/>
      <c r="D2498" s="20"/>
      <c r="E2498" s="20"/>
      <c r="F2498" s="20"/>
      <c r="G2498" s="20"/>
      <c r="H2498" s="20"/>
      <c r="I2498" s="20"/>
      <c r="J2498" s="20"/>
      <c r="K2498" s="21"/>
    </row>
    <row r="2499" spans="1:11" ht="17.100000000000001" customHeight="1" x14ac:dyDescent="0.25">
      <c r="A2499" s="60"/>
      <c r="B2499" s="18"/>
      <c r="C2499" s="19"/>
      <c r="D2499" s="20"/>
      <c r="E2499" s="20"/>
      <c r="F2499" s="20"/>
      <c r="G2499" s="20"/>
      <c r="H2499" s="20"/>
      <c r="I2499" s="20"/>
      <c r="J2499" s="20"/>
      <c r="K2499" s="21"/>
    </row>
    <row r="2500" spans="1:11" ht="17.100000000000001" customHeight="1" x14ac:dyDescent="0.25">
      <c r="A2500" s="60"/>
      <c r="B2500" s="18"/>
      <c r="C2500" s="19"/>
      <c r="D2500" s="20"/>
      <c r="E2500" s="20"/>
      <c r="F2500" s="20"/>
      <c r="G2500" s="20"/>
      <c r="H2500" s="20"/>
      <c r="I2500" s="20"/>
      <c r="J2500" s="20"/>
      <c r="K2500" s="21"/>
    </row>
    <row r="2501" spans="1:11" ht="17.100000000000001" customHeight="1" x14ac:dyDescent="0.25">
      <c r="A2501" s="60"/>
      <c r="B2501" s="18"/>
      <c r="C2501" s="19"/>
      <c r="D2501" s="20"/>
      <c r="E2501" s="20"/>
      <c r="F2501" s="20"/>
      <c r="G2501" s="20"/>
      <c r="H2501" s="20"/>
      <c r="I2501" s="20"/>
      <c r="J2501" s="20"/>
      <c r="K2501" s="21"/>
    </row>
    <row r="2502" spans="1:11" ht="17.100000000000001" customHeight="1" x14ac:dyDescent="0.25">
      <c r="A2502" s="60"/>
      <c r="B2502" s="18"/>
      <c r="C2502" s="19"/>
      <c r="D2502" s="20"/>
      <c r="E2502" s="20"/>
      <c r="F2502" s="20"/>
      <c r="G2502" s="20"/>
      <c r="H2502" s="20"/>
      <c r="I2502" s="20"/>
      <c r="J2502" s="20"/>
      <c r="K2502" s="21"/>
    </row>
    <row r="2503" spans="1:11" ht="17.100000000000001" customHeight="1" x14ac:dyDescent="0.25">
      <c r="A2503" s="60"/>
      <c r="B2503" s="18"/>
      <c r="C2503" s="19"/>
      <c r="D2503" s="20"/>
      <c r="E2503" s="20"/>
      <c r="F2503" s="20"/>
      <c r="G2503" s="20"/>
      <c r="H2503" s="20"/>
      <c r="I2503" s="20"/>
      <c r="J2503" s="20"/>
      <c r="K2503" s="21"/>
    </row>
    <row r="2504" spans="1:11" ht="17.100000000000001" customHeight="1" x14ac:dyDescent="0.25">
      <c r="A2504" s="60"/>
      <c r="B2504" s="18"/>
      <c r="C2504" s="19"/>
      <c r="D2504" s="20"/>
      <c r="E2504" s="20"/>
      <c r="F2504" s="20"/>
      <c r="G2504" s="20"/>
      <c r="H2504" s="20"/>
      <c r="I2504" s="20"/>
      <c r="J2504" s="20"/>
      <c r="K2504" s="21"/>
    </row>
    <row r="2505" spans="1:11" ht="17.100000000000001" customHeight="1" x14ac:dyDescent="0.25">
      <c r="A2505" s="60"/>
      <c r="B2505" s="18"/>
      <c r="C2505" s="19"/>
      <c r="D2505" s="20"/>
      <c r="E2505" s="20"/>
      <c r="F2505" s="20"/>
      <c r="G2505" s="20"/>
      <c r="H2505" s="20"/>
      <c r="I2505" s="20"/>
      <c r="J2505" s="20"/>
      <c r="K2505" s="21"/>
    </row>
    <row r="2506" spans="1:11" ht="17.100000000000001" customHeight="1" x14ac:dyDescent="0.25">
      <c r="A2506" s="60"/>
      <c r="B2506" s="18"/>
      <c r="C2506" s="19"/>
      <c r="D2506" s="20"/>
      <c r="E2506" s="20"/>
      <c r="F2506" s="20"/>
      <c r="G2506" s="20"/>
      <c r="H2506" s="20"/>
      <c r="I2506" s="20"/>
      <c r="J2506" s="20"/>
      <c r="K2506" s="21"/>
    </row>
    <row r="2507" spans="1:11" ht="17.100000000000001" customHeight="1" x14ac:dyDescent="0.25">
      <c r="A2507" s="60"/>
      <c r="B2507" s="18"/>
      <c r="C2507" s="19"/>
      <c r="D2507" s="20"/>
      <c r="E2507" s="20"/>
      <c r="F2507" s="20"/>
      <c r="G2507" s="20"/>
      <c r="H2507" s="20"/>
      <c r="I2507" s="20"/>
      <c r="J2507" s="20"/>
      <c r="K2507" s="21"/>
    </row>
    <row r="2508" spans="1:11" ht="17.100000000000001" customHeight="1" x14ac:dyDescent="0.25">
      <c r="A2508" s="60"/>
      <c r="B2508" s="18"/>
      <c r="C2508" s="19"/>
      <c r="D2508" s="20"/>
      <c r="E2508" s="20"/>
      <c r="F2508" s="20"/>
      <c r="G2508" s="20"/>
      <c r="H2508" s="20"/>
      <c r="I2508" s="20"/>
      <c r="J2508" s="20"/>
      <c r="K2508" s="21"/>
    </row>
    <row r="2509" spans="1:11" ht="17.100000000000001" customHeight="1" x14ac:dyDescent="0.25">
      <c r="A2509" s="60"/>
      <c r="B2509" s="18"/>
      <c r="C2509" s="19"/>
      <c r="D2509" s="20"/>
      <c r="E2509" s="20"/>
      <c r="F2509" s="20"/>
      <c r="G2509" s="20"/>
      <c r="H2509" s="20"/>
      <c r="I2509" s="20"/>
      <c r="J2509" s="20"/>
      <c r="K2509" s="21"/>
    </row>
    <row r="2510" spans="1:11" ht="17.100000000000001" customHeight="1" x14ac:dyDescent="0.25">
      <c r="A2510" s="60"/>
      <c r="B2510" s="18"/>
      <c r="C2510" s="19"/>
      <c r="D2510" s="20"/>
      <c r="E2510" s="20"/>
      <c r="F2510" s="20"/>
      <c r="G2510" s="20"/>
      <c r="H2510" s="20"/>
      <c r="I2510" s="20"/>
      <c r="J2510" s="20"/>
      <c r="K2510" s="21"/>
    </row>
    <row r="2511" spans="1:11" ht="17.100000000000001" customHeight="1" x14ac:dyDescent="0.25">
      <c r="A2511" s="60"/>
      <c r="B2511" s="18"/>
      <c r="C2511" s="19"/>
      <c r="D2511" s="20"/>
      <c r="E2511" s="20"/>
      <c r="F2511" s="20"/>
      <c r="G2511" s="20"/>
      <c r="H2511" s="20"/>
      <c r="I2511" s="20"/>
      <c r="J2511" s="20"/>
      <c r="K2511" s="21"/>
    </row>
    <row r="2512" spans="1:11" ht="17.100000000000001" customHeight="1" x14ac:dyDescent="0.25">
      <c r="A2512" s="60"/>
      <c r="B2512" s="18"/>
      <c r="C2512" s="19"/>
      <c r="D2512" s="20"/>
      <c r="E2512" s="20"/>
      <c r="F2512" s="20"/>
      <c r="G2512" s="20"/>
      <c r="H2512" s="20"/>
      <c r="I2512" s="20"/>
      <c r="J2512" s="20"/>
      <c r="K2512" s="21"/>
    </row>
    <row r="2513" spans="1:11" ht="17.100000000000001" customHeight="1" x14ac:dyDescent="0.25">
      <c r="A2513" s="60"/>
      <c r="B2513" s="18"/>
      <c r="C2513" s="19"/>
      <c r="D2513" s="20"/>
      <c r="E2513" s="20"/>
      <c r="F2513" s="20"/>
      <c r="G2513" s="20"/>
      <c r="H2513" s="20"/>
      <c r="I2513" s="20"/>
      <c r="J2513" s="20"/>
      <c r="K2513" s="21"/>
    </row>
    <row r="2514" spans="1:11" ht="17.100000000000001" customHeight="1" x14ac:dyDescent="0.25">
      <c r="A2514" s="60"/>
      <c r="B2514" s="18"/>
      <c r="C2514" s="19"/>
      <c r="D2514" s="20"/>
      <c r="E2514" s="20"/>
      <c r="F2514" s="20"/>
      <c r="G2514" s="20"/>
      <c r="H2514" s="20"/>
      <c r="I2514" s="20"/>
      <c r="J2514" s="20"/>
      <c r="K2514" s="21"/>
    </row>
    <row r="2515" spans="1:11" ht="17.100000000000001" customHeight="1" x14ac:dyDescent="0.25">
      <c r="A2515" s="60"/>
      <c r="B2515" s="18"/>
      <c r="C2515" s="19"/>
      <c r="D2515" s="20"/>
      <c r="E2515" s="20"/>
      <c r="F2515" s="20"/>
      <c r="G2515" s="20"/>
      <c r="H2515" s="20"/>
      <c r="I2515" s="20"/>
      <c r="J2515" s="20"/>
      <c r="K2515" s="21"/>
    </row>
    <row r="2516" spans="1:11" ht="17.100000000000001" customHeight="1" x14ac:dyDescent="0.25">
      <c r="A2516" s="60"/>
      <c r="B2516" s="18"/>
      <c r="C2516" s="19"/>
      <c r="D2516" s="20"/>
      <c r="E2516" s="20"/>
      <c r="F2516" s="20"/>
      <c r="G2516" s="20"/>
      <c r="H2516" s="20"/>
      <c r="I2516" s="20"/>
      <c r="J2516" s="20"/>
      <c r="K2516" s="21"/>
    </row>
    <row r="2517" spans="1:11" ht="17.100000000000001" customHeight="1" x14ac:dyDescent="0.25">
      <c r="A2517" s="60"/>
      <c r="B2517" s="18"/>
      <c r="C2517" s="19"/>
      <c r="D2517" s="20"/>
      <c r="E2517" s="20"/>
      <c r="F2517" s="20"/>
      <c r="G2517" s="20"/>
      <c r="H2517" s="20"/>
      <c r="I2517" s="20"/>
      <c r="J2517" s="20"/>
      <c r="K2517" s="21"/>
    </row>
    <row r="2518" spans="1:11" ht="17.100000000000001" customHeight="1" x14ac:dyDescent="0.25">
      <c r="A2518" s="60"/>
      <c r="B2518" s="18"/>
      <c r="C2518" s="19"/>
      <c r="D2518" s="20"/>
      <c r="E2518" s="20"/>
      <c r="F2518" s="20"/>
      <c r="G2518" s="20"/>
      <c r="H2518" s="20"/>
      <c r="I2518" s="20"/>
      <c r="J2518" s="20"/>
      <c r="K2518" s="21"/>
    </row>
    <row r="2519" spans="1:11" ht="17.100000000000001" customHeight="1" x14ac:dyDescent="0.25">
      <c r="A2519" s="60"/>
      <c r="B2519" s="18"/>
      <c r="C2519" s="19"/>
      <c r="D2519" s="20"/>
      <c r="E2519" s="20"/>
      <c r="F2519" s="20"/>
      <c r="G2519" s="20"/>
      <c r="H2519" s="20"/>
      <c r="I2519" s="20"/>
      <c r="J2519" s="20"/>
      <c r="K2519" s="21"/>
    </row>
    <row r="2520" spans="1:11" ht="17.100000000000001" customHeight="1" x14ac:dyDescent="0.25">
      <c r="A2520" s="60"/>
      <c r="B2520" s="18"/>
      <c r="C2520" s="19"/>
      <c r="D2520" s="20"/>
      <c r="E2520" s="20"/>
      <c r="F2520" s="20"/>
      <c r="G2520" s="20"/>
      <c r="H2520" s="20"/>
      <c r="I2520" s="20"/>
      <c r="J2520" s="20"/>
      <c r="K2520" s="21"/>
    </row>
    <row r="2521" spans="1:11" ht="17.100000000000001" customHeight="1" x14ac:dyDescent="0.25">
      <c r="A2521" s="60"/>
      <c r="B2521" s="18"/>
      <c r="C2521" s="19"/>
      <c r="D2521" s="20"/>
      <c r="E2521" s="20"/>
      <c r="F2521" s="20"/>
      <c r="G2521" s="20"/>
      <c r="H2521" s="20"/>
      <c r="I2521" s="20"/>
      <c r="J2521" s="20"/>
      <c r="K2521" s="21"/>
    </row>
    <row r="2522" spans="1:11" ht="17.100000000000001" customHeight="1" x14ac:dyDescent="0.25">
      <c r="A2522" s="60"/>
      <c r="B2522" s="18"/>
      <c r="C2522" s="19"/>
      <c r="D2522" s="20"/>
      <c r="E2522" s="20"/>
      <c r="F2522" s="20"/>
      <c r="G2522" s="20"/>
      <c r="H2522" s="20"/>
      <c r="I2522" s="20"/>
      <c r="J2522" s="20"/>
      <c r="K2522" s="21"/>
    </row>
    <row r="2523" spans="1:11" ht="17.100000000000001" customHeight="1" x14ac:dyDescent="0.25">
      <c r="A2523" s="60"/>
      <c r="B2523" s="18"/>
      <c r="C2523" s="19"/>
      <c r="D2523" s="20"/>
      <c r="E2523" s="20"/>
      <c r="F2523" s="20"/>
      <c r="G2523" s="20"/>
      <c r="H2523" s="20"/>
      <c r="I2523" s="20"/>
      <c r="J2523" s="20"/>
      <c r="K2523" s="21"/>
    </row>
    <row r="2524" spans="1:11" ht="17.100000000000001" customHeight="1" x14ac:dyDescent="0.25">
      <c r="A2524" s="60"/>
      <c r="B2524" s="18"/>
      <c r="C2524" s="19"/>
      <c r="D2524" s="20"/>
      <c r="E2524" s="20"/>
      <c r="F2524" s="20"/>
      <c r="G2524" s="20"/>
      <c r="H2524" s="20"/>
      <c r="I2524" s="20"/>
      <c r="J2524" s="20"/>
      <c r="K2524" s="21"/>
    </row>
    <row r="2525" spans="1:11" ht="17.100000000000001" customHeight="1" x14ac:dyDescent="0.25">
      <c r="A2525" s="60"/>
      <c r="B2525" s="18"/>
      <c r="C2525" s="19"/>
      <c r="D2525" s="20"/>
      <c r="E2525" s="20"/>
      <c r="F2525" s="20"/>
      <c r="G2525" s="20"/>
      <c r="H2525" s="20"/>
      <c r="I2525" s="20"/>
      <c r="J2525" s="20"/>
      <c r="K2525" s="21"/>
    </row>
    <row r="2526" spans="1:11" ht="17.100000000000001" customHeight="1" x14ac:dyDescent="0.25">
      <c r="A2526" s="60"/>
      <c r="B2526" s="18"/>
      <c r="C2526" s="19"/>
      <c r="D2526" s="20"/>
      <c r="E2526" s="20"/>
      <c r="F2526" s="20"/>
      <c r="G2526" s="20"/>
      <c r="H2526" s="20"/>
      <c r="I2526" s="20"/>
      <c r="J2526" s="20"/>
      <c r="K2526" s="21"/>
    </row>
    <row r="2527" spans="1:11" ht="17.100000000000001" customHeight="1" x14ac:dyDescent="0.25">
      <c r="A2527" s="60"/>
      <c r="B2527" s="18"/>
      <c r="C2527" s="19"/>
      <c r="D2527" s="20"/>
      <c r="E2527" s="20"/>
      <c r="F2527" s="20"/>
      <c r="G2527" s="20"/>
      <c r="H2527" s="20"/>
      <c r="I2527" s="20"/>
      <c r="J2527" s="20"/>
      <c r="K2527" s="21"/>
    </row>
    <row r="2528" spans="1:11" ht="17.100000000000001" customHeight="1" x14ac:dyDescent="0.25">
      <c r="A2528" s="60"/>
      <c r="B2528" s="18"/>
      <c r="C2528" s="19"/>
      <c r="D2528" s="20"/>
      <c r="E2528" s="20"/>
      <c r="F2528" s="20"/>
      <c r="G2528" s="20"/>
      <c r="H2528" s="20"/>
      <c r="I2528" s="20"/>
      <c r="J2528" s="20"/>
      <c r="K2528" s="21"/>
    </row>
    <row r="2529" spans="1:11" ht="17.100000000000001" customHeight="1" x14ac:dyDescent="0.25">
      <c r="A2529" s="60"/>
      <c r="B2529" s="18"/>
      <c r="C2529" s="19"/>
      <c r="D2529" s="20"/>
      <c r="E2529" s="20"/>
      <c r="F2529" s="20"/>
      <c r="G2529" s="20"/>
      <c r="H2529" s="20"/>
      <c r="I2529" s="20"/>
      <c r="J2529" s="20"/>
      <c r="K2529" s="21"/>
    </row>
    <row r="2530" spans="1:11" ht="17.100000000000001" customHeight="1" x14ac:dyDescent="0.25">
      <c r="A2530" s="60"/>
      <c r="B2530" s="18"/>
      <c r="C2530" s="19"/>
      <c r="D2530" s="20"/>
      <c r="E2530" s="20"/>
      <c r="F2530" s="20"/>
      <c r="G2530" s="20"/>
      <c r="H2530" s="20"/>
      <c r="I2530" s="20"/>
      <c r="J2530" s="20"/>
      <c r="K2530" s="21"/>
    </row>
    <row r="2531" spans="1:11" ht="17.100000000000001" customHeight="1" x14ac:dyDescent="0.25">
      <c r="A2531" s="60"/>
      <c r="B2531" s="18"/>
      <c r="C2531" s="19"/>
      <c r="D2531" s="20"/>
      <c r="E2531" s="20"/>
      <c r="F2531" s="20"/>
      <c r="G2531" s="20"/>
      <c r="H2531" s="20"/>
      <c r="I2531" s="20"/>
      <c r="J2531" s="20"/>
      <c r="K2531" s="21"/>
    </row>
    <row r="2532" spans="1:11" ht="17.100000000000001" customHeight="1" x14ac:dyDescent="0.25">
      <c r="A2532" s="60"/>
      <c r="B2532" s="18"/>
      <c r="C2532" s="19"/>
      <c r="D2532" s="20"/>
      <c r="E2532" s="20"/>
      <c r="F2532" s="20"/>
      <c r="G2532" s="20"/>
      <c r="H2532" s="20"/>
      <c r="I2532" s="20"/>
      <c r="J2532" s="20"/>
      <c r="K2532" s="21"/>
    </row>
    <row r="2533" spans="1:11" ht="17.100000000000001" customHeight="1" x14ac:dyDescent="0.25">
      <c r="A2533" s="60"/>
      <c r="B2533" s="18"/>
      <c r="C2533" s="19"/>
      <c r="D2533" s="20"/>
      <c r="E2533" s="20"/>
      <c r="F2533" s="20"/>
      <c r="G2533" s="20"/>
      <c r="H2533" s="20"/>
      <c r="I2533" s="20"/>
      <c r="J2533" s="20"/>
      <c r="K2533" s="21"/>
    </row>
    <row r="2534" spans="1:11" ht="17.100000000000001" customHeight="1" x14ac:dyDescent="0.25">
      <c r="A2534" s="60"/>
      <c r="B2534" s="18"/>
      <c r="C2534" s="19"/>
      <c r="D2534" s="20"/>
      <c r="E2534" s="20"/>
      <c r="F2534" s="20"/>
      <c r="G2534" s="20"/>
      <c r="H2534" s="20"/>
      <c r="I2534" s="20"/>
      <c r="J2534" s="20"/>
      <c r="K2534" s="21"/>
    </row>
    <row r="2535" spans="1:11" ht="17.100000000000001" customHeight="1" x14ac:dyDescent="0.25">
      <c r="A2535" s="60"/>
      <c r="B2535" s="18"/>
      <c r="C2535" s="19"/>
      <c r="D2535" s="20"/>
      <c r="E2535" s="20"/>
      <c r="F2535" s="20"/>
      <c r="G2535" s="20"/>
      <c r="H2535" s="20"/>
      <c r="I2535" s="20"/>
      <c r="J2535" s="20"/>
      <c r="K2535" s="21"/>
    </row>
    <row r="2536" spans="1:11" ht="17.100000000000001" customHeight="1" x14ac:dyDescent="0.25">
      <c r="A2536" s="60"/>
      <c r="B2536" s="18"/>
      <c r="C2536" s="19"/>
      <c r="D2536" s="20"/>
      <c r="E2536" s="20"/>
      <c r="F2536" s="20"/>
      <c r="G2536" s="20"/>
      <c r="H2536" s="20"/>
      <c r="I2536" s="20"/>
      <c r="J2536" s="20"/>
      <c r="K2536" s="21"/>
    </row>
    <row r="2537" spans="1:11" ht="17.100000000000001" customHeight="1" x14ac:dyDescent="0.25">
      <c r="A2537" s="60"/>
      <c r="B2537" s="18"/>
      <c r="C2537" s="19"/>
      <c r="D2537" s="20"/>
      <c r="E2537" s="20"/>
      <c r="F2537" s="20"/>
      <c r="G2537" s="20"/>
      <c r="H2537" s="20"/>
      <c r="I2537" s="20"/>
      <c r="J2537" s="20"/>
      <c r="K2537" s="21"/>
    </row>
    <row r="2538" spans="1:11" ht="17.100000000000001" customHeight="1" x14ac:dyDescent="0.25">
      <c r="A2538" s="60"/>
      <c r="B2538" s="18"/>
      <c r="C2538" s="19"/>
      <c r="D2538" s="20"/>
      <c r="E2538" s="20"/>
      <c r="F2538" s="20"/>
      <c r="G2538" s="20"/>
      <c r="H2538" s="20"/>
      <c r="I2538" s="20"/>
      <c r="J2538" s="20"/>
      <c r="K2538" s="21"/>
    </row>
    <row r="2539" spans="1:11" ht="17.100000000000001" customHeight="1" x14ac:dyDescent="0.25">
      <c r="A2539" s="60"/>
      <c r="B2539" s="18"/>
      <c r="C2539" s="19"/>
      <c r="D2539" s="20"/>
      <c r="E2539" s="20"/>
      <c r="F2539" s="20"/>
      <c r="G2539" s="20"/>
      <c r="H2539" s="20"/>
      <c r="I2539" s="20"/>
      <c r="J2539" s="20"/>
      <c r="K2539" s="21"/>
    </row>
    <row r="2540" spans="1:11" ht="17.100000000000001" customHeight="1" x14ac:dyDescent="0.25">
      <c r="A2540" s="60"/>
      <c r="B2540" s="18"/>
      <c r="C2540" s="19"/>
      <c r="D2540" s="20"/>
      <c r="E2540" s="20"/>
      <c r="F2540" s="20"/>
      <c r="G2540" s="20"/>
      <c r="H2540" s="20"/>
      <c r="I2540" s="20"/>
      <c r="J2540" s="20"/>
      <c r="K2540" s="21"/>
    </row>
    <row r="2541" spans="1:11" ht="17.100000000000001" customHeight="1" x14ac:dyDescent="0.25">
      <c r="A2541" s="60"/>
      <c r="B2541" s="18"/>
      <c r="C2541" s="19"/>
      <c r="D2541" s="20"/>
      <c r="E2541" s="20"/>
      <c r="F2541" s="20"/>
      <c r="G2541" s="20"/>
      <c r="H2541" s="20"/>
      <c r="I2541" s="20"/>
      <c r="J2541" s="20"/>
      <c r="K2541" s="21"/>
    </row>
    <row r="2542" spans="1:11" ht="17.100000000000001" customHeight="1" x14ac:dyDescent="0.25">
      <c r="A2542" s="60"/>
      <c r="B2542" s="18"/>
      <c r="C2542" s="19"/>
      <c r="D2542" s="20"/>
      <c r="E2542" s="20"/>
      <c r="F2542" s="20"/>
      <c r="G2542" s="20"/>
      <c r="H2542" s="20"/>
      <c r="I2542" s="20"/>
      <c r="J2542" s="20"/>
      <c r="K2542" s="21"/>
    </row>
    <row r="2543" spans="1:11" ht="17.100000000000001" customHeight="1" x14ac:dyDescent="0.25">
      <c r="A2543" s="60"/>
      <c r="B2543" s="18"/>
      <c r="C2543" s="19"/>
      <c r="D2543" s="20"/>
      <c r="E2543" s="20"/>
      <c r="F2543" s="20"/>
      <c r="G2543" s="20"/>
      <c r="H2543" s="20"/>
      <c r="I2543" s="20"/>
      <c r="J2543" s="20"/>
      <c r="K2543" s="21"/>
    </row>
    <row r="2544" spans="1:11" ht="17.100000000000001" customHeight="1" x14ac:dyDescent="0.25">
      <c r="A2544" s="60"/>
      <c r="B2544" s="18"/>
      <c r="C2544" s="19"/>
      <c r="D2544" s="20"/>
      <c r="E2544" s="20"/>
      <c r="F2544" s="20"/>
      <c r="G2544" s="20"/>
      <c r="H2544" s="20"/>
      <c r="I2544" s="20"/>
      <c r="J2544" s="20"/>
      <c r="K2544" s="21"/>
    </row>
    <row r="2545" spans="1:11" ht="17.100000000000001" customHeight="1" x14ac:dyDescent="0.25">
      <c r="A2545" s="60"/>
      <c r="B2545" s="18"/>
      <c r="C2545" s="19"/>
      <c r="D2545" s="20"/>
      <c r="E2545" s="20"/>
      <c r="F2545" s="20"/>
      <c r="G2545" s="20"/>
      <c r="H2545" s="20"/>
      <c r="I2545" s="20"/>
      <c r="J2545" s="20"/>
      <c r="K2545" s="21"/>
    </row>
    <row r="2546" spans="1:11" ht="17.100000000000001" customHeight="1" x14ac:dyDescent="0.25">
      <c r="A2546" s="60"/>
      <c r="B2546" s="18"/>
      <c r="C2546" s="19"/>
      <c r="D2546" s="20"/>
      <c r="E2546" s="20"/>
      <c r="F2546" s="20"/>
      <c r="G2546" s="20"/>
      <c r="H2546" s="20"/>
      <c r="I2546" s="20"/>
      <c r="J2546" s="20"/>
      <c r="K2546" s="21"/>
    </row>
    <row r="2547" spans="1:11" ht="17.100000000000001" customHeight="1" x14ac:dyDescent="0.25">
      <c r="A2547" s="60"/>
      <c r="B2547" s="18"/>
      <c r="C2547" s="19"/>
      <c r="D2547" s="20"/>
      <c r="E2547" s="20"/>
      <c r="F2547" s="20"/>
      <c r="G2547" s="20"/>
      <c r="H2547" s="20"/>
      <c r="I2547" s="20"/>
      <c r="J2547" s="20"/>
      <c r="K2547" s="21"/>
    </row>
    <row r="2548" spans="1:11" ht="17.100000000000001" customHeight="1" x14ac:dyDescent="0.25">
      <c r="A2548" s="60"/>
      <c r="B2548" s="18"/>
      <c r="C2548" s="19"/>
      <c r="D2548" s="20"/>
      <c r="E2548" s="20"/>
      <c r="F2548" s="20"/>
      <c r="G2548" s="20"/>
      <c r="H2548" s="20"/>
      <c r="I2548" s="20"/>
      <c r="J2548" s="20"/>
      <c r="K2548" s="21"/>
    </row>
    <row r="2549" spans="1:11" ht="17.100000000000001" customHeight="1" x14ac:dyDescent="0.25">
      <c r="A2549" s="60"/>
      <c r="B2549" s="18"/>
      <c r="C2549" s="19"/>
      <c r="D2549" s="20"/>
      <c r="E2549" s="20"/>
      <c r="F2549" s="20"/>
      <c r="G2549" s="20"/>
      <c r="H2549" s="20"/>
      <c r="I2549" s="20"/>
      <c r="J2549" s="20"/>
      <c r="K2549" s="21"/>
    </row>
    <row r="2550" spans="1:11" ht="17.100000000000001" customHeight="1" x14ac:dyDescent="0.25">
      <c r="A2550" s="60"/>
      <c r="B2550" s="18"/>
      <c r="C2550" s="19"/>
      <c r="D2550" s="20"/>
      <c r="E2550" s="20"/>
      <c r="F2550" s="20"/>
      <c r="G2550" s="20"/>
      <c r="H2550" s="20"/>
      <c r="I2550" s="20"/>
      <c r="J2550" s="20"/>
      <c r="K2550" s="21"/>
    </row>
    <row r="2551" spans="1:11" ht="17.100000000000001" customHeight="1" x14ac:dyDescent="0.25">
      <c r="A2551" s="60"/>
      <c r="B2551" s="18"/>
      <c r="C2551" s="19"/>
      <c r="D2551" s="20"/>
      <c r="E2551" s="20"/>
      <c r="F2551" s="20"/>
      <c r="G2551" s="20"/>
      <c r="H2551" s="20"/>
      <c r="I2551" s="20"/>
      <c r="J2551" s="20"/>
      <c r="K2551" s="21"/>
    </row>
    <row r="2552" spans="1:11" ht="17.100000000000001" customHeight="1" x14ac:dyDescent="0.25">
      <c r="A2552" s="60"/>
      <c r="B2552" s="18"/>
      <c r="C2552" s="19"/>
      <c r="D2552" s="20"/>
      <c r="E2552" s="20"/>
      <c r="F2552" s="20"/>
      <c r="G2552" s="20"/>
      <c r="H2552" s="20"/>
      <c r="I2552" s="20"/>
      <c r="J2552" s="20"/>
      <c r="K2552" s="21"/>
    </row>
    <row r="2553" spans="1:11" ht="17.100000000000001" customHeight="1" x14ac:dyDescent="0.25">
      <c r="A2553" s="60"/>
      <c r="B2553" s="18"/>
      <c r="C2553" s="19"/>
      <c r="D2553" s="20"/>
      <c r="E2553" s="20"/>
      <c r="F2553" s="20"/>
      <c r="G2553" s="20"/>
      <c r="H2553" s="20"/>
      <c r="I2553" s="20"/>
      <c r="J2553" s="20"/>
      <c r="K2553" s="21"/>
    </row>
    <row r="2554" spans="1:11" ht="17.100000000000001" customHeight="1" x14ac:dyDescent="0.25">
      <c r="A2554" s="60"/>
      <c r="B2554" s="18"/>
      <c r="C2554" s="19"/>
      <c r="D2554" s="20"/>
      <c r="E2554" s="20"/>
      <c r="F2554" s="20"/>
      <c r="G2554" s="20"/>
      <c r="H2554" s="20"/>
      <c r="I2554" s="20"/>
      <c r="J2554" s="20"/>
      <c r="K2554" s="21"/>
    </row>
    <row r="2555" spans="1:11" ht="17.100000000000001" customHeight="1" x14ac:dyDescent="0.25">
      <c r="A2555" s="60"/>
      <c r="B2555" s="18"/>
      <c r="C2555" s="19"/>
      <c r="D2555" s="20"/>
      <c r="E2555" s="20"/>
      <c r="F2555" s="20"/>
      <c r="G2555" s="20"/>
      <c r="H2555" s="20"/>
      <c r="I2555" s="20"/>
      <c r="J2555" s="20"/>
      <c r="K2555" s="21"/>
    </row>
    <row r="2556" spans="1:11" ht="17.100000000000001" customHeight="1" x14ac:dyDescent="0.25">
      <c r="A2556" s="60"/>
      <c r="B2556" s="18"/>
      <c r="C2556" s="19"/>
      <c r="D2556" s="20"/>
      <c r="E2556" s="20"/>
      <c r="F2556" s="20"/>
      <c r="G2556" s="20"/>
      <c r="H2556" s="20"/>
      <c r="I2556" s="20"/>
      <c r="J2556" s="20"/>
      <c r="K2556" s="21"/>
    </row>
    <row r="2557" spans="1:11" ht="17.100000000000001" customHeight="1" x14ac:dyDescent="0.25">
      <c r="A2557" s="60"/>
      <c r="B2557" s="18"/>
      <c r="C2557" s="19"/>
      <c r="D2557" s="20"/>
      <c r="E2557" s="20"/>
      <c r="F2557" s="20"/>
      <c r="G2557" s="20"/>
      <c r="H2557" s="20"/>
      <c r="I2557" s="20"/>
      <c r="J2557" s="20"/>
      <c r="K2557" s="21"/>
    </row>
    <row r="2558" spans="1:11" ht="17.100000000000001" customHeight="1" x14ac:dyDescent="0.25">
      <c r="A2558" s="60"/>
      <c r="B2558" s="18"/>
      <c r="C2558" s="19"/>
      <c r="D2558" s="20"/>
      <c r="E2558" s="20"/>
      <c r="F2558" s="20"/>
      <c r="G2558" s="20"/>
      <c r="H2558" s="20"/>
      <c r="I2558" s="20"/>
      <c r="J2558" s="20"/>
      <c r="K2558" s="21"/>
    </row>
    <row r="2559" spans="1:11" ht="17.100000000000001" customHeight="1" x14ac:dyDescent="0.25">
      <c r="A2559" s="60"/>
      <c r="B2559" s="18"/>
      <c r="C2559" s="19"/>
      <c r="D2559" s="20"/>
      <c r="E2559" s="20"/>
      <c r="F2559" s="20"/>
      <c r="G2559" s="20"/>
      <c r="H2559" s="20"/>
      <c r="I2559" s="20"/>
      <c r="J2559" s="20"/>
      <c r="K2559" s="21"/>
    </row>
    <row r="2560" spans="1:11" ht="17.100000000000001" customHeight="1" x14ac:dyDescent="0.25">
      <c r="A2560" s="60"/>
      <c r="B2560" s="18"/>
      <c r="C2560" s="19"/>
      <c r="D2560" s="20"/>
      <c r="E2560" s="20"/>
      <c r="F2560" s="20"/>
      <c r="G2560" s="20"/>
      <c r="H2560" s="20"/>
      <c r="I2560" s="20"/>
      <c r="J2560" s="20"/>
      <c r="K2560" s="21"/>
    </row>
    <row r="2561" spans="1:11" ht="17.100000000000001" customHeight="1" x14ac:dyDescent="0.25">
      <c r="A2561" s="60"/>
      <c r="B2561" s="18"/>
      <c r="C2561" s="19"/>
      <c r="D2561" s="20"/>
      <c r="E2561" s="20"/>
      <c r="F2561" s="20"/>
      <c r="G2561" s="20"/>
      <c r="H2561" s="20"/>
      <c r="I2561" s="20"/>
      <c r="J2561" s="20"/>
      <c r="K2561" s="21"/>
    </row>
    <row r="2562" spans="1:11" ht="17.100000000000001" customHeight="1" x14ac:dyDescent="0.25">
      <c r="A2562" s="60"/>
      <c r="B2562" s="18"/>
      <c r="C2562" s="19"/>
      <c r="D2562" s="20"/>
      <c r="E2562" s="20"/>
      <c r="F2562" s="20"/>
      <c r="G2562" s="20"/>
      <c r="H2562" s="20"/>
      <c r="I2562" s="20"/>
      <c r="J2562" s="20"/>
      <c r="K2562" s="21"/>
    </row>
    <row r="2563" spans="1:11" ht="17.100000000000001" customHeight="1" x14ac:dyDescent="0.25">
      <c r="A2563" s="60"/>
      <c r="B2563" s="18"/>
      <c r="C2563" s="19"/>
      <c r="D2563" s="20"/>
      <c r="E2563" s="20"/>
      <c r="F2563" s="20"/>
      <c r="G2563" s="20"/>
      <c r="H2563" s="20"/>
      <c r="I2563" s="20"/>
      <c r="J2563" s="20"/>
      <c r="K2563" s="21"/>
    </row>
    <row r="2564" spans="1:11" ht="17.100000000000001" customHeight="1" x14ac:dyDescent="0.25">
      <c r="A2564" s="60"/>
      <c r="B2564" s="18"/>
      <c r="C2564" s="19"/>
      <c r="D2564" s="20"/>
      <c r="E2564" s="20"/>
      <c r="F2564" s="20"/>
      <c r="G2564" s="20"/>
      <c r="H2564" s="20"/>
      <c r="I2564" s="20"/>
      <c r="J2564" s="20"/>
      <c r="K2564" s="21"/>
    </row>
    <row r="2565" spans="1:11" ht="17.100000000000001" customHeight="1" x14ac:dyDescent="0.25">
      <c r="A2565" s="60"/>
      <c r="B2565" s="18"/>
      <c r="C2565" s="19"/>
      <c r="D2565" s="20"/>
      <c r="E2565" s="20"/>
      <c r="F2565" s="20"/>
      <c r="G2565" s="20"/>
      <c r="H2565" s="20"/>
      <c r="I2565" s="20"/>
      <c r="J2565" s="20"/>
      <c r="K2565" s="21"/>
    </row>
    <row r="2566" spans="1:11" ht="17.100000000000001" customHeight="1" x14ac:dyDescent="0.25">
      <c r="A2566" s="60"/>
      <c r="B2566" s="18"/>
      <c r="C2566" s="19"/>
      <c r="D2566" s="20"/>
      <c r="E2566" s="20"/>
      <c r="F2566" s="20"/>
      <c r="G2566" s="20"/>
      <c r="H2566" s="20"/>
      <c r="I2566" s="20"/>
      <c r="J2566" s="20"/>
      <c r="K2566" s="21"/>
    </row>
    <row r="2567" spans="1:11" ht="17.100000000000001" customHeight="1" x14ac:dyDescent="0.25">
      <c r="A2567" s="60"/>
      <c r="B2567" s="18"/>
      <c r="C2567" s="19"/>
      <c r="D2567" s="20"/>
      <c r="E2567" s="20"/>
      <c r="F2567" s="20"/>
      <c r="G2567" s="20"/>
      <c r="H2567" s="20"/>
      <c r="I2567" s="20"/>
      <c r="J2567" s="20"/>
      <c r="K2567" s="21"/>
    </row>
    <row r="2568" spans="1:11" ht="17.100000000000001" customHeight="1" x14ac:dyDescent="0.25">
      <c r="A2568" s="60"/>
      <c r="B2568" s="18"/>
      <c r="C2568" s="19"/>
      <c r="D2568" s="20"/>
      <c r="E2568" s="20"/>
      <c r="F2568" s="20"/>
      <c r="G2568" s="20"/>
      <c r="H2568" s="20"/>
      <c r="I2568" s="20"/>
      <c r="J2568" s="20"/>
      <c r="K2568" s="21"/>
    </row>
    <row r="2569" spans="1:11" ht="17.100000000000001" customHeight="1" x14ac:dyDescent="0.25">
      <c r="A2569" s="60"/>
      <c r="B2569" s="18"/>
      <c r="C2569" s="19"/>
      <c r="D2569" s="20"/>
      <c r="E2569" s="20"/>
      <c r="F2569" s="20"/>
      <c r="G2569" s="20"/>
      <c r="H2569" s="20"/>
      <c r="I2569" s="20"/>
      <c r="J2569" s="20"/>
      <c r="K2569" s="21"/>
    </row>
    <row r="2570" spans="1:11" ht="17.100000000000001" customHeight="1" x14ac:dyDescent="0.25">
      <c r="A2570" s="60"/>
      <c r="B2570" s="18"/>
      <c r="C2570" s="19"/>
      <c r="D2570" s="20"/>
      <c r="E2570" s="20"/>
      <c r="F2570" s="20"/>
      <c r="G2570" s="20"/>
      <c r="H2570" s="20"/>
      <c r="I2570" s="20"/>
      <c r="J2570" s="20"/>
      <c r="K2570" s="21"/>
    </row>
    <row r="2571" spans="1:11" ht="17.100000000000001" customHeight="1" x14ac:dyDescent="0.25">
      <c r="A2571" s="60"/>
      <c r="B2571" s="18"/>
      <c r="C2571" s="19"/>
      <c r="D2571" s="20"/>
      <c r="E2571" s="20"/>
      <c r="F2571" s="20"/>
      <c r="G2571" s="20"/>
      <c r="H2571" s="20"/>
      <c r="I2571" s="20"/>
      <c r="J2571" s="20"/>
      <c r="K2571" s="21"/>
    </row>
    <row r="2572" spans="1:11" ht="17.100000000000001" customHeight="1" x14ac:dyDescent="0.25">
      <c r="A2572" s="60"/>
      <c r="B2572" s="18"/>
      <c r="C2572" s="19"/>
      <c r="D2572" s="20"/>
      <c r="E2572" s="20"/>
      <c r="F2572" s="20"/>
      <c r="G2572" s="20"/>
      <c r="H2572" s="20"/>
      <c r="I2572" s="20"/>
      <c r="J2572" s="20"/>
      <c r="K2572" s="21"/>
    </row>
    <row r="2573" spans="1:11" ht="17.100000000000001" customHeight="1" x14ac:dyDescent="0.25">
      <c r="A2573" s="60"/>
      <c r="B2573" s="18"/>
      <c r="C2573" s="19"/>
      <c r="D2573" s="20"/>
      <c r="E2573" s="20"/>
      <c r="F2573" s="20"/>
      <c r="G2573" s="20"/>
      <c r="H2573" s="20"/>
      <c r="I2573" s="20"/>
      <c r="J2573" s="20"/>
      <c r="K2573" s="21"/>
    </row>
    <row r="2574" spans="1:11" ht="17.100000000000001" customHeight="1" x14ac:dyDescent="0.25">
      <c r="A2574" s="60"/>
      <c r="B2574" s="18"/>
      <c r="C2574" s="19"/>
      <c r="D2574" s="20"/>
      <c r="E2574" s="20"/>
      <c r="F2574" s="20"/>
      <c r="G2574" s="20"/>
      <c r="H2574" s="20"/>
      <c r="I2574" s="20"/>
      <c r="J2574" s="20"/>
      <c r="K2574" s="21"/>
    </row>
    <row r="2575" spans="1:11" ht="17.100000000000001" customHeight="1" x14ac:dyDescent="0.25">
      <c r="A2575" s="60"/>
      <c r="B2575" s="18"/>
      <c r="C2575" s="19"/>
      <c r="D2575" s="20"/>
      <c r="E2575" s="20"/>
      <c r="F2575" s="20"/>
      <c r="G2575" s="20"/>
      <c r="H2575" s="20"/>
      <c r="I2575" s="20"/>
      <c r="J2575" s="20"/>
      <c r="K2575" s="21"/>
    </row>
    <row r="2576" spans="1:11" ht="17.100000000000001" customHeight="1" x14ac:dyDescent="0.25">
      <c r="A2576" s="60"/>
      <c r="B2576" s="18"/>
      <c r="C2576" s="19"/>
      <c r="D2576" s="20"/>
      <c r="E2576" s="20"/>
      <c r="F2576" s="20"/>
      <c r="G2576" s="20"/>
      <c r="H2576" s="20"/>
      <c r="I2576" s="20"/>
      <c r="J2576" s="20"/>
      <c r="K2576" s="21"/>
    </row>
    <row r="2577" spans="1:11" ht="17.100000000000001" customHeight="1" x14ac:dyDescent="0.25">
      <c r="A2577" s="60"/>
      <c r="B2577" s="18"/>
      <c r="C2577" s="19"/>
      <c r="D2577" s="20"/>
      <c r="E2577" s="20"/>
      <c r="F2577" s="20"/>
      <c r="G2577" s="20"/>
      <c r="H2577" s="20"/>
      <c r="I2577" s="20"/>
      <c r="J2577" s="20"/>
      <c r="K2577" s="21"/>
    </row>
    <row r="2578" spans="1:11" ht="17.100000000000001" customHeight="1" x14ac:dyDescent="0.25">
      <c r="A2578" s="60"/>
      <c r="B2578" s="18"/>
      <c r="C2578" s="19"/>
      <c r="D2578" s="20"/>
      <c r="E2578" s="20"/>
      <c r="F2578" s="20"/>
      <c r="G2578" s="20"/>
      <c r="H2578" s="20"/>
      <c r="I2578" s="20"/>
      <c r="J2578" s="20"/>
      <c r="K2578" s="21"/>
    </row>
    <row r="2579" spans="1:11" ht="17.100000000000001" customHeight="1" x14ac:dyDescent="0.25">
      <c r="A2579" s="60"/>
      <c r="B2579" s="18"/>
      <c r="C2579" s="19"/>
      <c r="D2579" s="20"/>
      <c r="E2579" s="20"/>
      <c r="F2579" s="20"/>
      <c r="G2579" s="20"/>
      <c r="H2579" s="20"/>
      <c r="I2579" s="20"/>
      <c r="J2579" s="20"/>
      <c r="K2579" s="21"/>
    </row>
    <row r="2580" spans="1:11" ht="17.100000000000001" customHeight="1" x14ac:dyDescent="0.25">
      <c r="A2580" s="60"/>
      <c r="B2580" s="18"/>
      <c r="C2580" s="19"/>
      <c r="D2580" s="20"/>
      <c r="E2580" s="20"/>
      <c r="F2580" s="20"/>
      <c r="G2580" s="20"/>
      <c r="H2580" s="20"/>
      <c r="I2580" s="20"/>
      <c r="J2580" s="20"/>
      <c r="K2580" s="21"/>
    </row>
    <row r="2581" spans="1:11" ht="17.100000000000001" customHeight="1" x14ac:dyDescent="0.25">
      <c r="A2581" s="60"/>
      <c r="B2581" s="18"/>
      <c r="C2581" s="19"/>
      <c r="D2581" s="20"/>
      <c r="E2581" s="20"/>
      <c r="F2581" s="20"/>
      <c r="G2581" s="20"/>
      <c r="H2581" s="20"/>
      <c r="I2581" s="20"/>
      <c r="J2581" s="20"/>
      <c r="K2581" s="21"/>
    </row>
    <row r="2582" spans="1:11" ht="17.100000000000001" customHeight="1" x14ac:dyDescent="0.25">
      <c r="A2582" s="60"/>
      <c r="B2582" s="18"/>
      <c r="C2582" s="19"/>
      <c r="D2582" s="20"/>
      <c r="E2582" s="20"/>
      <c r="F2582" s="20"/>
      <c r="G2582" s="20"/>
      <c r="H2582" s="20"/>
      <c r="I2582" s="20"/>
      <c r="J2582" s="20"/>
      <c r="K2582" s="21"/>
    </row>
    <row r="2583" spans="1:11" ht="17.100000000000001" customHeight="1" x14ac:dyDescent="0.25">
      <c r="A2583" s="60"/>
      <c r="B2583" s="18"/>
      <c r="C2583" s="19"/>
      <c r="D2583" s="20"/>
      <c r="E2583" s="20"/>
      <c r="F2583" s="20"/>
      <c r="G2583" s="20"/>
      <c r="H2583" s="20"/>
      <c r="I2583" s="20"/>
      <c r="J2583" s="20"/>
      <c r="K2583" s="21"/>
    </row>
    <row r="2584" spans="1:11" ht="17.100000000000001" customHeight="1" x14ac:dyDescent="0.25">
      <c r="A2584" s="60"/>
      <c r="B2584" s="18"/>
      <c r="C2584" s="19"/>
      <c r="D2584" s="20"/>
      <c r="E2584" s="20"/>
      <c r="F2584" s="20"/>
      <c r="G2584" s="20"/>
      <c r="H2584" s="20"/>
      <c r="I2584" s="20"/>
      <c r="J2584" s="20"/>
      <c r="K2584" s="21"/>
    </row>
    <row r="2585" spans="1:11" ht="17.100000000000001" customHeight="1" x14ac:dyDescent="0.25">
      <c r="A2585" s="60"/>
      <c r="B2585" s="18"/>
      <c r="C2585" s="19"/>
      <c r="D2585" s="20"/>
      <c r="E2585" s="20"/>
      <c r="F2585" s="20"/>
      <c r="G2585" s="20"/>
      <c r="H2585" s="20"/>
      <c r="I2585" s="20"/>
      <c r="J2585" s="20"/>
      <c r="K2585" s="21"/>
    </row>
    <row r="2586" spans="1:11" ht="17.100000000000001" customHeight="1" x14ac:dyDescent="0.25">
      <c r="A2586" s="60"/>
      <c r="B2586" s="18"/>
      <c r="C2586" s="19"/>
      <c r="D2586" s="20"/>
      <c r="E2586" s="20"/>
      <c r="F2586" s="20"/>
      <c r="G2586" s="20"/>
      <c r="H2586" s="20"/>
      <c r="I2586" s="20"/>
      <c r="J2586" s="20"/>
      <c r="K2586" s="21"/>
    </row>
    <row r="2587" spans="1:11" ht="17.100000000000001" customHeight="1" x14ac:dyDescent="0.25">
      <c r="A2587" s="60"/>
      <c r="B2587" s="18"/>
      <c r="C2587" s="19"/>
      <c r="D2587" s="20"/>
      <c r="E2587" s="20"/>
      <c r="F2587" s="20"/>
      <c r="G2587" s="20"/>
      <c r="H2587" s="20"/>
      <c r="I2587" s="20"/>
      <c r="J2587" s="20"/>
      <c r="K2587" s="21"/>
    </row>
    <row r="2588" spans="1:11" ht="17.100000000000001" customHeight="1" x14ac:dyDescent="0.25">
      <c r="A2588" s="60"/>
      <c r="B2588" s="18"/>
      <c r="C2588" s="19"/>
      <c r="D2588" s="20"/>
      <c r="E2588" s="20"/>
      <c r="F2588" s="20"/>
      <c r="G2588" s="20"/>
      <c r="H2588" s="20"/>
      <c r="I2588" s="20"/>
      <c r="J2588" s="20"/>
      <c r="K2588" s="21"/>
    </row>
    <row r="2589" spans="1:11" ht="17.100000000000001" customHeight="1" x14ac:dyDescent="0.25">
      <c r="A2589" s="60"/>
      <c r="B2589" s="18"/>
      <c r="C2589" s="19"/>
      <c r="D2589" s="20"/>
      <c r="E2589" s="20"/>
      <c r="F2589" s="20"/>
      <c r="G2589" s="20"/>
      <c r="H2589" s="20"/>
      <c r="I2589" s="20"/>
      <c r="J2589" s="20"/>
      <c r="K2589" s="21"/>
    </row>
    <row r="2590" spans="1:11" ht="17.100000000000001" customHeight="1" x14ac:dyDescent="0.25">
      <c r="A2590" s="60"/>
      <c r="B2590" s="18"/>
      <c r="C2590" s="19"/>
      <c r="D2590" s="20"/>
      <c r="E2590" s="20"/>
      <c r="F2590" s="20"/>
      <c r="G2590" s="20"/>
      <c r="H2590" s="20"/>
      <c r="I2590" s="20"/>
      <c r="J2590" s="20"/>
      <c r="K2590" s="21"/>
    </row>
    <row r="2591" spans="1:11" ht="17.100000000000001" customHeight="1" x14ac:dyDescent="0.25">
      <c r="A2591" s="60"/>
      <c r="B2591" s="18"/>
      <c r="C2591" s="19"/>
      <c r="D2591" s="20"/>
      <c r="E2591" s="20"/>
      <c r="F2591" s="20"/>
      <c r="G2591" s="20"/>
      <c r="H2591" s="20"/>
      <c r="I2591" s="20"/>
      <c r="J2591" s="20"/>
      <c r="K2591" s="21"/>
    </row>
    <row r="2592" spans="1:11" ht="17.100000000000001" customHeight="1" x14ac:dyDescent="0.25">
      <c r="A2592" s="60"/>
      <c r="B2592" s="18"/>
      <c r="C2592" s="19"/>
      <c r="D2592" s="20"/>
      <c r="E2592" s="20"/>
      <c r="F2592" s="20"/>
      <c r="G2592" s="20"/>
      <c r="H2592" s="20"/>
      <c r="I2592" s="20"/>
      <c r="J2592" s="20"/>
      <c r="K2592" s="21"/>
    </row>
    <row r="2593" spans="1:11" ht="17.100000000000001" customHeight="1" x14ac:dyDescent="0.25">
      <c r="A2593" s="60"/>
      <c r="B2593" s="18"/>
      <c r="C2593" s="19"/>
      <c r="D2593" s="20"/>
      <c r="E2593" s="20"/>
      <c r="F2593" s="20"/>
      <c r="G2593" s="20"/>
      <c r="H2593" s="20"/>
      <c r="I2593" s="20"/>
      <c r="J2593" s="20"/>
      <c r="K2593" s="21"/>
    </row>
    <row r="2594" spans="1:11" ht="17.100000000000001" customHeight="1" x14ac:dyDescent="0.25">
      <c r="A2594" s="60"/>
      <c r="B2594" s="18"/>
      <c r="C2594" s="19"/>
      <c r="D2594" s="20"/>
      <c r="E2594" s="20"/>
      <c r="F2594" s="20"/>
      <c r="G2594" s="20"/>
      <c r="H2594" s="20"/>
      <c r="I2594" s="20"/>
      <c r="J2594" s="20"/>
      <c r="K2594" s="21"/>
    </row>
    <row r="2595" spans="1:11" ht="17.100000000000001" customHeight="1" x14ac:dyDescent="0.25">
      <c r="A2595" s="60"/>
      <c r="B2595" s="18"/>
      <c r="C2595" s="19"/>
      <c r="D2595" s="20"/>
      <c r="E2595" s="20"/>
      <c r="F2595" s="20"/>
      <c r="G2595" s="20"/>
      <c r="H2595" s="20"/>
      <c r="I2595" s="20"/>
      <c r="J2595" s="20"/>
      <c r="K2595" s="21"/>
    </row>
    <row r="2596" spans="1:11" ht="17.100000000000001" customHeight="1" x14ac:dyDescent="0.25">
      <c r="A2596" s="60"/>
      <c r="B2596" s="18"/>
      <c r="C2596" s="19"/>
      <c r="D2596" s="20"/>
      <c r="E2596" s="20"/>
      <c r="F2596" s="20"/>
      <c r="G2596" s="20"/>
      <c r="H2596" s="20"/>
      <c r="I2596" s="20"/>
      <c r="J2596" s="20"/>
      <c r="K2596" s="21"/>
    </row>
    <row r="2597" spans="1:11" ht="17.100000000000001" customHeight="1" x14ac:dyDescent="0.25">
      <c r="A2597" s="60"/>
      <c r="B2597" s="18"/>
      <c r="C2597" s="19"/>
      <c r="D2597" s="20"/>
      <c r="E2597" s="20"/>
      <c r="F2597" s="20"/>
      <c r="G2597" s="20"/>
      <c r="H2597" s="20"/>
      <c r="I2597" s="20"/>
      <c r="J2597" s="20"/>
      <c r="K2597" s="21"/>
    </row>
    <row r="2598" spans="1:11" ht="17.100000000000001" customHeight="1" x14ac:dyDescent="0.25">
      <c r="A2598" s="60"/>
      <c r="B2598" s="18"/>
      <c r="C2598" s="19"/>
      <c r="D2598" s="20"/>
      <c r="E2598" s="20"/>
      <c r="F2598" s="20"/>
      <c r="G2598" s="20"/>
      <c r="H2598" s="20"/>
      <c r="I2598" s="20"/>
      <c r="J2598" s="20"/>
      <c r="K2598" s="21"/>
    </row>
    <row r="2599" spans="1:11" ht="17.100000000000001" customHeight="1" x14ac:dyDescent="0.25">
      <c r="A2599" s="60"/>
      <c r="B2599" s="18"/>
      <c r="C2599" s="19"/>
      <c r="D2599" s="20"/>
      <c r="E2599" s="20"/>
      <c r="F2599" s="20"/>
      <c r="G2599" s="20"/>
      <c r="H2599" s="20"/>
      <c r="I2599" s="20"/>
      <c r="J2599" s="20"/>
      <c r="K2599" s="21"/>
    </row>
    <row r="2600" spans="1:11" ht="17.100000000000001" customHeight="1" x14ac:dyDescent="0.25">
      <c r="A2600" s="60"/>
      <c r="B2600" s="18"/>
      <c r="C2600" s="19"/>
      <c r="D2600" s="20"/>
      <c r="E2600" s="20"/>
      <c r="F2600" s="20"/>
      <c r="G2600" s="20"/>
      <c r="H2600" s="20"/>
      <c r="I2600" s="20"/>
      <c r="J2600" s="20"/>
      <c r="K2600" s="21"/>
    </row>
    <row r="2601" spans="1:11" ht="17.100000000000001" customHeight="1" x14ac:dyDescent="0.25">
      <c r="A2601" s="60"/>
      <c r="B2601" s="18"/>
      <c r="C2601" s="19"/>
      <c r="D2601" s="20"/>
      <c r="E2601" s="20"/>
      <c r="F2601" s="20"/>
      <c r="G2601" s="20"/>
      <c r="H2601" s="20"/>
      <c r="I2601" s="20"/>
      <c r="J2601" s="20"/>
      <c r="K2601" s="21"/>
    </row>
    <row r="2602" spans="1:11" ht="17.100000000000001" customHeight="1" x14ac:dyDescent="0.25">
      <c r="A2602" s="60"/>
      <c r="B2602" s="18"/>
      <c r="C2602" s="19"/>
      <c r="D2602" s="20"/>
      <c r="E2602" s="20"/>
      <c r="F2602" s="20"/>
      <c r="G2602" s="20"/>
      <c r="H2602" s="20"/>
      <c r="I2602" s="20"/>
      <c r="J2602" s="20"/>
      <c r="K2602" s="21"/>
    </row>
    <row r="2603" spans="1:11" ht="17.100000000000001" customHeight="1" x14ac:dyDescent="0.25">
      <c r="A2603" s="60"/>
      <c r="B2603" s="18"/>
      <c r="C2603" s="19"/>
      <c r="D2603" s="20"/>
      <c r="E2603" s="20"/>
      <c r="F2603" s="20"/>
      <c r="G2603" s="20"/>
      <c r="H2603" s="20"/>
      <c r="I2603" s="20"/>
      <c r="J2603" s="20"/>
      <c r="K2603" s="21"/>
    </row>
    <row r="2604" spans="1:11" ht="17.100000000000001" customHeight="1" x14ac:dyDescent="0.25">
      <c r="A2604" s="60"/>
      <c r="B2604" s="18"/>
      <c r="C2604" s="19"/>
      <c r="D2604" s="20"/>
      <c r="E2604" s="20"/>
      <c r="F2604" s="20"/>
      <c r="G2604" s="20"/>
      <c r="H2604" s="20"/>
      <c r="I2604" s="20"/>
      <c r="J2604" s="20"/>
      <c r="K2604" s="21"/>
    </row>
    <row r="2605" spans="1:11" ht="17.100000000000001" customHeight="1" x14ac:dyDescent="0.25">
      <c r="A2605" s="60"/>
      <c r="B2605" s="18"/>
      <c r="C2605" s="19"/>
      <c r="D2605" s="20"/>
      <c r="E2605" s="20"/>
      <c r="F2605" s="20"/>
      <c r="G2605" s="20"/>
      <c r="H2605" s="20"/>
      <c r="I2605" s="20"/>
      <c r="J2605" s="20"/>
      <c r="K2605" s="21"/>
    </row>
    <row r="2606" spans="1:11" ht="17.100000000000001" customHeight="1" x14ac:dyDescent="0.25">
      <c r="A2606" s="60"/>
      <c r="B2606" s="18"/>
      <c r="C2606" s="19"/>
      <c r="D2606" s="20"/>
      <c r="E2606" s="20"/>
      <c r="F2606" s="20"/>
      <c r="G2606" s="20"/>
      <c r="H2606" s="20"/>
      <c r="I2606" s="20"/>
      <c r="J2606" s="20"/>
      <c r="K2606" s="21"/>
    </row>
    <row r="2607" spans="1:11" ht="17.100000000000001" customHeight="1" x14ac:dyDescent="0.25">
      <c r="A2607" s="60"/>
      <c r="B2607" s="18"/>
      <c r="C2607" s="19"/>
      <c r="D2607" s="20"/>
      <c r="E2607" s="20"/>
      <c r="F2607" s="20"/>
      <c r="G2607" s="20"/>
      <c r="H2607" s="20"/>
      <c r="I2607" s="20"/>
      <c r="J2607" s="20"/>
      <c r="K2607" s="21"/>
    </row>
    <row r="2608" spans="1:11" ht="17.100000000000001" customHeight="1" x14ac:dyDescent="0.25">
      <c r="A2608" s="60"/>
      <c r="B2608" s="18"/>
      <c r="C2608" s="19"/>
      <c r="D2608" s="20"/>
      <c r="E2608" s="20"/>
      <c r="F2608" s="20"/>
      <c r="G2608" s="20"/>
      <c r="H2608" s="20"/>
      <c r="I2608" s="20"/>
      <c r="J2608" s="20"/>
      <c r="K2608" s="21"/>
    </row>
    <row r="2609" spans="1:11" ht="17.100000000000001" customHeight="1" x14ac:dyDescent="0.25">
      <c r="A2609" s="60"/>
      <c r="B2609" s="18"/>
      <c r="C2609" s="19"/>
      <c r="D2609" s="20"/>
      <c r="E2609" s="20"/>
      <c r="F2609" s="20"/>
      <c r="G2609" s="20"/>
      <c r="H2609" s="20"/>
      <c r="I2609" s="20"/>
      <c r="J2609" s="20"/>
      <c r="K2609" s="21"/>
    </row>
    <row r="2610" spans="1:11" ht="17.100000000000001" customHeight="1" x14ac:dyDescent="0.25">
      <c r="A2610" s="60"/>
      <c r="B2610" s="18"/>
      <c r="C2610" s="19"/>
      <c r="D2610" s="20"/>
      <c r="E2610" s="20"/>
      <c r="F2610" s="20"/>
      <c r="G2610" s="20"/>
      <c r="H2610" s="20"/>
      <c r="I2610" s="20"/>
      <c r="J2610" s="20"/>
      <c r="K2610" s="21"/>
    </row>
    <row r="2611" spans="1:11" ht="17.100000000000001" customHeight="1" x14ac:dyDescent="0.25">
      <c r="A2611" s="60"/>
      <c r="B2611" s="18"/>
      <c r="C2611" s="19"/>
      <c r="D2611" s="20"/>
      <c r="E2611" s="20"/>
      <c r="F2611" s="20"/>
      <c r="G2611" s="20"/>
      <c r="H2611" s="20"/>
      <c r="I2611" s="20"/>
      <c r="J2611" s="20"/>
      <c r="K2611" s="21"/>
    </row>
    <row r="2612" spans="1:11" ht="17.100000000000001" customHeight="1" x14ac:dyDescent="0.25">
      <c r="A2612" s="60"/>
      <c r="B2612" s="18"/>
      <c r="C2612" s="19"/>
      <c r="D2612" s="20"/>
      <c r="E2612" s="20"/>
      <c r="F2612" s="20"/>
      <c r="G2612" s="20"/>
      <c r="H2612" s="20"/>
      <c r="I2612" s="20"/>
      <c r="J2612" s="20"/>
      <c r="K2612" s="21"/>
    </row>
    <row r="2613" spans="1:11" ht="17.100000000000001" customHeight="1" x14ac:dyDescent="0.25">
      <c r="A2613" s="60"/>
      <c r="B2613" s="18"/>
      <c r="C2613" s="19"/>
      <c r="D2613" s="20"/>
      <c r="E2613" s="20"/>
      <c r="F2613" s="20"/>
      <c r="G2613" s="20"/>
      <c r="H2613" s="20"/>
      <c r="I2613" s="20"/>
      <c r="J2613" s="20"/>
      <c r="K2613" s="21"/>
    </row>
    <row r="2614" spans="1:11" ht="17.100000000000001" customHeight="1" x14ac:dyDescent="0.25">
      <c r="A2614" s="60"/>
      <c r="B2614" s="18"/>
      <c r="C2614" s="19"/>
      <c r="D2614" s="20"/>
      <c r="E2614" s="20"/>
      <c r="F2614" s="20"/>
      <c r="G2614" s="20"/>
      <c r="H2614" s="20"/>
      <c r="I2614" s="20"/>
      <c r="J2614" s="20"/>
      <c r="K2614" s="21"/>
    </row>
    <row r="2615" spans="1:11" ht="17.100000000000001" customHeight="1" x14ac:dyDescent="0.25">
      <c r="A2615" s="60"/>
      <c r="B2615" s="18"/>
      <c r="C2615" s="19"/>
      <c r="D2615" s="20"/>
      <c r="E2615" s="20"/>
      <c r="F2615" s="20"/>
      <c r="G2615" s="20"/>
      <c r="H2615" s="20"/>
      <c r="I2615" s="20"/>
      <c r="J2615" s="20"/>
      <c r="K2615" s="21"/>
    </row>
    <row r="2616" spans="1:11" ht="17.100000000000001" customHeight="1" x14ac:dyDescent="0.25">
      <c r="A2616" s="60"/>
      <c r="B2616" s="18"/>
      <c r="C2616" s="19"/>
      <c r="D2616" s="20"/>
      <c r="E2616" s="20"/>
      <c r="F2616" s="20"/>
      <c r="G2616" s="20"/>
      <c r="H2616" s="20"/>
      <c r="I2616" s="20"/>
      <c r="J2616" s="20"/>
      <c r="K2616" s="21"/>
    </row>
    <row r="2617" spans="1:11" ht="17.100000000000001" customHeight="1" x14ac:dyDescent="0.25">
      <c r="A2617" s="60"/>
      <c r="B2617" s="18"/>
      <c r="C2617" s="19"/>
      <c r="D2617" s="20"/>
      <c r="E2617" s="20"/>
      <c r="F2617" s="20"/>
      <c r="G2617" s="20"/>
      <c r="H2617" s="20"/>
      <c r="I2617" s="20"/>
      <c r="J2617" s="20"/>
      <c r="K2617" s="21"/>
    </row>
    <row r="2618" spans="1:11" ht="17.100000000000001" customHeight="1" x14ac:dyDescent="0.25">
      <c r="A2618" s="60"/>
      <c r="B2618" s="18"/>
      <c r="C2618" s="19"/>
      <c r="D2618" s="20"/>
      <c r="E2618" s="20"/>
      <c r="F2618" s="20"/>
      <c r="G2618" s="20"/>
      <c r="H2618" s="20"/>
      <c r="I2618" s="20"/>
      <c r="J2618" s="20"/>
      <c r="K2618" s="21"/>
    </row>
    <row r="2619" spans="1:11" ht="17.100000000000001" customHeight="1" x14ac:dyDescent="0.25">
      <c r="A2619" s="60"/>
      <c r="B2619" s="18"/>
      <c r="C2619" s="19"/>
      <c r="D2619" s="20"/>
      <c r="E2619" s="20"/>
      <c r="F2619" s="20"/>
      <c r="G2619" s="20"/>
      <c r="H2619" s="20"/>
      <c r="I2619" s="20"/>
      <c r="J2619" s="20"/>
      <c r="K2619" s="21"/>
    </row>
    <row r="2620" spans="1:11" ht="17.100000000000001" customHeight="1" x14ac:dyDescent="0.25">
      <c r="A2620" s="60"/>
      <c r="B2620" s="18"/>
      <c r="C2620" s="19"/>
      <c r="D2620" s="20"/>
      <c r="E2620" s="20"/>
      <c r="F2620" s="20"/>
      <c r="G2620" s="20"/>
      <c r="H2620" s="20"/>
      <c r="I2620" s="20"/>
      <c r="J2620" s="20"/>
      <c r="K2620" s="21"/>
    </row>
    <row r="2621" spans="1:11" ht="17.100000000000001" customHeight="1" x14ac:dyDescent="0.25">
      <c r="A2621" s="60"/>
      <c r="B2621" s="18"/>
      <c r="C2621" s="19"/>
      <c r="D2621" s="20"/>
      <c r="E2621" s="20"/>
      <c r="F2621" s="20"/>
      <c r="G2621" s="20"/>
      <c r="H2621" s="20"/>
      <c r="I2621" s="20"/>
      <c r="J2621" s="20"/>
      <c r="K2621" s="21"/>
    </row>
    <row r="2622" spans="1:11" ht="17.100000000000001" customHeight="1" x14ac:dyDescent="0.25">
      <c r="A2622" s="60"/>
      <c r="B2622" s="18"/>
      <c r="C2622" s="19"/>
      <c r="D2622" s="20"/>
      <c r="E2622" s="20"/>
      <c r="F2622" s="20"/>
      <c r="G2622" s="20"/>
      <c r="H2622" s="20"/>
      <c r="I2622" s="20"/>
      <c r="J2622" s="20"/>
      <c r="K2622" s="21"/>
    </row>
    <row r="2623" spans="1:11" ht="17.100000000000001" customHeight="1" x14ac:dyDescent="0.25">
      <c r="A2623" s="60"/>
      <c r="B2623" s="18"/>
      <c r="C2623" s="19"/>
      <c r="D2623" s="20"/>
      <c r="E2623" s="20"/>
      <c r="F2623" s="20"/>
      <c r="G2623" s="20"/>
      <c r="H2623" s="20"/>
      <c r="I2623" s="20"/>
      <c r="J2623" s="20"/>
      <c r="K2623" s="21"/>
    </row>
    <row r="2624" spans="1:11" ht="17.100000000000001" customHeight="1" x14ac:dyDescent="0.25">
      <c r="A2624" s="60"/>
      <c r="B2624" s="18"/>
      <c r="C2624" s="19"/>
      <c r="D2624" s="20"/>
      <c r="E2624" s="20"/>
      <c r="F2624" s="20"/>
      <c r="G2624" s="20"/>
      <c r="H2624" s="20"/>
      <c r="I2624" s="20"/>
      <c r="J2624" s="20"/>
      <c r="K2624" s="21"/>
    </row>
    <row r="2625" spans="1:11" ht="17.100000000000001" customHeight="1" x14ac:dyDescent="0.25">
      <c r="A2625" s="60"/>
      <c r="B2625" s="18"/>
      <c r="C2625" s="19"/>
      <c r="D2625" s="20"/>
      <c r="E2625" s="20"/>
      <c r="F2625" s="20"/>
      <c r="G2625" s="20"/>
      <c r="H2625" s="20"/>
      <c r="I2625" s="20"/>
      <c r="J2625" s="20"/>
      <c r="K2625" s="21"/>
    </row>
    <row r="2626" spans="1:11" ht="17.100000000000001" customHeight="1" x14ac:dyDescent="0.25">
      <c r="A2626" s="60"/>
      <c r="B2626" s="18"/>
      <c r="C2626" s="19"/>
      <c r="D2626" s="20"/>
      <c r="E2626" s="20"/>
      <c r="F2626" s="20"/>
      <c r="G2626" s="20"/>
      <c r="H2626" s="20"/>
      <c r="I2626" s="20"/>
      <c r="J2626" s="20"/>
      <c r="K2626" s="21"/>
    </row>
    <row r="2627" spans="1:11" ht="17.100000000000001" customHeight="1" x14ac:dyDescent="0.25">
      <c r="A2627" s="60"/>
      <c r="B2627" s="18"/>
      <c r="C2627" s="19"/>
      <c r="D2627" s="20"/>
      <c r="E2627" s="20"/>
      <c r="F2627" s="20"/>
      <c r="G2627" s="20"/>
      <c r="H2627" s="20"/>
      <c r="I2627" s="20"/>
      <c r="J2627" s="20"/>
      <c r="K2627" s="21"/>
    </row>
    <row r="2628" spans="1:11" ht="17.100000000000001" customHeight="1" x14ac:dyDescent="0.25">
      <c r="A2628" s="60"/>
      <c r="B2628" s="18"/>
      <c r="C2628" s="19"/>
      <c r="D2628" s="20"/>
      <c r="E2628" s="20"/>
      <c r="F2628" s="20"/>
      <c r="G2628" s="20"/>
      <c r="H2628" s="20"/>
      <c r="I2628" s="20"/>
      <c r="J2628" s="20"/>
      <c r="K2628" s="21"/>
    </row>
    <row r="2629" spans="1:11" ht="17.100000000000001" customHeight="1" x14ac:dyDescent="0.25">
      <c r="A2629" s="60"/>
      <c r="B2629" s="18"/>
      <c r="C2629" s="19"/>
      <c r="D2629" s="20"/>
      <c r="E2629" s="20"/>
      <c r="F2629" s="20"/>
      <c r="G2629" s="20"/>
      <c r="H2629" s="20"/>
      <c r="I2629" s="20"/>
      <c r="J2629" s="20"/>
      <c r="K2629" s="21"/>
    </row>
    <row r="2630" spans="1:11" ht="17.100000000000001" customHeight="1" x14ac:dyDescent="0.25">
      <c r="A2630" s="60"/>
      <c r="B2630" s="18"/>
      <c r="C2630" s="19"/>
      <c r="D2630" s="20"/>
      <c r="E2630" s="20"/>
      <c r="F2630" s="20"/>
      <c r="G2630" s="20"/>
      <c r="H2630" s="20"/>
      <c r="I2630" s="20"/>
      <c r="J2630" s="20"/>
      <c r="K2630" s="21"/>
    </row>
    <row r="2631" spans="1:11" ht="17.100000000000001" customHeight="1" x14ac:dyDescent="0.25">
      <c r="A2631" s="60"/>
      <c r="B2631" s="18"/>
      <c r="C2631" s="19"/>
      <c r="D2631" s="20"/>
      <c r="E2631" s="20"/>
      <c r="F2631" s="20"/>
      <c r="G2631" s="20"/>
      <c r="H2631" s="20"/>
      <c r="I2631" s="20"/>
      <c r="J2631" s="20"/>
      <c r="K2631" s="21"/>
    </row>
    <row r="2632" spans="1:11" ht="17.100000000000001" customHeight="1" x14ac:dyDescent="0.25">
      <c r="A2632" s="60"/>
      <c r="B2632" s="18"/>
      <c r="C2632" s="19"/>
      <c r="D2632" s="20"/>
      <c r="E2632" s="20"/>
      <c r="F2632" s="20"/>
      <c r="G2632" s="20"/>
      <c r="H2632" s="20"/>
      <c r="I2632" s="20"/>
      <c r="J2632" s="20"/>
      <c r="K2632" s="21"/>
    </row>
    <row r="2633" spans="1:11" ht="17.100000000000001" customHeight="1" x14ac:dyDescent="0.25">
      <c r="A2633" s="60"/>
      <c r="B2633" s="18"/>
      <c r="C2633" s="19"/>
      <c r="D2633" s="20"/>
      <c r="E2633" s="20"/>
      <c r="F2633" s="20"/>
      <c r="G2633" s="20"/>
      <c r="H2633" s="20"/>
      <c r="I2633" s="20"/>
      <c r="J2633" s="20"/>
      <c r="K2633" s="21"/>
    </row>
    <row r="2634" spans="1:11" ht="17.100000000000001" customHeight="1" x14ac:dyDescent="0.25">
      <c r="A2634" s="60"/>
      <c r="B2634" s="18"/>
      <c r="C2634" s="19"/>
      <c r="D2634" s="20"/>
      <c r="E2634" s="20"/>
      <c r="F2634" s="20"/>
      <c r="G2634" s="20"/>
      <c r="H2634" s="20"/>
      <c r="I2634" s="20"/>
      <c r="J2634" s="20"/>
      <c r="K2634" s="21"/>
    </row>
    <row r="2635" spans="1:11" ht="17.100000000000001" customHeight="1" x14ac:dyDescent="0.25">
      <c r="A2635" s="60"/>
      <c r="B2635" s="18"/>
      <c r="C2635" s="19"/>
      <c r="D2635" s="20"/>
      <c r="E2635" s="20"/>
      <c r="F2635" s="20"/>
      <c r="G2635" s="20"/>
      <c r="H2635" s="20"/>
      <c r="I2635" s="20"/>
      <c r="J2635" s="20"/>
      <c r="K2635" s="21"/>
    </row>
    <row r="2636" spans="1:11" ht="17.100000000000001" customHeight="1" x14ac:dyDescent="0.25">
      <c r="A2636" s="60"/>
      <c r="B2636" s="18"/>
      <c r="C2636" s="19"/>
      <c r="D2636" s="20"/>
      <c r="E2636" s="20"/>
      <c r="F2636" s="20"/>
      <c r="G2636" s="20"/>
      <c r="H2636" s="20"/>
      <c r="I2636" s="20"/>
      <c r="J2636" s="20"/>
      <c r="K2636" s="21"/>
    </row>
    <row r="2637" spans="1:11" ht="17.100000000000001" customHeight="1" x14ac:dyDescent="0.25">
      <c r="A2637" s="60"/>
      <c r="B2637" s="18"/>
      <c r="C2637" s="19"/>
      <c r="D2637" s="20"/>
      <c r="E2637" s="20"/>
      <c r="F2637" s="20"/>
      <c r="G2637" s="20"/>
      <c r="H2637" s="20"/>
      <c r="I2637" s="20"/>
      <c r="J2637" s="20"/>
      <c r="K2637" s="21"/>
    </row>
    <row r="2638" spans="1:11" ht="17.100000000000001" customHeight="1" x14ac:dyDescent="0.25">
      <c r="A2638" s="60"/>
      <c r="B2638" s="18"/>
      <c r="C2638" s="19"/>
      <c r="D2638" s="20"/>
      <c r="E2638" s="20"/>
      <c r="F2638" s="20"/>
      <c r="G2638" s="20"/>
      <c r="H2638" s="20"/>
      <c r="I2638" s="20"/>
      <c r="J2638" s="20"/>
      <c r="K2638" s="21"/>
    </row>
    <row r="2639" spans="1:11" ht="17.100000000000001" customHeight="1" x14ac:dyDescent="0.25">
      <c r="A2639" s="60"/>
      <c r="B2639" s="18"/>
      <c r="C2639" s="19"/>
      <c r="D2639" s="20"/>
      <c r="E2639" s="20"/>
      <c r="F2639" s="20"/>
      <c r="G2639" s="20"/>
      <c r="H2639" s="20"/>
      <c r="I2639" s="20"/>
      <c r="J2639" s="20"/>
      <c r="K2639" s="21"/>
    </row>
    <row r="2640" spans="1:11" ht="17.100000000000001" customHeight="1" x14ac:dyDescent="0.25">
      <c r="A2640" s="60"/>
      <c r="B2640" s="18"/>
      <c r="C2640" s="19"/>
      <c r="D2640" s="20"/>
      <c r="E2640" s="20"/>
      <c r="F2640" s="20"/>
      <c r="G2640" s="20"/>
      <c r="H2640" s="20"/>
      <c r="I2640" s="20"/>
      <c r="J2640" s="20"/>
      <c r="K2640" s="21"/>
    </row>
    <row r="2641" spans="1:11" ht="17.100000000000001" customHeight="1" x14ac:dyDescent="0.25">
      <c r="A2641" s="60"/>
      <c r="B2641" s="18"/>
      <c r="C2641" s="19"/>
      <c r="D2641" s="20"/>
      <c r="E2641" s="20"/>
      <c r="F2641" s="20"/>
      <c r="G2641" s="20"/>
      <c r="H2641" s="20"/>
      <c r="I2641" s="20"/>
      <c r="J2641" s="20"/>
      <c r="K2641" s="21"/>
    </row>
    <row r="2642" spans="1:11" ht="17.100000000000001" customHeight="1" x14ac:dyDescent="0.25">
      <c r="A2642" s="60"/>
      <c r="B2642" s="18"/>
      <c r="C2642" s="19"/>
      <c r="D2642" s="20"/>
      <c r="E2642" s="20"/>
      <c r="F2642" s="20"/>
      <c r="G2642" s="20"/>
      <c r="H2642" s="20"/>
      <c r="I2642" s="20"/>
      <c r="J2642" s="20"/>
      <c r="K2642" s="21"/>
    </row>
    <row r="2643" spans="1:11" ht="17.100000000000001" customHeight="1" x14ac:dyDescent="0.25">
      <c r="A2643" s="60"/>
      <c r="B2643" s="18"/>
      <c r="C2643" s="19"/>
      <c r="D2643" s="20"/>
      <c r="E2643" s="20"/>
      <c r="F2643" s="20"/>
      <c r="G2643" s="20"/>
      <c r="H2643" s="20"/>
      <c r="I2643" s="20"/>
      <c r="J2643" s="20"/>
      <c r="K2643" s="21"/>
    </row>
    <row r="2644" spans="1:11" ht="17.100000000000001" customHeight="1" x14ac:dyDescent="0.25">
      <c r="A2644" s="60"/>
      <c r="B2644" s="18"/>
      <c r="C2644" s="19"/>
      <c r="D2644" s="20"/>
      <c r="E2644" s="20"/>
      <c r="F2644" s="20"/>
      <c r="G2644" s="20"/>
      <c r="H2644" s="20"/>
      <c r="I2644" s="20"/>
      <c r="J2644" s="20"/>
      <c r="K2644" s="21"/>
    </row>
    <row r="2645" spans="1:11" ht="17.100000000000001" customHeight="1" x14ac:dyDescent="0.25">
      <c r="A2645" s="60"/>
      <c r="B2645" s="18"/>
      <c r="C2645" s="19"/>
      <c r="D2645" s="20"/>
      <c r="E2645" s="20"/>
      <c r="F2645" s="20"/>
      <c r="G2645" s="20"/>
      <c r="H2645" s="20"/>
      <c r="I2645" s="20"/>
      <c r="J2645" s="20"/>
      <c r="K2645" s="21"/>
    </row>
    <row r="2646" spans="1:11" ht="17.100000000000001" customHeight="1" x14ac:dyDescent="0.25">
      <c r="A2646" s="60"/>
      <c r="B2646" s="18"/>
      <c r="C2646" s="19"/>
      <c r="D2646" s="20"/>
      <c r="E2646" s="20"/>
      <c r="F2646" s="20"/>
      <c r="G2646" s="20"/>
      <c r="H2646" s="20"/>
      <c r="I2646" s="20"/>
      <c r="J2646" s="20"/>
      <c r="K2646" s="21"/>
    </row>
    <row r="2647" spans="1:11" ht="17.100000000000001" customHeight="1" x14ac:dyDescent="0.25">
      <c r="A2647" s="60"/>
      <c r="B2647" s="18"/>
      <c r="C2647" s="19"/>
      <c r="D2647" s="20"/>
      <c r="E2647" s="20"/>
      <c r="F2647" s="20"/>
      <c r="G2647" s="20"/>
      <c r="H2647" s="20"/>
      <c r="I2647" s="20"/>
      <c r="J2647" s="20"/>
      <c r="K2647" s="21"/>
    </row>
    <row r="2648" spans="1:11" ht="17.100000000000001" customHeight="1" x14ac:dyDescent="0.25">
      <c r="A2648" s="60"/>
      <c r="B2648" s="18"/>
      <c r="C2648" s="19"/>
      <c r="D2648" s="20"/>
      <c r="E2648" s="20"/>
      <c r="F2648" s="20"/>
      <c r="G2648" s="20"/>
      <c r="H2648" s="20"/>
      <c r="I2648" s="20"/>
      <c r="J2648" s="20"/>
      <c r="K2648" s="21"/>
    </row>
    <row r="2649" spans="1:11" ht="17.100000000000001" customHeight="1" x14ac:dyDescent="0.25">
      <c r="A2649" s="60"/>
      <c r="B2649" s="18"/>
      <c r="C2649" s="19"/>
      <c r="D2649" s="20"/>
      <c r="E2649" s="20"/>
      <c r="F2649" s="20"/>
      <c r="G2649" s="20"/>
      <c r="H2649" s="20"/>
      <c r="I2649" s="20"/>
      <c r="J2649" s="20"/>
      <c r="K2649" s="21"/>
    </row>
    <row r="2650" spans="1:11" ht="17.100000000000001" customHeight="1" x14ac:dyDescent="0.25">
      <c r="A2650" s="60"/>
      <c r="B2650" s="18"/>
      <c r="C2650" s="19"/>
      <c r="D2650" s="20"/>
      <c r="E2650" s="20"/>
      <c r="F2650" s="20"/>
      <c r="G2650" s="20"/>
      <c r="H2650" s="20"/>
      <c r="I2650" s="20"/>
      <c r="J2650" s="20"/>
      <c r="K2650" s="21"/>
    </row>
    <row r="2651" spans="1:11" ht="17.100000000000001" customHeight="1" x14ac:dyDescent="0.25">
      <c r="A2651" s="60"/>
      <c r="B2651" s="18"/>
      <c r="C2651" s="19"/>
      <c r="D2651" s="20"/>
      <c r="E2651" s="20"/>
      <c r="F2651" s="20"/>
      <c r="G2651" s="20"/>
      <c r="H2651" s="20"/>
      <c r="I2651" s="20"/>
      <c r="J2651" s="20"/>
      <c r="K2651" s="21"/>
    </row>
    <row r="2652" spans="1:11" ht="17.100000000000001" customHeight="1" x14ac:dyDescent="0.25">
      <c r="A2652" s="60"/>
      <c r="B2652" s="18"/>
      <c r="C2652" s="19"/>
      <c r="D2652" s="20"/>
      <c r="E2652" s="20"/>
      <c r="F2652" s="20"/>
      <c r="G2652" s="20"/>
      <c r="H2652" s="20"/>
      <c r="I2652" s="20"/>
      <c r="J2652" s="20"/>
      <c r="K2652" s="21"/>
    </row>
    <row r="2653" spans="1:11" ht="17.100000000000001" customHeight="1" x14ac:dyDescent="0.25">
      <c r="A2653" s="60"/>
      <c r="B2653" s="18"/>
      <c r="C2653" s="19"/>
      <c r="D2653" s="20"/>
      <c r="E2653" s="20"/>
      <c r="F2653" s="20"/>
      <c r="G2653" s="20"/>
      <c r="H2653" s="20"/>
      <c r="I2653" s="20"/>
      <c r="J2653" s="20"/>
      <c r="K2653" s="21"/>
    </row>
    <row r="2654" spans="1:11" ht="17.100000000000001" customHeight="1" x14ac:dyDescent="0.25">
      <c r="A2654" s="60"/>
      <c r="B2654" s="18"/>
      <c r="C2654" s="19"/>
      <c r="D2654" s="20"/>
      <c r="E2654" s="20"/>
      <c r="F2654" s="20"/>
      <c r="G2654" s="20"/>
      <c r="H2654" s="20"/>
      <c r="I2654" s="20"/>
      <c r="J2654" s="20"/>
      <c r="K2654" s="21"/>
    </row>
    <row r="2655" spans="1:11" ht="17.100000000000001" customHeight="1" x14ac:dyDescent="0.25">
      <c r="A2655" s="60"/>
      <c r="B2655" s="18"/>
      <c r="C2655" s="19"/>
      <c r="D2655" s="20"/>
      <c r="E2655" s="20"/>
      <c r="F2655" s="20"/>
      <c r="G2655" s="20"/>
      <c r="H2655" s="20"/>
      <c r="I2655" s="20"/>
      <c r="J2655" s="20"/>
      <c r="K2655" s="21"/>
    </row>
    <row r="2656" spans="1:11" ht="17.100000000000001" customHeight="1" x14ac:dyDescent="0.25">
      <c r="A2656" s="60"/>
      <c r="B2656" s="18"/>
      <c r="C2656" s="19"/>
      <c r="D2656" s="20"/>
      <c r="E2656" s="20"/>
      <c r="F2656" s="20"/>
      <c r="G2656" s="20"/>
      <c r="H2656" s="20"/>
      <c r="I2656" s="20"/>
      <c r="J2656" s="20"/>
      <c r="K2656" s="21"/>
    </row>
    <row r="2657" spans="1:11" ht="17.100000000000001" customHeight="1" x14ac:dyDescent="0.25">
      <c r="A2657" s="60"/>
      <c r="B2657" s="18"/>
      <c r="C2657" s="19"/>
      <c r="D2657" s="20"/>
      <c r="E2657" s="20"/>
      <c r="F2657" s="20"/>
      <c r="G2657" s="20"/>
      <c r="H2657" s="20"/>
      <c r="I2657" s="20"/>
      <c r="J2657" s="20"/>
      <c r="K2657" s="21"/>
    </row>
    <row r="2658" spans="1:11" ht="17.100000000000001" customHeight="1" x14ac:dyDescent="0.25">
      <c r="A2658" s="60"/>
      <c r="B2658" s="18"/>
      <c r="C2658" s="19"/>
      <c r="D2658" s="20"/>
      <c r="E2658" s="20"/>
      <c r="F2658" s="20"/>
      <c r="G2658" s="20"/>
      <c r="H2658" s="20"/>
      <c r="I2658" s="20"/>
      <c r="J2658" s="20"/>
      <c r="K2658" s="21"/>
    </row>
    <row r="2659" spans="1:11" ht="17.100000000000001" customHeight="1" x14ac:dyDescent="0.25">
      <c r="A2659" s="60"/>
      <c r="B2659" s="18"/>
      <c r="C2659" s="19"/>
      <c r="D2659" s="20"/>
      <c r="E2659" s="20"/>
      <c r="F2659" s="20"/>
      <c r="G2659" s="20"/>
      <c r="H2659" s="20"/>
      <c r="I2659" s="20"/>
      <c r="J2659" s="20"/>
      <c r="K2659" s="21"/>
    </row>
    <row r="2660" spans="1:11" ht="17.100000000000001" customHeight="1" x14ac:dyDescent="0.25">
      <c r="A2660" s="60"/>
      <c r="B2660" s="18"/>
      <c r="C2660" s="19"/>
      <c r="D2660" s="20"/>
      <c r="E2660" s="20"/>
      <c r="F2660" s="20"/>
      <c r="G2660" s="20"/>
      <c r="H2660" s="20"/>
      <c r="I2660" s="20"/>
      <c r="J2660" s="20"/>
      <c r="K2660" s="21"/>
    </row>
    <row r="2661" spans="1:11" ht="17.100000000000001" customHeight="1" x14ac:dyDescent="0.25">
      <c r="A2661" s="60"/>
      <c r="B2661" s="18"/>
      <c r="C2661" s="19"/>
      <c r="D2661" s="20"/>
      <c r="E2661" s="20"/>
      <c r="F2661" s="20"/>
      <c r="G2661" s="20"/>
      <c r="H2661" s="20"/>
      <c r="I2661" s="20"/>
      <c r="J2661" s="20"/>
      <c r="K2661" s="21"/>
    </row>
    <row r="2662" spans="1:11" ht="17.100000000000001" customHeight="1" x14ac:dyDescent="0.25">
      <c r="A2662" s="60"/>
      <c r="B2662" s="18"/>
      <c r="C2662" s="19"/>
      <c r="D2662" s="20"/>
      <c r="E2662" s="20"/>
      <c r="F2662" s="20"/>
      <c r="G2662" s="20"/>
      <c r="H2662" s="20"/>
      <c r="I2662" s="20"/>
      <c r="J2662" s="20"/>
      <c r="K2662" s="21"/>
    </row>
    <row r="2663" spans="1:11" ht="17.100000000000001" customHeight="1" x14ac:dyDescent="0.25">
      <c r="A2663" s="60"/>
      <c r="B2663" s="18"/>
      <c r="C2663" s="19"/>
      <c r="D2663" s="20"/>
      <c r="E2663" s="20"/>
      <c r="F2663" s="20"/>
      <c r="G2663" s="20"/>
      <c r="H2663" s="20"/>
      <c r="I2663" s="20"/>
      <c r="J2663" s="20"/>
      <c r="K2663" s="21"/>
    </row>
    <row r="2664" spans="1:11" ht="17.100000000000001" customHeight="1" x14ac:dyDescent="0.25">
      <c r="A2664" s="60"/>
      <c r="B2664" s="18"/>
      <c r="C2664" s="19"/>
      <c r="D2664" s="20"/>
      <c r="E2664" s="20"/>
      <c r="F2664" s="20"/>
      <c r="G2664" s="20"/>
      <c r="H2664" s="20"/>
      <c r="I2664" s="20"/>
      <c r="J2664" s="20"/>
      <c r="K2664" s="21"/>
    </row>
    <row r="2665" spans="1:11" ht="17.100000000000001" customHeight="1" x14ac:dyDescent="0.25">
      <c r="A2665" s="60"/>
      <c r="B2665" s="18"/>
      <c r="C2665" s="19"/>
      <c r="D2665" s="20"/>
      <c r="E2665" s="20"/>
      <c r="F2665" s="20"/>
      <c r="G2665" s="20"/>
      <c r="H2665" s="20"/>
      <c r="I2665" s="20"/>
      <c r="J2665" s="20"/>
      <c r="K2665" s="21"/>
    </row>
    <row r="2666" spans="1:11" ht="17.100000000000001" customHeight="1" x14ac:dyDescent="0.25">
      <c r="A2666" s="60"/>
      <c r="B2666" s="18"/>
      <c r="C2666" s="19"/>
      <c r="D2666" s="20"/>
      <c r="E2666" s="20"/>
      <c r="F2666" s="20"/>
      <c r="G2666" s="20"/>
      <c r="H2666" s="20"/>
      <c r="I2666" s="20"/>
      <c r="J2666" s="20"/>
      <c r="K2666" s="21"/>
    </row>
    <row r="2667" spans="1:11" ht="17.100000000000001" customHeight="1" x14ac:dyDescent="0.25">
      <c r="A2667" s="60"/>
      <c r="B2667" s="18"/>
      <c r="C2667" s="19"/>
      <c r="D2667" s="20"/>
      <c r="E2667" s="20"/>
      <c r="F2667" s="20"/>
      <c r="G2667" s="20"/>
      <c r="H2667" s="20"/>
      <c r="I2667" s="20"/>
      <c r="J2667" s="20"/>
      <c r="K2667" s="21"/>
    </row>
    <row r="2668" spans="1:11" ht="17.100000000000001" customHeight="1" x14ac:dyDescent="0.25">
      <c r="A2668" s="60"/>
      <c r="B2668" s="18"/>
      <c r="C2668" s="19"/>
      <c r="D2668" s="20"/>
      <c r="E2668" s="20"/>
      <c r="F2668" s="20"/>
      <c r="G2668" s="20"/>
      <c r="H2668" s="20"/>
      <c r="I2668" s="20"/>
      <c r="J2668" s="20"/>
      <c r="K2668" s="21"/>
    </row>
    <row r="2669" spans="1:11" ht="17.100000000000001" customHeight="1" x14ac:dyDescent="0.25">
      <c r="A2669" s="60"/>
      <c r="B2669" s="18"/>
      <c r="C2669" s="19"/>
      <c r="D2669" s="20"/>
      <c r="E2669" s="20"/>
      <c r="F2669" s="20"/>
      <c r="G2669" s="20"/>
      <c r="H2669" s="20"/>
      <c r="I2669" s="20"/>
      <c r="J2669" s="20"/>
      <c r="K2669" s="21"/>
    </row>
    <row r="2670" spans="1:11" ht="17.100000000000001" customHeight="1" x14ac:dyDescent="0.25">
      <c r="A2670" s="60"/>
      <c r="B2670" s="18"/>
      <c r="C2670" s="19"/>
      <c r="D2670" s="20"/>
      <c r="E2670" s="20"/>
      <c r="F2670" s="20"/>
      <c r="G2670" s="20"/>
      <c r="H2670" s="20"/>
      <c r="I2670" s="20"/>
      <c r="J2670" s="20"/>
      <c r="K2670" s="21"/>
    </row>
    <row r="2671" spans="1:11" ht="17.100000000000001" customHeight="1" x14ac:dyDescent="0.25">
      <c r="A2671" s="60"/>
      <c r="B2671" s="18"/>
      <c r="C2671" s="19"/>
      <c r="D2671" s="20"/>
      <c r="E2671" s="20"/>
      <c r="F2671" s="20"/>
      <c r="G2671" s="20"/>
      <c r="H2671" s="20"/>
      <c r="I2671" s="20"/>
      <c r="J2671" s="20"/>
      <c r="K2671" s="21"/>
    </row>
    <row r="2672" spans="1:11" ht="17.100000000000001" customHeight="1" x14ac:dyDescent="0.25">
      <c r="A2672" s="60"/>
      <c r="B2672" s="18"/>
      <c r="C2672" s="19"/>
      <c r="D2672" s="20"/>
      <c r="E2672" s="20"/>
      <c r="F2672" s="20"/>
      <c r="G2672" s="20"/>
      <c r="H2672" s="20"/>
      <c r="I2672" s="20"/>
      <c r="J2672" s="20"/>
      <c r="K2672" s="21"/>
    </row>
    <row r="2673" spans="1:11" ht="17.100000000000001" customHeight="1" x14ac:dyDescent="0.25">
      <c r="A2673" s="60"/>
      <c r="B2673" s="18"/>
      <c r="C2673" s="19"/>
      <c r="D2673" s="20"/>
      <c r="E2673" s="20"/>
      <c r="F2673" s="20"/>
      <c r="G2673" s="20"/>
      <c r="H2673" s="20"/>
      <c r="I2673" s="20"/>
      <c r="J2673" s="20"/>
      <c r="K2673" s="21"/>
    </row>
    <row r="2674" spans="1:11" ht="17.100000000000001" customHeight="1" x14ac:dyDescent="0.25">
      <c r="A2674" s="60"/>
      <c r="B2674" s="18"/>
      <c r="C2674" s="19"/>
      <c r="D2674" s="20"/>
      <c r="E2674" s="20"/>
      <c r="F2674" s="20"/>
      <c r="G2674" s="20"/>
      <c r="H2674" s="20"/>
      <c r="I2674" s="20"/>
      <c r="J2674" s="20"/>
      <c r="K2674" s="21"/>
    </row>
    <row r="2675" spans="1:11" ht="17.100000000000001" customHeight="1" x14ac:dyDescent="0.25">
      <c r="A2675" s="60"/>
      <c r="B2675" s="18"/>
      <c r="C2675" s="19"/>
      <c r="D2675" s="20"/>
      <c r="E2675" s="20"/>
      <c r="F2675" s="20"/>
      <c r="G2675" s="20"/>
      <c r="H2675" s="20"/>
      <c r="I2675" s="20"/>
      <c r="J2675" s="20"/>
      <c r="K2675" s="21"/>
    </row>
    <row r="2676" spans="1:11" ht="17.100000000000001" customHeight="1" x14ac:dyDescent="0.25">
      <c r="A2676" s="60"/>
      <c r="B2676" s="18"/>
      <c r="C2676" s="19"/>
      <c r="D2676" s="20"/>
      <c r="E2676" s="20"/>
      <c r="F2676" s="20"/>
      <c r="G2676" s="20"/>
      <c r="H2676" s="20"/>
      <c r="I2676" s="20"/>
      <c r="J2676" s="20"/>
      <c r="K2676" s="21"/>
    </row>
    <row r="2677" spans="1:11" ht="17.100000000000001" customHeight="1" x14ac:dyDescent="0.25">
      <c r="A2677" s="60"/>
      <c r="B2677" s="18"/>
      <c r="C2677" s="19"/>
      <c r="D2677" s="20"/>
      <c r="E2677" s="20"/>
      <c r="F2677" s="20"/>
      <c r="G2677" s="20"/>
      <c r="H2677" s="20"/>
      <c r="I2677" s="20"/>
      <c r="J2677" s="20"/>
      <c r="K2677" s="21"/>
    </row>
    <row r="2678" spans="1:11" ht="17.100000000000001" customHeight="1" x14ac:dyDescent="0.25">
      <c r="A2678" s="60"/>
      <c r="B2678" s="18"/>
      <c r="C2678" s="19"/>
      <c r="D2678" s="20"/>
      <c r="E2678" s="20"/>
      <c r="F2678" s="20"/>
      <c r="G2678" s="20"/>
      <c r="H2678" s="20"/>
      <c r="I2678" s="20"/>
      <c r="J2678" s="20"/>
      <c r="K2678" s="21"/>
    </row>
    <row r="2679" spans="1:11" ht="17.100000000000001" customHeight="1" x14ac:dyDescent="0.25">
      <c r="A2679" s="60"/>
      <c r="B2679" s="18"/>
      <c r="C2679" s="19"/>
      <c r="D2679" s="20"/>
      <c r="E2679" s="20"/>
      <c r="F2679" s="20"/>
      <c r="G2679" s="20"/>
      <c r="H2679" s="20"/>
      <c r="I2679" s="20"/>
      <c r="J2679" s="20"/>
      <c r="K2679" s="21"/>
    </row>
    <row r="2680" spans="1:11" ht="17.100000000000001" customHeight="1" x14ac:dyDescent="0.25">
      <c r="A2680" s="60"/>
      <c r="B2680" s="18"/>
      <c r="C2680" s="19"/>
      <c r="D2680" s="20"/>
      <c r="E2680" s="20"/>
      <c r="F2680" s="20"/>
      <c r="G2680" s="20"/>
      <c r="H2680" s="20"/>
      <c r="I2680" s="20"/>
      <c r="J2680" s="20"/>
      <c r="K2680" s="21"/>
    </row>
    <row r="2681" spans="1:11" ht="17.100000000000001" customHeight="1" x14ac:dyDescent="0.25">
      <c r="A2681" s="60"/>
      <c r="B2681" s="18"/>
      <c r="C2681" s="19"/>
      <c r="D2681" s="20"/>
      <c r="E2681" s="20"/>
      <c r="F2681" s="20"/>
      <c r="G2681" s="20"/>
      <c r="H2681" s="20"/>
      <c r="I2681" s="20"/>
      <c r="J2681" s="20"/>
      <c r="K2681" s="21"/>
    </row>
    <row r="2682" spans="1:11" ht="17.100000000000001" customHeight="1" x14ac:dyDescent="0.25">
      <c r="A2682" s="60"/>
      <c r="B2682" s="18"/>
      <c r="C2682" s="19"/>
      <c r="D2682" s="20"/>
      <c r="E2682" s="20"/>
      <c r="F2682" s="20"/>
      <c r="G2682" s="20"/>
      <c r="H2682" s="20"/>
      <c r="I2682" s="20"/>
      <c r="J2682" s="20"/>
      <c r="K2682" s="21"/>
    </row>
    <row r="2683" spans="1:11" ht="17.100000000000001" customHeight="1" x14ac:dyDescent="0.25">
      <c r="A2683" s="60"/>
      <c r="B2683" s="18"/>
      <c r="C2683" s="19"/>
      <c r="D2683" s="20"/>
      <c r="E2683" s="20"/>
      <c r="F2683" s="20"/>
      <c r="G2683" s="20"/>
      <c r="H2683" s="20"/>
      <c r="I2683" s="20"/>
      <c r="J2683" s="20"/>
      <c r="K2683" s="21"/>
    </row>
    <row r="2684" spans="1:11" ht="17.100000000000001" customHeight="1" x14ac:dyDescent="0.25">
      <c r="A2684" s="60"/>
      <c r="B2684" s="18"/>
      <c r="C2684" s="19"/>
      <c r="D2684" s="20"/>
      <c r="E2684" s="20"/>
      <c r="F2684" s="20"/>
      <c r="G2684" s="20"/>
      <c r="H2684" s="20"/>
      <c r="I2684" s="20"/>
      <c r="J2684" s="20"/>
      <c r="K2684" s="21"/>
    </row>
    <row r="2685" spans="1:11" ht="17.100000000000001" customHeight="1" x14ac:dyDescent="0.25">
      <c r="A2685" s="60"/>
      <c r="B2685" s="18"/>
      <c r="C2685" s="19"/>
      <c r="D2685" s="20"/>
      <c r="E2685" s="20"/>
      <c r="F2685" s="20"/>
      <c r="G2685" s="20"/>
      <c r="H2685" s="20"/>
      <c r="I2685" s="20"/>
      <c r="J2685" s="20"/>
      <c r="K2685" s="21"/>
    </row>
    <row r="2686" spans="1:11" ht="17.100000000000001" customHeight="1" x14ac:dyDescent="0.25">
      <c r="A2686" s="60"/>
      <c r="B2686" s="18"/>
      <c r="C2686" s="19"/>
      <c r="D2686" s="20"/>
      <c r="E2686" s="20"/>
      <c r="F2686" s="20"/>
      <c r="G2686" s="20"/>
      <c r="H2686" s="20"/>
      <c r="I2686" s="20"/>
      <c r="J2686" s="20"/>
      <c r="K2686" s="21"/>
    </row>
    <row r="2687" spans="1:11" ht="17.100000000000001" customHeight="1" x14ac:dyDescent="0.25">
      <c r="A2687" s="60"/>
      <c r="B2687" s="18"/>
      <c r="C2687" s="19"/>
      <c r="D2687" s="20"/>
      <c r="E2687" s="20"/>
      <c r="F2687" s="20"/>
      <c r="G2687" s="20"/>
      <c r="H2687" s="20"/>
      <c r="I2687" s="20"/>
      <c r="J2687" s="20"/>
      <c r="K2687" s="21"/>
    </row>
    <row r="2688" spans="1:11" ht="17.100000000000001" customHeight="1" x14ac:dyDescent="0.25">
      <c r="A2688" s="60"/>
      <c r="B2688" s="18"/>
      <c r="C2688" s="19"/>
      <c r="D2688" s="20"/>
      <c r="E2688" s="20"/>
      <c r="F2688" s="20"/>
      <c r="G2688" s="20"/>
      <c r="H2688" s="20"/>
      <c r="I2688" s="20"/>
      <c r="J2688" s="20"/>
      <c r="K2688" s="21"/>
    </row>
    <row r="2689" spans="1:11" ht="17.100000000000001" customHeight="1" x14ac:dyDescent="0.25">
      <c r="A2689" s="60"/>
      <c r="B2689" s="18"/>
      <c r="C2689" s="19"/>
      <c r="D2689" s="20"/>
      <c r="E2689" s="20"/>
      <c r="F2689" s="20"/>
      <c r="G2689" s="20"/>
      <c r="H2689" s="20"/>
      <c r="I2689" s="20"/>
      <c r="J2689" s="20"/>
      <c r="K2689" s="21"/>
    </row>
    <row r="2690" spans="1:11" ht="17.100000000000001" customHeight="1" x14ac:dyDescent="0.25">
      <c r="A2690" s="60"/>
      <c r="B2690" s="18"/>
      <c r="C2690" s="19"/>
      <c r="D2690" s="20"/>
      <c r="E2690" s="20"/>
      <c r="F2690" s="20"/>
      <c r="G2690" s="20"/>
      <c r="H2690" s="20"/>
      <c r="I2690" s="20"/>
      <c r="J2690" s="20"/>
      <c r="K2690" s="21"/>
    </row>
    <row r="2691" spans="1:11" ht="17.100000000000001" customHeight="1" x14ac:dyDescent="0.25">
      <c r="A2691" s="60"/>
      <c r="B2691" s="18"/>
      <c r="C2691" s="19"/>
      <c r="D2691" s="20"/>
      <c r="E2691" s="20"/>
      <c r="F2691" s="20"/>
      <c r="G2691" s="20"/>
      <c r="H2691" s="20"/>
      <c r="I2691" s="20"/>
      <c r="J2691" s="20"/>
      <c r="K2691" s="21"/>
    </row>
    <row r="2692" spans="1:11" ht="17.100000000000001" customHeight="1" x14ac:dyDescent="0.25">
      <c r="A2692" s="60"/>
      <c r="B2692" s="18"/>
      <c r="C2692" s="19"/>
      <c r="D2692" s="20"/>
      <c r="E2692" s="20"/>
      <c r="F2692" s="20"/>
      <c r="G2692" s="20"/>
      <c r="H2692" s="20"/>
      <c r="I2692" s="20"/>
      <c r="J2692" s="20"/>
      <c r="K2692" s="21"/>
    </row>
    <row r="2693" spans="1:11" ht="17.100000000000001" customHeight="1" x14ac:dyDescent="0.25">
      <c r="A2693" s="60"/>
      <c r="B2693" s="18"/>
      <c r="C2693" s="19"/>
      <c r="D2693" s="20"/>
      <c r="E2693" s="20"/>
      <c r="F2693" s="20"/>
      <c r="G2693" s="20"/>
      <c r="H2693" s="20"/>
      <c r="I2693" s="20"/>
      <c r="J2693" s="20"/>
      <c r="K2693" s="21"/>
    </row>
    <row r="2694" spans="1:11" ht="17.100000000000001" customHeight="1" x14ac:dyDescent="0.25">
      <c r="A2694" s="60"/>
      <c r="B2694" s="18"/>
      <c r="C2694" s="19"/>
      <c r="D2694" s="20"/>
      <c r="E2694" s="20"/>
      <c r="F2694" s="20"/>
      <c r="G2694" s="20"/>
      <c r="H2694" s="20"/>
      <c r="I2694" s="20"/>
      <c r="J2694" s="20"/>
      <c r="K2694" s="21"/>
    </row>
    <row r="2695" spans="1:11" ht="17.100000000000001" customHeight="1" x14ac:dyDescent="0.25">
      <c r="A2695" s="60"/>
      <c r="B2695" s="18"/>
      <c r="C2695" s="19"/>
      <c r="D2695" s="20"/>
      <c r="E2695" s="20"/>
      <c r="F2695" s="20"/>
      <c r="G2695" s="20"/>
      <c r="H2695" s="20"/>
      <c r="I2695" s="20"/>
      <c r="J2695" s="20"/>
      <c r="K2695" s="21"/>
    </row>
    <row r="2696" spans="1:11" ht="17.100000000000001" customHeight="1" x14ac:dyDescent="0.25">
      <c r="A2696" s="60"/>
      <c r="B2696" s="18"/>
      <c r="C2696" s="19"/>
      <c r="D2696" s="20"/>
      <c r="E2696" s="20"/>
      <c r="F2696" s="20"/>
      <c r="G2696" s="20"/>
      <c r="H2696" s="20"/>
      <c r="I2696" s="20"/>
      <c r="J2696" s="20"/>
      <c r="K2696" s="21"/>
    </row>
    <row r="2697" spans="1:11" ht="17.100000000000001" customHeight="1" x14ac:dyDescent="0.25">
      <c r="A2697" s="60"/>
      <c r="B2697" s="18"/>
      <c r="C2697" s="19"/>
      <c r="D2697" s="20"/>
      <c r="E2697" s="20"/>
      <c r="F2697" s="20"/>
      <c r="G2697" s="20"/>
      <c r="H2697" s="20"/>
      <c r="I2697" s="20"/>
      <c r="J2697" s="20"/>
      <c r="K2697" s="21"/>
    </row>
    <row r="2698" spans="1:11" ht="17.100000000000001" customHeight="1" x14ac:dyDescent="0.25">
      <c r="A2698" s="60"/>
      <c r="B2698" s="18"/>
      <c r="C2698" s="19"/>
      <c r="D2698" s="20"/>
      <c r="E2698" s="20"/>
      <c r="F2698" s="20"/>
      <c r="G2698" s="20"/>
      <c r="H2698" s="20"/>
      <c r="I2698" s="20"/>
      <c r="J2698" s="20"/>
      <c r="K2698" s="21"/>
    </row>
    <row r="2699" spans="1:11" ht="17.100000000000001" customHeight="1" x14ac:dyDescent="0.25">
      <c r="A2699" s="60"/>
      <c r="B2699" s="18"/>
      <c r="C2699" s="19"/>
      <c r="D2699" s="20"/>
      <c r="E2699" s="20"/>
      <c r="F2699" s="20"/>
      <c r="G2699" s="20"/>
      <c r="H2699" s="20"/>
      <c r="I2699" s="20"/>
      <c r="J2699" s="20"/>
      <c r="K2699" s="21"/>
    </row>
    <row r="2700" spans="1:11" ht="17.100000000000001" customHeight="1" x14ac:dyDescent="0.25">
      <c r="A2700" s="60"/>
      <c r="B2700" s="18"/>
      <c r="C2700" s="19"/>
      <c r="D2700" s="20"/>
      <c r="E2700" s="20"/>
      <c r="F2700" s="20"/>
      <c r="G2700" s="20"/>
      <c r="H2700" s="20"/>
      <c r="I2700" s="20"/>
      <c r="J2700" s="20"/>
      <c r="K2700" s="21"/>
    </row>
    <row r="2701" spans="1:11" ht="17.100000000000001" customHeight="1" x14ac:dyDescent="0.25">
      <c r="A2701" s="60"/>
      <c r="B2701" s="18"/>
      <c r="C2701" s="19"/>
      <c r="D2701" s="20"/>
      <c r="E2701" s="20"/>
      <c r="F2701" s="20"/>
      <c r="G2701" s="20"/>
      <c r="H2701" s="20"/>
      <c r="I2701" s="20"/>
      <c r="J2701" s="20"/>
      <c r="K2701" s="21"/>
    </row>
    <row r="2702" spans="1:11" ht="17.100000000000001" customHeight="1" x14ac:dyDescent="0.25">
      <c r="A2702" s="60"/>
      <c r="B2702" s="18"/>
      <c r="C2702" s="19"/>
      <c r="D2702" s="20"/>
      <c r="E2702" s="20"/>
      <c r="F2702" s="20"/>
      <c r="G2702" s="20"/>
      <c r="H2702" s="20"/>
      <c r="I2702" s="20"/>
      <c r="J2702" s="20"/>
      <c r="K2702" s="21"/>
    </row>
    <row r="2703" spans="1:11" ht="17.100000000000001" customHeight="1" x14ac:dyDescent="0.25">
      <c r="A2703" s="60"/>
      <c r="B2703" s="18"/>
      <c r="C2703" s="19"/>
      <c r="D2703" s="20"/>
      <c r="E2703" s="20"/>
      <c r="F2703" s="20"/>
      <c r="G2703" s="20"/>
      <c r="H2703" s="20"/>
      <c r="I2703" s="20"/>
      <c r="J2703" s="20"/>
      <c r="K2703" s="21"/>
    </row>
    <row r="2704" spans="1:11" ht="17.100000000000001" customHeight="1" x14ac:dyDescent="0.25">
      <c r="A2704" s="60"/>
      <c r="B2704" s="18"/>
      <c r="C2704" s="19"/>
      <c r="D2704" s="20"/>
      <c r="E2704" s="20"/>
      <c r="F2704" s="20"/>
      <c r="G2704" s="20"/>
      <c r="H2704" s="20"/>
      <c r="I2704" s="20"/>
      <c r="J2704" s="20"/>
      <c r="K2704" s="21"/>
    </row>
    <row r="2705" spans="1:11" ht="17.100000000000001" customHeight="1" x14ac:dyDescent="0.25">
      <c r="A2705" s="60"/>
      <c r="B2705" s="18"/>
      <c r="C2705" s="19"/>
      <c r="D2705" s="20"/>
      <c r="E2705" s="20"/>
      <c r="F2705" s="20"/>
      <c r="G2705" s="20"/>
      <c r="H2705" s="20"/>
      <c r="I2705" s="20"/>
      <c r="J2705" s="20"/>
      <c r="K2705" s="21"/>
    </row>
    <row r="2706" spans="1:11" ht="17.100000000000001" customHeight="1" x14ac:dyDescent="0.25">
      <c r="A2706" s="60"/>
      <c r="B2706" s="18"/>
      <c r="C2706" s="19"/>
      <c r="D2706" s="20"/>
      <c r="E2706" s="20"/>
      <c r="F2706" s="20"/>
      <c r="G2706" s="20"/>
      <c r="H2706" s="20"/>
      <c r="I2706" s="20"/>
      <c r="J2706" s="20"/>
      <c r="K2706" s="21"/>
    </row>
    <row r="2707" spans="1:11" ht="17.100000000000001" customHeight="1" x14ac:dyDescent="0.25">
      <c r="A2707" s="60"/>
      <c r="B2707" s="18"/>
      <c r="C2707" s="19"/>
      <c r="D2707" s="20"/>
      <c r="E2707" s="20"/>
      <c r="F2707" s="20"/>
      <c r="G2707" s="20"/>
      <c r="H2707" s="20"/>
      <c r="I2707" s="20"/>
      <c r="J2707" s="20"/>
      <c r="K2707" s="21"/>
    </row>
    <row r="2708" spans="1:11" ht="17.100000000000001" customHeight="1" x14ac:dyDescent="0.25">
      <c r="A2708" s="60"/>
      <c r="B2708" s="18"/>
      <c r="C2708" s="19"/>
      <c r="D2708" s="20"/>
      <c r="E2708" s="20"/>
      <c r="F2708" s="20"/>
      <c r="G2708" s="20"/>
      <c r="H2708" s="20"/>
      <c r="I2708" s="20"/>
      <c r="J2708" s="20"/>
      <c r="K2708" s="21"/>
    </row>
    <row r="2709" spans="1:11" ht="17.100000000000001" customHeight="1" x14ac:dyDescent="0.25">
      <c r="A2709" s="60"/>
      <c r="B2709" s="18"/>
      <c r="C2709" s="19"/>
      <c r="D2709" s="20"/>
      <c r="E2709" s="20"/>
      <c r="F2709" s="20"/>
      <c r="G2709" s="20"/>
      <c r="H2709" s="20"/>
      <c r="I2709" s="20"/>
      <c r="J2709" s="20"/>
      <c r="K2709" s="21"/>
    </row>
    <row r="2710" spans="1:11" ht="17.100000000000001" customHeight="1" x14ac:dyDescent="0.25">
      <c r="A2710" s="60"/>
      <c r="B2710" s="18"/>
      <c r="C2710" s="19"/>
      <c r="D2710" s="20"/>
      <c r="E2710" s="20"/>
      <c r="F2710" s="20"/>
      <c r="G2710" s="20"/>
      <c r="H2710" s="20"/>
      <c r="I2710" s="20"/>
      <c r="J2710" s="20"/>
      <c r="K2710" s="21"/>
    </row>
    <row r="2711" spans="1:11" ht="17.100000000000001" customHeight="1" x14ac:dyDescent="0.25">
      <c r="A2711" s="60"/>
      <c r="B2711" s="18"/>
      <c r="C2711" s="19"/>
      <c r="D2711" s="20"/>
      <c r="E2711" s="20"/>
      <c r="F2711" s="20"/>
      <c r="G2711" s="20"/>
      <c r="H2711" s="20"/>
      <c r="I2711" s="20"/>
      <c r="J2711" s="20"/>
      <c r="K2711" s="21"/>
    </row>
    <row r="2712" spans="1:11" ht="17.100000000000001" customHeight="1" x14ac:dyDescent="0.25">
      <c r="A2712" s="60"/>
      <c r="B2712" s="18"/>
      <c r="C2712" s="19"/>
      <c r="D2712" s="20"/>
      <c r="E2712" s="20"/>
      <c r="F2712" s="20"/>
      <c r="G2712" s="20"/>
      <c r="H2712" s="20"/>
      <c r="I2712" s="20"/>
      <c r="J2712" s="20"/>
      <c r="K2712" s="21"/>
    </row>
    <row r="2713" spans="1:11" ht="17.100000000000001" customHeight="1" x14ac:dyDescent="0.25">
      <c r="A2713" s="60"/>
      <c r="B2713" s="18"/>
      <c r="C2713" s="19"/>
      <c r="D2713" s="20"/>
      <c r="E2713" s="20"/>
      <c r="F2713" s="20"/>
      <c r="G2713" s="20"/>
      <c r="H2713" s="20"/>
      <c r="I2713" s="20"/>
      <c r="J2713" s="20"/>
      <c r="K2713" s="21"/>
    </row>
    <row r="2714" spans="1:11" ht="17.100000000000001" customHeight="1" x14ac:dyDescent="0.25">
      <c r="A2714" s="60"/>
      <c r="B2714" s="18"/>
      <c r="C2714" s="19"/>
      <c r="D2714" s="20"/>
      <c r="E2714" s="20"/>
      <c r="F2714" s="20"/>
      <c r="G2714" s="20"/>
      <c r="H2714" s="20"/>
      <c r="I2714" s="20"/>
      <c r="J2714" s="20"/>
      <c r="K2714" s="21"/>
    </row>
    <row r="2715" spans="1:11" ht="17.100000000000001" customHeight="1" x14ac:dyDescent="0.25">
      <c r="A2715" s="60"/>
      <c r="B2715" s="18"/>
      <c r="C2715" s="19"/>
      <c r="D2715" s="20"/>
      <c r="E2715" s="20"/>
      <c r="F2715" s="20"/>
      <c r="G2715" s="20"/>
      <c r="H2715" s="20"/>
      <c r="I2715" s="20"/>
      <c r="J2715" s="20"/>
      <c r="K2715" s="21"/>
    </row>
    <row r="2716" spans="1:11" ht="17.100000000000001" customHeight="1" x14ac:dyDescent="0.25">
      <c r="A2716" s="60"/>
      <c r="B2716" s="18"/>
      <c r="C2716" s="19"/>
      <c r="D2716" s="20"/>
      <c r="E2716" s="20"/>
      <c r="F2716" s="20"/>
      <c r="G2716" s="20"/>
      <c r="H2716" s="20"/>
      <c r="I2716" s="20"/>
      <c r="J2716" s="20"/>
      <c r="K2716" s="21"/>
    </row>
    <row r="2717" spans="1:11" ht="17.100000000000001" customHeight="1" x14ac:dyDescent="0.25">
      <c r="A2717" s="60"/>
      <c r="B2717" s="18"/>
      <c r="C2717" s="19"/>
      <c r="D2717" s="20"/>
      <c r="E2717" s="20"/>
      <c r="F2717" s="20"/>
      <c r="G2717" s="20"/>
      <c r="H2717" s="20"/>
      <c r="I2717" s="20"/>
      <c r="J2717" s="20"/>
      <c r="K2717" s="21"/>
    </row>
    <row r="2718" spans="1:11" ht="17.100000000000001" customHeight="1" x14ac:dyDescent="0.25">
      <c r="A2718" s="60"/>
      <c r="B2718" s="18"/>
      <c r="C2718" s="19"/>
      <c r="D2718" s="20"/>
      <c r="E2718" s="20"/>
      <c r="F2718" s="20"/>
      <c r="G2718" s="20"/>
      <c r="H2718" s="20"/>
      <c r="I2718" s="20"/>
      <c r="J2718" s="20"/>
      <c r="K2718" s="21"/>
    </row>
    <row r="2719" spans="1:11" ht="17.100000000000001" customHeight="1" x14ac:dyDescent="0.25">
      <c r="A2719" s="60"/>
      <c r="B2719" s="18"/>
      <c r="C2719" s="19"/>
      <c r="D2719" s="20"/>
      <c r="E2719" s="20"/>
      <c r="F2719" s="20"/>
      <c r="G2719" s="20"/>
      <c r="H2719" s="20"/>
      <c r="I2719" s="20"/>
      <c r="J2719" s="20"/>
      <c r="K2719" s="21"/>
    </row>
    <row r="2720" spans="1:11" ht="17.100000000000001" customHeight="1" x14ac:dyDescent="0.25">
      <c r="A2720" s="60"/>
      <c r="B2720" s="18"/>
      <c r="C2720" s="19"/>
      <c r="D2720" s="20"/>
      <c r="E2720" s="20"/>
      <c r="F2720" s="20"/>
      <c r="G2720" s="20"/>
      <c r="H2720" s="20"/>
      <c r="I2720" s="20"/>
      <c r="J2720" s="20"/>
      <c r="K2720" s="21"/>
    </row>
    <row r="2721" spans="1:11" ht="17.100000000000001" customHeight="1" x14ac:dyDescent="0.25">
      <c r="A2721" s="60"/>
      <c r="B2721" s="18"/>
      <c r="C2721" s="19"/>
      <c r="D2721" s="20"/>
      <c r="E2721" s="20"/>
      <c r="F2721" s="20"/>
      <c r="G2721" s="20"/>
      <c r="H2721" s="20"/>
      <c r="I2721" s="20"/>
      <c r="J2721" s="20"/>
      <c r="K2721" s="21"/>
    </row>
    <row r="2722" spans="1:11" ht="17.100000000000001" customHeight="1" x14ac:dyDescent="0.25">
      <c r="A2722" s="60"/>
      <c r="B2722" s="18"/>
      <c r="C2722" s="19"/>
      <c r="D2722" s="20"/>
      <c r="E2722" s="20"/>
      <c r="F2722" s="20"/>
      <c r="G2722" s="20"/>
      <c r="H2722" s="20"/>
      <c r="I2722" s="20"/>
      <c r="J2722" s="20"/>
      <c r="K2722" s="21"/>
    </row>
    <row r="2723" spans="1:11" ht="17.100000000000001" customHeight="1" x14ac:dyDescent="0.25">
      <c r="A2723" s="60"/>
      <c r="B2723" s="18"/>
      <c r="C2723" s="19"/>
      <c r="D2723" s="20"/>
      <c r="E2723" s="20"/>
      <c r="F2723" s="20"/>
      <c r="G2723" s="20"/>
      <c r="H2723" s="20"/>
      <c r="I2723" s="20"/>
      <c r="J2723" s="20"/>
      <c r="K2723" s="21"/>
    </row>
    <row r="2724" spans="1:11" ht="17.100000000000001" customHeight="1" x14ac:dyDescent="0.25">
      <c r="A2724" s="60"/>
      <c r="B2724" s="18"/>
      <c r="C2724" s="19"/>
      <c r="D2724" s="20"/>
      <c r="E2724" s="20"/>
      <c r="F2724" s="20"/>
      <c r="G2724" s="20"/>
      <c r="H2724" s="20"/>
      <c r="I2724" s="20"/>
      <c r="J2724" s="20"/>
      <c r="K2724" s="21"/>
    </row>
    <row r="2725" spans="1:11" ht="17.100000000000001" customHeight="1" x14ac:dyDescent="0.25">
      <c r="A2725" s="60"/>
      <c r="B2725" s="18"/>
      <c r="C2725" s="19"/>
      <c r="D2725" s="20"/>
      <c r="E2725" s="20"/>
      <c r="F2725" s="20"/>
      <c r="G2725" s="20"/>
      <c r="H2725" s="20"/>
      <c r="I2725" s="20"/>
      <c r="J2725" s="20"/>
      <c r="K2725" s="21"/>
    </row>
    <row r="2726" spans="1:11" ht="17.100000000000001" customHeight="1" x14ac:dyDescent="0.25">
      <c r="A2726" s="60"/>
      <c r="B2726" s="18"/>
      <c r="C2726" s="19"/>
      <c r="D2726" s="20"/>
      <c r="E2726" s="20"/>
      <c r="F2726" s="20"/>
      <c r="G2726" s="20"/>
      <c r="H2726" s="20"/>
      <c r="I2726" s="20"/>
      <c r="J2726" s="20"/>
      <c r="K2726" s="21"/>
    </row>
    <row r="2727" spans="1:11" ht="17.100000000000001" customHeight="1" x14ac:dyDescent="0.25">
      <c r="A2727" s="60"/>
      <c r="B2727" s="18"/>
      <c r="C2727" s="19"/>
      <c r="D2727" s="20"/>
      <c r="E2727" s="20"/>
      <c r="F2727" s="20"/>
      <c r="G2727" s="20"/>
      <c r="H2727" s="20"/>
      <c r="I2727" s="20"/>
      <c r="J2727" s="20"/>
      <c r="K2727" s="21"/>
    </row>
    <row r="2728" spans="1:11" ht="17.100000000000001" customHeight="1" x14ac:dyDescent="0.25">
      <c r="A2728" s="60"/>
      <c r="B2728" s="18"/>
      <c r="C2728" s="19"/>
      <c r="D2728" s="20"/>
      <c r="E2728" s="20"/>
      <c r="F2728" s="20"/>
      <c r="G2728" s="20"/>
      <c r="H2728" s="20"/>
      <c r="I2728" s="20"/>
      <c r="J2728" s="20"/>
      <c r="K2728" s="21"/>
    </row>
    <row r="2729" spans="1:11" ht="17.100000000000001" customHeight="1" x14ac:dyDescent="0.25">
      <c r="A2729" s="60"/>
      <c r="B2729" s="18"/>
      <c r="C2729" s="19"/>
      <c r="D2729" s="20"/>
      <c r="E2729" s="20"/>
      <c r="F2729" s="20"/>
      <c r="G2729" s="20"/>
      <c r="H2729" s="20"/>
      <c r="I2729" s="20"/>
      <c r="J2729" s="20"/>
      <c r="K2729" s="21"/>
    </row>
    <row r="2730" spans="1:11" ht="17.100000000000001" customHeight="1" x14ac:dyDescent="0.25">
      <c r="A2730" s="60"/>
      <c r="B2730" s="18"/>
      <c r="C2730" s="19"/>
      <c r="D2730" s="20"/>
      <c r="E2730" s="20"/>
      <c r="F2730" s="20"/>
      <c r="G2730" s="20"/>
      <c r="H2730" s="20"/>
      <c r="I2730" s="20"/>
      <c r="J2730" s="20"/>
      <c r="K2730" s="21"/>
    </row>
    <row r="2731" spans="1:11" ht="17.100000000000001" customHeight="1" x14ac:dyDescent="0.25">
      <c r="A2731" s="60"/>
      <c r="B2731" s="18"/>
      <c r="C2731" s="19"/>
      <c r="D2731" s="20"/>
      <c r="E2731" s="20"/>
      <c r="F2731" s="20"/>
      <c r="G2731" s="20"/>
      <c r="H2731" s="20"/>
      <c r="I2731" s="20"/>
      <c r="J2731" s="20"/>
      <c r="K2731" s="21"/>
    </row>
    <row r="2732" spans="1:11" ht="17.100000000000001" customHeight="1" x14ac:dyDescent="0.25">
      <c r="A2732" s="60"/>
      <c r="B2732" s="18"/>
      <c r="C2732" s="19"/>
      <c r="D2732" s="20"/>
      <c r="E2732" s="20"/>
      <c r="F2732" s="20"/>
      <c r="G2732" s="20"/>
      <c r="H2732" s="20"/>
      <c r="I2732" s="20"/>
      <c r="J2732" s="20"/>
      <c r="K2732" s="21"/>
    </row>
    <row r="2733" spans="1:11" ht="17.100000000000001" customHeight="1" x14ac:dyDescent="0.25">
      <c r="A2733" s="60"/>
      <c r="B2733" s="18"/>
      <c r="C2733" s="19"/>
      <c r="D2733" s="20"/>
      <c r="E2733" s="20"/>
      <c r="F2733" s="20"/>
      <c r="G2733" s="20"/>
      <c r="H2733" s="20"/>
      <c r="I2733" s="20"/>
      <c r="J2733" s="20"/>
      <c r="K2733" s="21"/>
    </row>
    <row r="2734" spans="1:11" ht="17.100000000000001" customHeight="1" x14ac:dyDescent="0.25">
      <c r="A2734" s="60"/>
      <c r="B2734" s="18"/>
      <c r="C2734" s="19"/>
      <c r="D2734" s="20"/>
      <c r="E2734" s="20"/>
      <c r="F2734" s="20"/>
      <c r="G2734" s="20"/>
      <c r="H2734" s="20"/>
      <c r="I2734" s="20"/>
      <c r="J2734" s="20"/>
      <c r="K2734" s="21"/>
    </row>
    <row r="2735" spans="1:11" ht="17.100000000000001" customHeight="1" x14ac:dyDescent="0.25">
      <c r="A2735" s="60"/>
      <c r="B2735" s="18"/>
      <c r="C2735" s="19"/>
      <c r="D2735" s="20"/>
      <c r="E2735" s="20"/>
      <c r="F2735" s="20"/>
      <c r="G2735" s="20"/>
      <c r="H2735" s="20"/>
      <c r="I2735" s="20"/>
      <c r="J2735" s="20"/>
      <c r="K2735" s="21"/>
    </row>
    <row r="2736" spans="1:11" ht="17.100000000000001" customHeight="1" x14ac:dyDescent="0.25">
      <c r="A2736" s="60"/>
      <c r="B2736" s="18"/>
      <c r="C2736" s="19"/>
      <c r="D2736" s="20"/>
      <c r="E2736" s="20"/>
      <c r="F2736" s="20"/>
      <c r="G2736" s="20"/>
      <c r="H2736" s="20"/>
      <c r="I2736" s="20"/>
      <c r="J2736" s="20"/>
      <c r="K2736" s="21"/>
    </row>
    <row r="2737" spans="1:11" ht="17.100000000000001" customHeight="1" x14ac:dyDescent="0.25">
      <c r="A2737" s="60"/>
      <c r="B2737" s="18"/>
      <c r="C2737" s="19"/>
      <c r="D2737" s="20"/>
      <c r="E2737" s="20"/>
      <c r="F2737" s="20"/>
      <c r="G2737" s="20"/>
      <c r="H2737" s="20"/>
      <c r="I2737" s="20"/>
      <c r="J2737" s="20"/>
      <c r="K2737" s="21"/>
    </row>
    <row r="2738" spans="1:11" ht="17.100000000000001" customHeight="1" x14ac:dyDescent="0.25">
      <c r="A2738" s="60"/>
      <c r="B2738" s="18"/>
      <c r="C2738" s="19"/>
      <c r="D2738" s="20"/>
      <c r="E2738" s="20"/>
      <c r="F2738" s="20"/>
      <c r="G2738" s="20"/>
      <c r="H2738" s="20"/>
      <c r="I2738" s="20"/>
      <c r="J2738" s="20"/>
      <c r="K2738" s="21"/>
    </row>
    <row r="2739" spans="1:11" ht="17.100000000000001" customHeight="1" x14ac:dyDescent="0.25">
      <c r="A2739" s="60"/>
      <c r="B2739" s="18"/>
      <c r="C2739" s="19"/>
      <c r="D2739" s="20"/>
      <c r="E2739" s="20"/>
      <c r="F2739" s="20"/>
      <c r="G2739" s="20"/>
      <c r="H2739" s="20"/>
      <c r="I2739" s="20"/>
      <c r="J2739" s="20"/>
      <c r="K2739" s="21"/>
    </row>
    <row r="2740" spans="1:11" ht="17.100000000000001" customHeight="1" x14ac:dyDescent="0.25">
      <c r="A2740" s="60"/>
      <c r="B2740" s="18"/>
      <c r="C2740" s="19"/>
      <c r="D2740" s="20"/>
      <c r="E2740" s="20"/>
      <c r="F2740" s="20"/>
      <c r="G2740" s="20"/>
      <c r="H2740" s="20"/>
      <c r="I2740" s="20"/>
      <c r="J2740" s="20"/>
      <c r="K2740" s="21"/>
    </row>
    <row r="2741" spans="1:11" ht="17.100000000000001" customHeight="1" x14ac:dyDescent="0.25">
      <c r="A2741" s="60"/>
      <c r="B2741" s="18"/>
      <c r="C2741" s="19"/>
      <c r="D2741" s="20"/>
      <c r="E2741" s="20"/>
      <c r="F2741" s="20"/>
      <c r="G2741" s="20"/>
      <c r="H2741" s="20"/>
      <c r="I2741" s="20"/>
      <c r="J2741" s="20"/>
      <c r="K2741" s="21"/>
    </row>
    <row r="2742" spans="1:11" ht="17.100000000000001" customHeight="1" x14ac:dyDescent="0.25">
      <c r="A2742" s="60"/>
      <c r="B2742" s="18"/>
      <c r="C2742" s="19"/>
      <c r="D2742" s="20"/>
      <c r="E2742" s="20"/>
      <c r="F2742" s="20"/>
      <c r="G2742" s="20"/>
      <c r="H2742" s="20"/>
      <c r="I2742" s="20"/>
      <c r="J2742" s="20"/>
      <c r="K2742" s="21"/>
    </row>
    <row r="2743" spans="1:11" ht="17.100000000000001" customHeight="1" x14ac:dyDescent="0.25">
      <c r="A2743" s="60"/>
      <c r="B2743" s="18"/>
      <c r="C2743" s="19"/>
      <c r="D2743" s="20"/>
      <c r="E2743" s="20"/>
      <c r="F2743" s="20"/>
      <c r="G2743" s="20"/>
      <c r="H2743" s="20"/>
      <c r="I2743" s="20"/>
      <c r="J2743" s="20"/>
      <c r="K2743" s="21"/>
    </row>
    <row r="2744" spans="1:11" ht="17.100000000000001" customHeight="1" x14ac:dyDescent="0.25">
      <c r="A2744" s="60"/>
      <c r="B2744" s="18"/>
      <c r="C2744" s="19"/>
      <c r="D2744" s="20"/>
      <c r="E2744" s="20"/>
      <c r="F2744" s="20"/>
      <c r="G2744" s="20"/>
      <c r="H2744" s="20"/>
      <c r="I2744" s="20"/>
      <c r="J2744" s="20"/>
      <c r="K2744" s="21"/>
    </row>
    <row r="2745" spans="1:11" ht="17.100000000000001" customHeight="1" x14ac:dyDescent="0.25">
      <c r="A2745" s="60"/>
      <c r="B2745" s="18"/>
      <c r="C2745" s="19"/>
      <c r="D2745" s="20"/>
      <c r="E2745" s="20"/>
      <c r="F2745" s="20"/>
      <c r="G2745" s="20"/>
      <c r="H2745" s="20"/>
      <c r="I2745" s="20"/>
      <c r="J2745" s="20"/>
      <c r="K2745" s="21"/>
    </row>
    <row r="2746" spans="1:11" ht="17.100000000000001" customHeight="1" x14ac:dyDescent="0.25">
      <c r="A2746" s="60"/>
      <c r="B2746" s="18"/>
      <c r="C2746" s="19"/>
      <c r="D2746" s="20"/>
      <c r="E2746" s="20"/>
      <c r="F2746" s="20"/>
      <c r="G2746" s="20"/>
      <c r="H2746" s="20"/>
      <c r="I2746" s="20"/>
      <c r="J2746" s="20"/>
      <c r="K2746" s="21"/>
    </row>
    <row r="2747" spans="1:11" ht="17.100000000000001" customHeight="1" x14ac:dyDescent="0.25">
      <c r="A2747" s="60"/>
      <c r="B2747" s="18"/>
      <c r="C2747" s="19"/>
      <c r="D2747" s="20"/>
      <c r="E2747" s="20"/>
      <c r="F2747" s="20"/>
      <c r="G2747" s="20"/>
      <c r="H2747" s="20"/>
      <c r="I2747" s="20"/>
      <c r="J2747" s="20"/>
      <c r="K2747" s="21"/>
    </row>
    <row r="2748" spans="1:11" ht="17.100000000000001" customHeight="1" x14ac:dyDescent="0.25">
      <c r="A2748" s="60"/>
      <c r="B2748" s="18"/>
      <c r="C2748" s="19"/>
      <c r="D2748" s="20"/>
      <c r="E2748" s="20"/>
      <c r="F2748" s="20"/>
      <c r="G2748" s="20"/>
      <c r="H2748" s="20"/>
      <c r="I2748" s="20"/>
      <c r="J2748" s="20"/>
      <c r="K2748" s="21"/>
    </row>
    <row r="2749" spans="1:11" ht="17.100000000000001" customHeight="1" x14ac:dyDescent="0.25">
      <c r="A2749" s="60"/>
      <c r="B2749" s="18"/>
      <c r="C2749" s="19"/>
      <c r="D2749" s="20"/>
      <c r="E2749" s="20"/>
      <c r="F2749" s="20"/>
      <c r="G2749" s="20"/>
      <c r="H2749" s="20"/>
      <c r="I2749" s="20"/>
      <c r="J2749" s="20"/>
      <c r="K2749" s="21"/>
    </row>
    <row r="2750" spans="1:11" ht="17.100000000000001" customHeight="1" x14ac:dyDescent="0.25">
      <c r="A2750" s="60"/>
      <c r="B2750" s="18"/>
      <c r="C2750" s="19"/>
      <c r="D2750" s="20"/>
      <c r="E2750" s="20"/>
      <c r="F2750" s="20"/>
      <c r="G2750" s="20"/>
      <c r="H2750" s="20"/>
      <c r="I2750" s="20"/>
      <c r="J2750" s="20"/>
      <c r="K2750" s="21"/>
    </row>
    <row r="2751" spans="1:11" ht="17.100000000000001" customHeight="1" x14ac:dyDescent="0.25">
      <c r="A2751" s="60"/>
      <c r="B2751" s="18"/>
      <c r="C2751" s="19"/>
      <c r="D2751" s="20"/>
      <c r="E2751" s="20"/>
      <c r="F2751" s="20"/>
      <c r="G2751" s="20"/>
      <c r="H2751" s="20"/>
      <c r="I2751" s="20"/>
      <c r="J2751" s="20"/>
      <c r="K2751" s="21"/>
    </row>
    <row r="2752" spans="1:11" ht="17.100000000000001" customHeight="1" x14ac:dyDescent="0.25">
      <c r="A2752" s="60"/>
      <c r="B2752" s="18"/>
      <c r="C2752" s="19"/>
      <c r="D2752" s="20"/>
      <c r="E2752" s="20"/>
      <c r="F2752" s="20"/>
      <c r="G2752" s="20"/>
      <c r="H2752" s="20"/>
      <c r="I2752" s="20"/>
      <c r="J2752" s="20"/>
      <c r="K2752" s="21"/>
    </row>
    <row r="2753" spans="1:11" ht="17.100000000000001" customHeight="1" x14ac:dyDescent="0.25">
      <c r="A2753" s="60"/>
      <c r="B2753" s="18"/>
      <c r="C2753" s="19"/>
      <c r="D2753" s="20"/>
      <c r="E2753" s="20"/>
      <c r="F2753" s="20"/>
      <c r="G2753" s="20"/>
      <c r="H2753" s="20"/>
      <c r="I2753" s="20"/>
      <c r="J2753" s="20"/>
      <c r="K2753" s="21"/>
    </row>
    <row r="2754" spans="1:11" ht="17.100000000000001" customHeight="1" x14ac:dyDescent="0.25">
      <c r="A2754" s="60"/>
      <c r="B2754" s="18"/>
      <c r="C2754" s="19"/>
      <c r="D2754" s="20"/>
      <c r="E2754" s="20"/>
      <c r="F2754" s="20"/>
      <c r="G2754" s="20"/>
      <c r="H2754" s="20"/>
      <c r="I2754" s="20"/>
      <c r="J2754" s="20"/>
      <c r="K2754" s="21"/>
    </row>
    <row r="2755" spans="1:11" ht="17.100000000000001" customHeight="1" x14ac:dyDescent="0.25">
      <c r="A2755" s="60"/>
      <c r="B2755" s="18"/>
      <c r="C2755" s="19"/>
      <c r="D2755" s="20"/>
      <c r="E2755" s="20"/>
      <c r="F2755" s="20"/>
      <c r="G2755" s="20"/>
      <c r="H2755" s="20"/>
      <c r="I2755" s="20"/>
      <c r="J2755" s="20"/>
      <c r="K2755" s="21"/>
    </row>
    <row r="2756" spans="1:11" ht="17.100000000000001" customHeight="1" x14ac:dyDescent="0.25">
      <c r="A2756" s="60"/>
      <c r="B2756" s="18"/>
      <c r="C2756" s="19"/>
      <c r="D2756" s="20"/>
      <c r="E2756" s="20"/>
      <c r="F2756" s="20"/>
      <c r="G2756" s="20"/>
      <c r="H2756" s="20"/>
      <c r="I2756" s="20"/>
      <c r="J2756" s="20"/>
      <c r="K2756" s="21"/>
    </row>
    <row r="2757" spans="1:11" ht="17.100000000000001" customHeight="1" x14ac:dyDescent="0.25">
      <c r="A2757" s="60"/>
      <c r="B2757" s="18"/>
      <c r="C2757" s="19"/>
      <c r="D2757" s="20"/>
      <c r="E2757" s="20"/>
      <c r="F2757" s="20"/>
      <c r="G2757" s="20"/>
      <c r="H2757" s="20"/>
      <c r="I2757" s="20"/>
      <c r="J2757" s="20"/>
      <c r="K2757" s="21"/>
    </row>
    <row r="2758" spans="1:11" ht="17.100000000000001" customHeight="1" x14ac:dyDescent="0.25">
      <c r="A2758" s="60"/>
      <c r="B2758" s="18"/>
      <c r="C2758" s="19"/>
      <c r="D2758" s="20"/>
      <c r="E2758" s="20"/>
      <c r="F2758" s="20"/>
      <c r="G2758" s="20"/>
      <c r="H2758" s="20"/>
      <c r="I2758" s="20"/>
      <c r="J2758" s="20"/>
      <c r="K2758" s="21"/>
    </row>
    <row r="2759" spans="1:11" ht="17.100000000000001" customHeight="1" x14ac:dyDescent="0.25">
      <c r="A2759" s="60"/>
      <c r="B2759" s="18"/>
      <c r="C2759" s="19"/>
      <c r="D2759" s="20"/>
      <c r="E2759" s="20"/>
      <c r="F2759" s="20"/>
      <c r="G2759" s="20"/>
      <c r="H2759" s="20"/>
      <c r="I2759" s="20"/>
      <c r="J2759" s="20"/>
      <c r="K2759" s="21"/>
    </row>
    <row r="2760" spans="1:11" ht="17.100000000000001" customHeight="1" x14ac:dyDescent="0.25">
      <c r="A2760" s="60"/>
      <c r="B2760" s="18"/>
      <c r="C2760" s="19"/>
      <c r="D2760" s="20"/>
      <c r="E2760" s="20"/>
      <c r="F2760" s="20"/>
      <c r="G2760" s="20"/>
      <c r="H2760" s="20"/>
      <c r="I2760" s="20"/>
      <c r="J2760" s="20"/>
      <c r="K2760" s="21"/>
    </row>
    <row r="2761" spans="1:11" ht="17.100000000000001" customHeight="1" x14ac:dyDescent="0.25">
      <c r="A2761" s="60"/>
      <c r="B2761" s="18"/>
      <c r="C2761" s="19"/>
      <c r="D2761" s="20"/>
      <c r="E2761" s="20"/>
      <c r="F2761" s="20"/>
      <c r="G2761" s="20"/>
      <c r="H2761" s="20"/>
      <c r="I2761" s="20"/>
      <c r="J2761" s="20"/>
      <c r="K2761" s="21"/>
    </row>
    <row r="2762" spans="1:11" ht="17.100000000000001" customHeight="1" x14ac:dyDescent="0.25">
      <c r="A2762" s="60"/>
      <c r="B2762" s="18"/>
      <c r="C2762" s="19"/>
      <c r="D2762" s="20"/>
      <c r="E2762" s="20"/>
      <c r="F2762" s="20"/>
      <c r="G2762" s="20"/>
      <c r="H2762" s="20"/>
      <c r="I2762" s="20"/>
      <c r="J2762" s="20"/>
      <c r="K2762" s="21"/>
    </row>
    <row r="2763" spans="1:11" ht="17.100000000000001" customHeight="1" x14ac:dyDescent="0.25">
      <c r="A2763" s="60"/>
      <c r="B2763" s="18"/>
      <c r="C2763" s="19"/>
      <c r="D2763" s="20"/>
      <c r="E2763" s="20"/>
      <c r="F2763" s="20"/>
      <c r="G2763" s="20"/>
      <c r="H2763" s="20"/>
      <c r="I2763" s="20"/>
      <c r="J2763" s="20"/>
      <c r="K2763" s="21"/>
    </row>
    <row r="2764" spans="1:11" ht="17.100000000000001" customHeight="1" x14ac:dyDescent="0.25">
      <c r="A2764" s="60"/>
      <c r="B2764" s="18"/>
      <c r="C2764" s="19"/>
      <c r="D2764" s="20"/>
      <c r="E2764" s="20"/>
      <c r="F2764" s="20"/>
      <c r="G2764" s="20"/>
      <c r="H2764" s="20"/>
      <c r="I2764" s="20"/>
      <c r="J2764" s="20"/>
      <c r="K2764" s="21"/>
    </row>
    <row r="2765" spans="1:11" ht="17.100000000000001" customHeight="1" x14ac:dyDescent="0.25">
      <c r="A2765" s="60"/>
      <c r="B2765" s="18"/>
      <c r="C2765" s="19"/>
      <c r="D2765" s="20"/>
      <c r="E2765" s="20"/>
      <c r="F2765" s="20"/>
      <c r="G2765" s="20"/>
      <c r="H2765" s="20"/>
      <c r="I2765" s="20"/>
      <c r="J2765" s="20"/>
      <c r="K2765" s="21"/>
    </row>
    <row r="2766" spans="1:11" ht="17.100000000000001" customHeight="1" x14ac:dyDescent="0.25">
      <c r="A2766" s="60"/>
      <c r="B2766" s="18"/>
      <c r="C2766" s="19"/>
      <c r="D2766" s="20"/>
      <c r="E2766" s="20"/>
      <c r="F2766" s="20"/>
      <c r="G2766" s="20"/>
      <c r="H2766" s="20"/>
      <c r="I2766" s="20"/>
      <c r="J2766" s="20"/>
      <c r="K2766" s="21"/>
    </row>
    <row r="2767" spans="1:11" ht="17.100000000000001" customHeight="1" x14ac:dyDescent="0.25">
      <c r="A2767" s="60"/>
      <c r="B2767" s="18"/>
      <c r="C2767" s="19"/>
      <c r="D2767" s="20"/>
      <c r="E2767" s="20"/>
      <c r="F2767" s="20"/>
      <c r="G2767" s="20"/>
      <c r="H2767" s="20"/>
      <c r="I2767" s="20"/>
      <c r="J2767" s="20"/>
      <c r="K2767" s="21"/>
    </row>
    <row r="2768" spans="1:11" ht="17.100000000000001" customHeight="1" x14ac:dyDescent="0.25">
      <c r="A2768" s="60"/>
      <c r="B2768" s="18"/>
      <c r="C2768" s="19"/>
      <c r="D2768" s="20"/>
      <c r="E2768" s="20"/>
      <c r="F2768" s="20"/>
      <c r="G2768" s="20"/>
      <c r="H2768" s="20"/>
      <c r="I2768" s="20"/>
      <c r="J2768" s="20"/>
      <c r="K2768" s="21"/>
    </row>
    <row r="2769" spans="1:11" ht="17.100000000000001" customHeight="1" x14ac:dyDescent="0.25">
      <c r="A2769" s="60"/>
      <c r="B2769" s="18"/>
      <c r="C2769" s="19"/>
      <c r="D2769" s="20"/>
      <c r="E2769" s="20"/>
      <c r="F2769" s="20"/>
      <c r="G2769" s="20"/>
      <c r="H2769" s="20"/>
      <c r="I2769" s="20"/>
      <c r="J2769" s="20"/>
      <c r="K2769" s="21"/>
    </row>
    <row r="2770" spans="1:11" ht="17.100000000000001" customHeight="1" x14ac:dyDescent="0.25">
      <c r="A2770" s="60"/>
      <c r="B2770" s="18"/>
      <c r="C2770" s="19"/>
      <c r="D2770" s="20"/>
      <c r="E2770" s="20"/>
      <c r="F2770" s="20"/>
      <c r="G2770" s="20"/>
      <c r="H2770" s="20"/>
      <c r="I2770" s="20"/>
      <c r="J2770" s="20"/>
      <c r="K2770" s="21"/>
    </row>
    <row r="2771" spans="1:11" ht="17.100000000000001" customHeight="1" x14ac:dyDescent="0.25">
      <c r="A2771" s="60"/>
      <c r="B2771" s="18"/>
      <c r="C2771" s="19"/>
      <c r="D2771" s="20"/>
      <c r="E2771" s="20"/>
      <c r="F2771" s="20"/>
      <c r="G2771" s="20"/>
      <c r="H2771" s="20"/>
      <c r="I2771" s="20"/>
      <c r="J2771" s="20"/>
      <c r="K2771" s="21"/>
    </row>
    <row r="2772" spans="1:11" ht="17.100000000000001" customHeight="1" x14ac:dyDescent="0.25">
      <c r="A2772" s="60"/>
      <c r="B2772" s="18"/>
      <c r="C2772" s="19"/>
      <c r="D2772" s="20"/>
      <c r="E2772" s="20"/>
      <c r="F2772" s="20"/>
      <c r="G2772" s="20"/>
      <c r="H2772" s="20"/>
      <c r="I2772" s="20"/>
      <c r="J2772" s="20"/>
      <c r="K2772" s="21"/>
    </row>
    <row r="2773" spans="1:11" ht="17.100000000000001" customHeight="1" x14ac:dyDescent="0.25">
      <c r="A2773" s="60"/>
      <c r="B2773" s="18"/>
      <c r="C2773" s="19"/>
      <c r="D2773" s="20"/>
      <c r="E2773" s="20"/>
      <c r="F2773" s="20"/>
      <c r="G2773" s="20"/>
      <c r="H2773" s="20"/>
      <c r="I2773" s="20"/>
      <c r="J2773" s="20"/>
      <c r="K2773" s="21"/>
    </row>
    <row r="2774" spans="1:11" ht="17.100000000000001" customHeight="1" x14ac:dyDescent="0.25">
      <c r="A2774" s="60"/>
      <c r="B2774" s="18"/>
      <c r="C2774" s="19"/>
      <c r="D2774" s="20"/>
      <c r="E2774" s="20"/>
      <c r="F2774" s="20"/>
      <c r="G2774" s="20"/>
      <c r="H2774" s="20"/>
      <c r="I2774" s="20"/>
      <c r="J2774" s="20"/>
      <c r="K2774" s="21"/>
    </row>
    <row r="2775" spans="1:11" ht="17.100000000000001" customHeight="1" x14ac:dyDescent="0.25">
      <c r="A2775" s="60"/>
      <c r="B2775" s="18"/>
      <c r="C2775" s="19"/>
      <c r="D2775" s="20"/>
      <c r="E2775" s="20"/>
      <c r="F2775" s="20"/>
      <c r="G2775" s="20"/>
      <c r="H2775" s="20"/>
      <c r="I2775" s="20"/>
      <c r="J2775" s="20"/>
      <c r="K2775" s="21"/>
    </row>
    <row r="2776" spans="1:11" ht="17.100000000000001" customHeight="1" x14ac:dyDescent="0.25">
      <c r="A2776" s="60"/>
      <c r="B2776" s="18"/>
      <c r="C2776" s="19"/>
      <c r="D2776" s="20"/>
      <c r="E2776" s="20"/>
      <c r="F2776" s="20"/>
      <c r="G2776" s="20"/>
      <c r="H2776" s="20"/>
      <c r="I2776" s="20"/>
      <c r="J2776" s="20"/>
      <c r="K2776" s="21"/>
    </row>
    <row r="2777" spans="1:11" ht="17.100000000000001" customHeight="1" x14ac:dyDescent="0.25">
      <c r="A2777" s="60"/>
      <c r="B2777" s="18"/>
      <c r="C2777" s="19"/>
      <c r="D2777" s="20"/>
      <c r="E2777" s="20"/>
      <c r="F2777" s="20"/>
      <c r="G2777" s="20"/>
      <c r="H2777" s="20"/>
      <c r="I2777" s="20"/>
      <c r="J2777" s="20"/>
      <c r="K2777" s="21"/>
    </row>
    <row r="2778" spans="1:11" ht="17.100000000000001" customHeight="1" x14ac:dyDescent="0.25">
      <c r="A2778" s="60"/>
      <c r="B2778" s="18"/>
      <c r="C2778" s="19"/>
      <c r="D2778" s="20"/>
      <c r="E2778" s="20"/>
      <c r="F2778" s="20"/>
      <c r="G2778" s="20"/>
      <c r="H2778" s="20"/>
      <c r="I2778" s="20"/>
      <c r="J2778" s="20"/>
      <c r="K2778" s="21"/>
    </row>
    <row r="2779" spans="1:11" ht="17.100000000000001" customHeight="1" x14ac:dyDescent="0.25">
      <c r="A2779" s="60"/>
      <c r="B2779" s="18"/>
      <c r="C2779" s="19"/>
      <c r="D2779" s="20"/>
      <c r="E2779" s="20"/>
      <c r="F2779" s="20"/>
      <c r="G2779" s="20"/>
      <c r="H2779" s="20"/>
      <c r="I2779" s="20"/>
      <c r="J2779" s="20"/>
      <c r="K2779" s="21"/>
    </row>
    <row r="2780" spans="1:11" ht="17.100000000000001" customHeight="1" x14ac:dyDescent="0.25">
      <c r="A2780" s="60"/>
      <c r="B2780" s="18"/>
      <c r="C2780" s="19"/>
      <c r="D2780" s="20"/>
      <c r="E2780" s="20"/>
      <c r="F2780" s="20"/>
      <c r="G2780" s="20"/>
      <c r="H2780" s="20"/>
      <c r="I2780" s="20"/>
      <c r="J2780" s="20"/>
      <c r="K2780" s="21"/>
    </row>
    <row r="2781" spans="1:11" ht="17.100000000000001" customHeight="1" x14ac:dyDescent="0.25">
      <c r="A2781" s="60"/>
      <c r="B2781" s="18"/>
      <c r="C2781" s="19"/>
      <c r="D2781" s="20"/>
      <c r="E2781" s="20"/>
      <c r="F2781" s="20"/>
      <c r="G2781" s="20"/>
      <c r="H2781" s="20"/>
      <c r="I2781" s="20"/>
      <c r="J2781" s="20"/>
      <c r="K2781" s="21"/>
    </row>
    <row r="2782" spans="1:11" ht="17.100000000000001" customHeight="1" x14ac:dyDescent="0.25">
      <c r="A2782" s="60"/>
      <c r="B2782" s="18"/>
      <c r="C2782" s="19"/>
      <c r="D2782" s="20"/>
      <c r="E2782" s="20"/>
      <c r="F2782" s="20"/>
      <c r="G2782" s="20"/>
      <c r="H2782" s="20"/>
      <c r="I2782" s="20"/>
      <c r="J2782" s="20"/>
      <c r="K2782" s="21"/>
    </row>
    <row r="2783" spans="1:11" ht="17.100000000000001" customHeight="1" x14ac:dyDescent="0.25">
      <c r="A2783" s="60"/>
      <c r="B2783" s="18"/>
      <c r="C2783" s="19"/>
      <c r="D2783" s="20"/>
      <c r="E2783" s="20"/>
      <c r="F2783" s="20"/>
      <c r="G2783" s="20"/>
      <c r="H2783" s="20"/>
      <c r="I2783" s="20"/>
      <c r="J2783" s="20"/>
      <c r="K2783" s="21"/>
    </row>
    <row r="2784" spans="1:11" ht="17.100000000000001" customHeight="1" x14ac:dyDescent="0.25">
      <c r="A2784" s="60"/>
      <c r="B2784" s="18"/>
      <c r="C2784" s="19"/>
      <c r="D2784" s="20"/>
      <c r="E2784" s="20"/>
      <c r="F2784" s="20"/>
      <c r="G2784" s="20"/>
      <c r="H2784" s="20"/>
      <c r="I2784" s="20"/>
      <c r="J2784" s="20"/>
      <c r="K2784" s="21"/>
    </row>
    <row r="2785" spans="1:11" ht="17.100000000000001" customHeight="1" x14ac:dyDescent="0.25">
      <c r="A2785" s="60"/>
      <c r="B2785" s="18"/>
      <c r="C2785" s="19"/>
      <c r="D2785" s="20"/>
      <c r="E2785" s="20"/>
      <c r="F2785" s="20"/>
      <c r="G2785" s="20"/>
      <c r="H2785" s="20"/>
      <c r="I2785" s="20"/>
      <c r="J2785" s="20"/>
      <c r="K2785" s="21"/>
    </row>
    <row r="2786" spans="1:11" ht="17.100000000000001" customHeight="1" x14ac:dyDescent="0.25">
      <c r="A2786" s="60"/>
      <c r="B2786" s="18"/>
      <c r="C2786" s="19"/>
      <c r="D2786" s="20"/>
      <c r="E2786" s="20"/>
      <c r="F2786" s="20"/>
      <c r="G2786" s="20"/>
      <c r="H2786" s="20"/>
      <c r="I2786" s="20"/>
      <c r="J2786" s="20"/>
      <c r="K2786" s="21"/>
    </row>
    <row r="2787" spans="1:11" ht="17.100000000000001" customHeight="1" x14ac:dyDescent="0.25">
      <c r="A2787" s="60"/>
      <c r="B2787" s="18"/>
      <c r="C2787" s="19"/>
      <c r="D2787" s="20"/>
      <c r="E2787" s="20"/>
      <c r="F2787" s="20"/>
      <c r="G2787" s="20"/>
      <c r="H2787" s="20"/>
      <c r="I2787" s="20"/>
      <c r="J2787" s="20"/>
      <c r="K2787" s="21"/>
    </row>
    <row r="2788" spans="1:11" ht="17.100000000000001" customHeight="1" x14ac:dyDescent="0.25">
      <c r="A2788" s="60"/>
      <c r="B2788" s="18"/>
      <c r="C2788" s="19"/>
      <c r="D2788" s="20"/>
      <c r="E2788" s="20"/>
      <c r="F2788" s="20"/>
      <c r="G2788" s="20"/>
      <c r="H2788" s="20"/>
      <c r="I2788" s="20"/>
      <c r="J2788" s="20"/>
      <c r="K2788" s="21"/>
    </row>
    <row r="2789" spans="1:11" ht="17.100000000000001" customHeight="1" x14ac:dyDescent="0.25">
      <c r="A2789" s="60"/>
      <c r="B2789" s="18"/>
      <c r="C2789" s="19"/>
      <c r="D2789" s="20"/>
      <c r="E2789" s="20"/>
      <c r="F2789" s="20"/>
      <c r="G2789" s="20"/>
      <c r="H2789" s="20"/>
      <c r="I2789" s="20"/>
      <c r="J2789" s="20"/>
      <c r="K2789" s="21"/>
    </row>
    <row r="2790" spans="1:11" ht="17.100000000000001" customHeight="1" x14ac:dyDescent="0.25">
      <c r="A2790" s="60"/>
      <c r="B2790" s="18"/>
      <c r="C2790" s="19"/>
      <c r="D2790" s="20"/>
      <c r="E2790" s="20"/>
      <c r="F2790" s="20"/>
      <c r="G2790" s="20"/>
      <c r="H2790" s="20"/>
      <c r="I2790" s="20"/>
      <c r="J2790" s="20"/>
      <c r="K2790" s="21"/>
    </row>
    <row r="2791" spans="1:11" ht="17.100000000000001" customHeight="1" x14ac:dyDescent="0.25">
      <c r="A2791" s="60"/>
      <c r="B2791" s="18"/>
      <c r="C2791" s="19"/>
      <c r="D2791" s="20"/>
      <c r="E2791" s="20"/>
      <c r="F2791" s="20"/>
      <c r="G2791" s="20"/>
      <c r="H2791" s="20"/>
      <c r="I2791" s="20"/>
      <c r="J2791" s="20"/>
      <c r="K2791" s="21"/>
    </row>
    <row r="2792" spans="1:11" ht="17.100000000000001" customHeight="1" x14ac:dyDescent="0.25">
      <c r="A2792" s="60"/>
      <c r="B2792" s="18"/>
      <c r="C2792" s="19"/>
      <c r="D2792" s="20"/>
      <c r="E2792" s="20"/>
      <c r="F2792" s="20"/>
      <c r="G2792" s="20"/>
      <c r="H2792" s="20"/>
      <c r="I2792" s="20"/>
      <c r="J2792" s="20"/>
      <c r="K2792" s="21"/>
    </row>
    <row r="2793" spans="1:11" ht="17.100000000000001" customHeight="1" x14ac:dyDescent="0.25">
      <c r="A2793" s="60"/>
      <c r="B2793" s="18"/>
      <c r="C2793" s="19"/>
      <c r="D2793" s="20"/>
      <c r="E2793" s="20"/>
      <c r="F2793" s="20"/>
      <c r="G2793" s="20"/>
      <c r="H2793" s="20"/>
      <c r="I2793" s="20"/>
      <c r="J2793" s="20"/>
      <c r="K2793" s="21"/>
    </row>
    <row r="2794" spans="1:11" ht="17.100000000000001" customHeight="1" x14ac:dyDescent="0.25">
      <c r="A2794" s="60"/>
      <c r="B2794" s="18"/>
      <c r="C2794" s="19"/>
      <c r="D2794" s="20"/>
      <c r="E2794" s="20"/>
      <c r="F2794" s="20"/>
      <c r="G2794" s="20"/>
      <c r="H2794" s="20"/>
      <c r="I2794" s="20"/>
      <c r="J2794" s="20"/>
      <c r="K2794" s="21"/>
    </row>
    <row r="2795" spans="1:11" ht="17.100000000000001" customHeight="1" x14ac:dyDescent="0.25">
      <c r="A2795" s="60"/>
      <c r="B2795" s="18"/>
      <c r="C2795" s="19"/>
      <c r="D2795" s="20"/>
      <c r="E2795" s="20"/>
      <c r="F2795" s="20"/>
      <c r="G2795" s="20"/>
      <c r="H2795" s="20"/>
      <c r="I2795" s="20"/>
      <c r="J2795" s="20"/>
      <c r="K2795" s="21"/>
    </row>
    <row r="2796" spans="1:11" ht="17.100000000000001" customHeight="1" x14ac:dyDescent="0.25">
      <c r="A2796" s="60"/>
      <c r="B2796" s="18"/>
      <c r="C2796" s="19"/>
      <c r="D2796" s="20"/>
      <c r="E2796" s="20"/>
      <c r="F2796" s="20"/>
      <c r="G2796" s="20"/>
      <c r="H2796" s="20"/>
      <c r="I2796" s="20"/>
      <c r="J2796" s="20"/>
      <c r="K2796" s="21"/>
    </row>
    <row r="2797" spans="1:11" ht="17.100000000000001" customHeight="1" x14ac:dyDescent="0.25">
      <c r="A2797" s="60"/>
      <c r="B2797" s="18"/>
      <c r="C2797" s="19"/>
      <c r="D2797" s="20"/>
      <c r="E2797" s="20"/>
      <c r="F2797" s="20"/>
      <c r="G2797" s="20"/>
      <c r="H2797" s="20"/>
      <c r="I2797" s="20"/>
      <c r="J2797" s="20"/>
      <c r="K2797" s="21"/>
    </row>
    <row r="2798" spans="1:11" ht="17.100000000000001" customHeight="1" x14ac:dyDescent="0.25">
      <c r="A2798" s="60"/>
      <c r="B2798" s="18"/>
      <c r="C2798" s="19"/>
      <c r="D2798" s="20"/>
      <c r="E2798" s="20"/>
      <c r="F2798" s="20"/>
      <c r="G2798" s="20"/>
      <c r="H2798" s="20"/>
      <c r="I2798" s="20"/>
      <c r="J2798" s="20"/>
      <c r="K2798" s="21"/>
    </row>
    <row r="2799" spans="1:11" ht="17.100000000000001" customHeight="1" x14ac:dyDescent="0.25">
      <c r="A2799" s="60"/>
      <c r="B2799" s="18"/>
      <c r="C2799" s="19"/>
      <c r="D2799" s="20"/>
      <c r="E2799" s="20"/>
      <c r="F2799" s="20"/>
      <c r="G2799" s="20"/>
      <c r="H2799" s="20"/>
      <c r="I2799" s="20"/>
      <c r="J2799" s="20"/>
      <c r="K2799" s="21"/>
    </row>
    <row r="2800" spans="1:11" ht="17.100000000000001" customHeight="1" x14ac:dyDescent="0.25">
      <c r="A2800" s="60"/>
      <c r="B2800" s="18"/>
      <c r="C2800" s="19"/>
      <c r="D2800" s="20"/>
      <c r="E2800" s="20"/>
      <c r="F2800" s="20"/>
      <c r="G2800" s="20"/>
      <c r="H2800" s="20"/>
      <c r="I2800" s="20"/>
      <c r="J2800" s="20"/>
      <c r="K2800" s="21"/>
    </row>
    <row r="2801" spans="1:11" ht="17.100000000000001" customHeight="1" x14ac:dyDescent="0.25">
      <c r="A2801" s="60"/>
      <c r="B2801" s="18"/>
      <c r="C2801" s="19"/>
      <c r="D2801" s="20"/>
      <c r="E2801" s="20"/>
      <c r="F2801" s="20"/>
      <c r="G2801" s="20"/>
      <c r="H2801" s="20"/>
      <c r="I2801" s="20"/>
      <c r="J2801" s="20"/>
      <c r="K2801" s="21"/>
    </row>
    <row r="2802" spans="1:11" ht="17.100000000000001" customHeight="1" x14ac:dyDescent="0.25">
      <c r="A2802" s="60"/>
      <c r="B2802" s="18"/>
      <c r="C2802" s="19"/>
      <c r="D2802" s="20"/>
      <c r="E2802" s="20"/>
      <c r="F2802" s="20"/>
      <c r="G2802" s="20"/>
      <c r="H2802" s="20"/>
      <c r="I2802" s="20"/>
      <c r="J2802" s="20"/>
      <c r="K2802" s="21"/>
    </row>
    <row r="2803" spans="1:11" ht="17.100000000000001" customHeight="1" x14ac:dyDescent="0.25">
      <c r="A2803" s="60"/>
      <c r="B2803" s="18"/>
      <c r="C2803" s="19"/>
      <c r="D2803" s="20"/>
      <c r="E2803" s="20"/>
      <c r="F2803" s="20"/>
      <c r="G2803" s="20"/>
      <c r="H2803" s="20"/>
      <c r="I2803" s="20"/>
      <c r="J2803" s="20"/>
      <c r="K2803" s="21"/>
    </row>
    <row r="2804" spans="1:11" ht="17.100000000000001" customHeight="1" x14ac:dyDescent="0.25">
      <c r="A2804" s="60"/>
      <c r="B2804" s="18"/>
      <c r="C2804" s="19"/>
      <c r="D2804" s="20"/>
      <c r="E2804" s="20"/>
      <c r="F2804" s="20"/>
      <c r="G2804" s="20"/>
      <c r="H2804" s="20"/>
      <c r="I2804" s="20"/>
      <c r="J2804" s="20"/>
      <c r="K2804" s="21"/>
    </row>
    <row r="2805" spans="1:11" ht="17.100000000000001" customHeight="1" x14ac:dyDescent="0.25">
      <c r="A2805" s="60"/>
      <c r="B2805" s="18"/>
      <c r="C2805" s="19"/>
      <c r="D2805" s="20"/>
      <c r="E2805" s="20"/>
      <c r="F2805" s="20"/>
      <c r="G2805" s="20"/>
      <c r="H2805" s="20"/>
      <c r="I2805" s="20"/>
      <c r="J2805" s="20"/>
      <c r="K2805" s="21"/>
    </row>
    <row r="2806" spans="1:11" ht="17.100000000000001" customHeight="1" x14ac:dyDescent="0.25">
      <c r="A2806" s="60"/>
      <c r="B2806" s="18"/>
      <c r="C2806" s="19"/>
      <c r="D2806" s="20"/>
      <c r="E2806" s="20"/>
      <c r="F2806" s="20"/>
      <c r="G2806" s="20"/>
      <c r="H2806" s="20"/>
      <c r="I2806" s="20"/>
      <c r="J2806" s="20"/>
      <c r="K2806" s="21"/>
    </row>
    <row r="2807" spans="1:11" ht="17.100000000000001" customHeight="1" x14ac:dyDescent="0.25">
      <c r="A2807" s="60"/>
      <c r="B2807" s="18"/>
      <c r="C2807" s="19"/>
      <c r="D2807" s="20"/>
      <c r="E2807" s="20"/>
      <c r="F2807" s="20"/>
      <c r="G2807" s="20"/>
      <c r="H2807" s="20"/>
      <c r="I2807" s="20"/>
      <c r="J2807" s="20"/>
      <c r="K2807" s="21"/>
    </row>
    <row r="2808" spans="1:11" ht="17.100000000000001" customHeight="1" x14ac:dyDescent="0.25">
      <c r="A2808" s="60"/>
      <c r="B2808" s="18"/>
      <c r="C2808" s="19"/>
      <c r="D2808" s="20"/>
      <c r="E2808" s="20"/>
      <c r="F2808" s="20"/>
      <c r="G2808" s="20"/>
      <c r="H2808" s="20"/>
      <c r="I2808" s="20"/>
      <c r="J2808" s="20"/>
      <c r="K2808" s="21"/>
    </row>
    <row r="2809" spans="1:11" ht="17.100000000000001" customHeight="1" x14ac:dyDescent="0.25">
      <c r="A2809" s="60"/>
      <c r="B2809" s="18"/>
      <c r="C2809" s="19"/>
      <c r="D2809" s="20"/>
      <c r="E2809" s="20"/>
      <c r="F2809" s="20"/>
      <c r="G2809" s="20"/>
      <c r="H2809" s="20"/>
      <c r="I2809" s="20"/>
      <c r="J2809" s="20"/>
      <c r="K2809" s="21"/>
    </row>
    <row r="2810" spans="1:11" ht="17.100000000000001" customHeight="1" x14ac:dyDescent="0.25">
      <c r="A2810" s="60"/>
      <c r="B2810" s="18"/>
      <c r="C2810" s="19"/>
      <c r="D2810" s="20"/>
      <c r="E2810" s="20"/>
      <c r="F2810" s="20"/>
      <c r="G2810" s="20"/>
      <c r="H2810" s="20"/>
      <c r="I2810" s="20"/>
      <c r="J2810" s="20"/>
      <c r="K2810" s="21"/>
    </row>
    <row r="2811" spans="1:11" ht="17.100000000000001" customHeight="1" x14ac:dyDescent="0.25">
      <c r="A2811" s="60"/>
      <c r="B2811" s="18"/>
      <c r="C2811" s="19"/>
      <c r="D2811" s="20"/>
      <c r="E2811" s="20"/>
      <c r="F2811" s="20"/>
      <c r="G2811" s="20"/>
      <c r="H2811" s="20"/>
      <c r="I2811" s="20"/>
      <c r="J2811" s="20"/>
      <c r="K2811" s="21"/>
    </row>
    <row r="2812" spans="1:11" ht="17.100000000000001" customHeight="1" x14ac:dyDescent="0.25">
      <c r="A2812" s="60"/>
      <c r="B2812" s="18"/>
      <c r="C2812" s="19"/>
      <c r="D2812" s="20"/>
      <c r="E2812" s="20"/>
      <c r="F2812" s="20"/>
      <c r="G2812" s="20"/>
      <c r="H2812" s="20"/>
      <c r="I2812" s="20"/>
      <c r="J2812" s="20"/>
      <c r="K2812" s="21"/>
    </row>
    <row r="2813" spans="1:11" ht="17.100000000000001" customHeight="1" x14ac:dyDescent="0.25">
      <c r="A2813" s="60"/>
      <c r="B2813" s="18"/>
      <c r="C2813" s="19"/>
      <c r="D2813" s="20"/>
      <c r="E2813" s="20"/>
      <c r="F2813" s="20"/>
      <c r="G2813" s="20"/>
      <c r="H2813" s="20"/>
      <c r="I2813" s="20"/>
      <c r="J2813" s="20"/>
      <c r="K2813" s="21"/>
    </row>
    <row r="2814" spans="1:11" ht="17.100000000000001" customHeight="1" x14ac:dyDescent="0.25">
      <c r="A2814" s="60"/>
      <c r="B2814" s="18"/>
      <c r="C2814" s="19"/>
      <c r="D2814" s="20"/>
      <c r="E2814" s="20"/>
      <c r="F2814" s="20"/>
      <c r="G2814" s="20"/>
      <c r="H2814" s="20"/>
      <c r="I2814" s="20"/>
      <c r="J2814" s="20"/>
      <c r="K2814" s="21"/>
    </row>
    <row r="2815" spans="1:11" ht="17.100000000000001" customHeight="1" x14ac:dyDescent="0.25">
      <c r="A2815" s="60"/>
      <c r="B2815" s="18"/>
      <c r="C2815" s="19"/>
      <c r="D2815" s="20"/>
      <c r="E2815" s="20"/>
      <c r="F2815" s="20"/>
      <c r="G2815" s="20"/>
      <c r="H2815" s="20"/>
      <c r="I2815" s="20"/>
      <c r="J2815" s="20"/>
      <c r="K2815" s="21"/>
    </row>
    <row r="2816" spans="1:11" ht="17.100000000000001" customHeight="1" x14ac:dyDescent="0.25">
      <c r="A2816" s="60"/>
      <c r="B2816" s="18"/>
      <c r="C2816" s="19"/>
      <c r="D2816" s="20"/>
      <c r="E2816" s="20"/>
      <c r="F2816" s="20"/>
      <c r="G2816" s="20"/>
      <c r="H2816" s="20"/>
      <c r="I2816" s="20"/>
      <c r="J2816" s="20"/>
      <c r="K2816" s="21"/>
    </row>
    <row r="2817" spans="1:11" ht="17.100000000000001" customHeight="1" x14ac:dyDescent="0.25">
      <c r="A2817" s="60"/>
      <c r="B2817" s="18"/>
      <c r="C2817" s="19"/>
      <c r="D2817" s="20"/>
      <c r="E2817" s="20"/>
      <c r="F2817" s="20"/>
      <c r="G2817" s="20"/>
      <c r="H2817" s="20"/>
      <c r="I2817" s="20"/>
      <c r="J2817" s="20"/>
      <c r="K2817" s="21"/>
    </row>
    <row r="2818" spans="1:11" ht="17.100000000000001" customHeight="1" x14ac:dyDescent="0.25">
      <c r="A2818" s="60"/>
      <c r="B2818" s="18"/>
      <c r="C2818" s="19"/>
      <c r="D2818" s="20"/>
      <c r="E2818" s="20"/>
      <c r="F2818" s="20"/>
      <c r="G2818" s="20"/>
      <c r="H2818" s="20"/>
      <c r="I2818" s="20"/>
      <c r="J2818" s="20"/>
      <c r="K2818" s="21"/>
    </row>
    <row r="2819" spans="1:11" ht="17.100000000000001" customHeight="1" x14ac:dyDescent="0.25">
      <c r="A2819" s="60"/>
      <c r="B2819" s="18"/>
      <c r="C2819" s="19"/>
      <c r="D2819" s="20"/>
      <c r="E2819" s="20"/>
      <c r="F2819" s="20"/>
      <c r="G2819" s="20"/>
      <c r="H2819" s="20"/>
      <c r="I2819" s="20"/>
      <c r="J2819" s="20"/>
      <c r="K2819" s="21"/>
    </row>
    <row r="2820" spans="1:11" ht="17.100000000000001" customHeight="1" x14ac:dyDescent="0.25">
      <c r="A2820" s="60"/>
      <c r="B2820" s="18"/>
      <c r="C2820" s="19"/>
      <c r="D2820" s="20"/>
      <c r="E2820" s="20"/>
      <c r="F2820" s="20"/>
      <c r="G2820" s="20"/>
      <c r="H2820" s="20"/>
      <c r="I2820" s="20"/>
      <c r="J2820" s="20"/>
      <c r="K2820" s="21"/>
    </row>
    <row r="2821" spans="1:11" ht="17.100000000000001" customHeight="1" x14ac:dyDescent="0.25">
      <c r="A2821" s="60"/>
      <c r="B2821" s="18"/>
      <c r="C2821" s="19"/>
      <c r="D2821" s="20"/>
      <c r="E2821" s="20"/>
      <c r="F2821" s="20"/>
      <c r="G2821" s="20"/>
      <c r="H2821" s="20"/>
      <c r="I2821" s="20"/>
      <c r="J2821" s="20"/>
      <c r="K2821" s="21"/>
    </row>
    <row r="2822" spans="1:11" ht="17.100000000000001" customHeight="1" x14ac:dyDescent="0.25">
      <c r="A2822" s="60"/>
      <c r="B2822" s="18"/>
      <c r="C2822" s="19"/>
      <c r="D2822" s="20"/>
      <c r="E2822" s="20"/>
      <c r="F2822" s="20"/>
      <c r="G2822" s="20"/>
      <c r="H2822" s="20"/>
      <c r="I2822" s="20"/>
      <c r="J2822" s="20"/>
      <c r="K2822" s="21"/>
    </row>
    <row r="2823" spans="1:11" ht="17.100000000000001" customHeight="1" x14ac:dyDescent="0.25">
      <c r="A2823" s="60"/>
      <c r="B2823" s="18"/>
      <c r="C2823" s="19"/>
      <c r="D2823" s="20"/>
      <c r="E2823" s="20"/>
      <c r="F2823" s="20"/>
      <c r="G2823" s="20"/>
      <c r="H2823" s="20"/>
      <c r="I2823" s="20"/>
      <c r="J2823" s="20"/>
      <c r="K2823" s="21"/>
    </row>
    <row r="2824" spans="1:11" ht="17.100000000000001" customHeight="1" x14ac:dyDescent="0.25">
      <c r="A2824" s="60"/>
      <c r="B2824" s="18"/>
      <c r="C2824" s="19"/>
      <c r="D2824" s="20"/>
      <c r="E2824" s="20"/>
      <c r="F2824" s="20"/>
      <c r="G2824" s="20"/>
      <c r="H2824" s="20"/>
      <c r="I2824" s="20"/>
      <c r="J2824" s="20"/>
      <c r="K2824" s="21"/>
    </row>
    <row r="2825" spans="1:11" ht="17.100000000000001" customHeight="1" x14ac:dyDescent="0.25">
      <c r="A2825" s="60"/>
      <c r="B2825" s="18"/>
      <c r="C2825" s="19"/>
      <c r="D2825" s="20"/>
      <c r="E2825" s="20"/>
      <c r="F2825" s="20"/>
      <c r="G2825" s="20"/>
      <c r="H2825" s="20"/>
      <c r="I2825" s="20"/>
      <c r="J2825" s="20"/>
      <c r="K2825" s="21"/>
    </row>
    <row r="2826" spans="1:11" ht="17.100000000000001" customHeight="1" x14ac:dyDescent="0.25">
      <c r="A2826" s="60"/>
      <c r="B2826" s="18"/>
      <c r="C2826" s="19"/>
      <c r="D2826" s="20"/>
      <c r="E2826" s="20"/>
      <c r="F2826" s="20"/>
      <c r="G2826" s="20"/>
      <c r="H2826" s="20"/>
      <c r="I2826" s="20"/>
      <c r="J2826" s="20"/>
      <c r="K2826" s="21"/>
    </row>
    <row r="2827" spans="1:11" ht="17.100000000000001" customHeight="1" x14ac:dyDescent="0.25">
      <c r="A2827" s="60"/>
      <c r="B2827" s="18"/>
      <c r="C2827" s="19"/>
      <c r="D2827" s="20"/>
      <c r="E2827" s="20"/>
      <c r="F2827" s="20"/>
      <c r="G2827" s="20"/>
      <c r="H2827" s="20"/>
      <c r="I2827" s="20"/>
      <c r="J2827" s="20"/>
      <c r="K2827" s="21"/>
    </row>
    <row r="2828" spans="1:11" ht="17.100000000000001" customHeight="1" x14ac:dyDescent="0.25">
      <c r="A2828" s="60"/>
      <c r="B2828" s="18"/>
      <c r="C2828" s="19"/>
      <c r="D2828" s="20"/>
      <c r="E2828" s="20"/>
      <c r="F2828" s="20"/>
      <c r="G2828" s="20"/>
      <c r="H2828" s="20"/>
      <c r="I2828" s="20"/>
      <c r="J2828" s="20"/>
      <c r="K2828" s="21"/>
    </row>
    <row r="2829" spans="1:11" ht="17.100000000000001" customHeight="1" x14ac:dyDescent="0.25">
      <c r="A2829" s="60"/>
      <c r="B2829" s="18"/>
      <c r="C2829" s="19"/>
      <c r="D2829" s="20"/>
      <c r="E2829" s="20"/>
      <c r="F2829" s="20"/>
      <c r="G2829" s="20"/>
      <c r="H2829" s="20"/>
      <c r="I2829" s="20"/>
      <c r="J2829" s="20"/>
      <c r="K2829" s="21"/>
    </row>
    <row r="2830" spans="1:11" ht="17.100000000000001" customHeight="1" x14ac:dyDescent="0.25">
      <c r="A2830" s="60"/>
      <c r="B2830" s="18"/>
      <c r="C2830" s="19"/>
      <c r="D2830" s="20"/>
      <c r="E2830" s="20"/>
      <c r="F2830" s="20"/>
      <c r="G2830" s="20"/>
      <c r="H2830" s="20"/>
      <c r="I2830" s="20"/>
      <c r="J2830" s="20"/>
      <c r="K2830" s="21"/>
    </row>
    <row r="2831" spans="1:11" ht="17.100000000000001" customHeight="1" x14ac:dyDescent="0.25">
      <c r="A2831" s="60"/>
      <c r="B2831" s="18"/>
      <c r="C2831" s="19"/>
      <c r="D2831" s="20"/>
      <c r="E2831" s="20"/>
      <c r="F2831" s="20"/>
      <c r="G2831" s="20"/>
      <c r="H2831" s="20"/>
      <c r="I2831" s="20"/>
      <c r="J2831" s="20"/>
      <c r="K2831" s="21"/>
    </row>
    <row r="2832" spans="1:11" ht="17.100000000000001" customHeight="1" x14ac:dyDescent="0.25">
      <c r="A2832" s="60"/>
      <c r="B2832" s="18"/>
      <c r="C2832" s="19"/>
      <c r="D2832" s="20"/>
      <c r="E2832" s="20"/>
      <c r="F2832" s="20"/>
      <c r="G2832" s="20"/>
      <c r="H2832" s="20"/>
      <c r="I2832" s="20"/>
      <c r="J2832" s="20"/>
      <c r="K2832" s="21"/>
    </row>
    <row r="2833" spans="1:11" ht="17.100000000000001" customHeight="1" x14ac:dyDescent="0.25">
      <c r="A2833" s="60"/>
      <c r="B2833" s="18"/>
      <c r="C2833" s="19"/>
      <c r="D2833" s="20"/>
      <c r="E2833" s="20"/>
      <c r="F2833" s="20"/>
      <c r="G2833" s="20"/>
      <c r="H2833" s="20"/>
      <c r="I2833" s="20"/>
      <c r="J2833" s="20"/>
      <c r="K2833" s="21"/>
    </row>
    <row r="2834" spans="1:11" ht="17.100000000000001" customHeight="1" x14ac:dyDescent="0.25">
      <c r="A2834" s="60"/>
      <c r="B2834" s="18"/>
      <c r="C2834" s="19"/>
      <c r="D2834" s="20"/>
      <c r="E2834" s="20"/>
      <c r="F2834" s="20"/>
      <c r="G2834" s="20"/>
      <c r="H2834" s="20"/>
      <c r="I2834" s="20"/>
      <c r="J2834" s="20"/>
      <c r="K2834" s="21"/>
    </row>
    <row r="2835" spans="1:11" ht="17.100000000000001" customHeight="1" x14ac:dyDescent="0.25">
      <c r="A2835" s="60"/>
      <c r="B2835" s="18"/>
      <c r="C2835" s="19"/>
      <c r="D2835" s="20"/>
      <c r="E2835" s="20"/>
      <c r="F2835" s="20"/>
      <c r="G2835" s="20"/>
      <c r="H2835" s="20"/>
      <c r="I2835" s="20"/>
      <c r="J2835" s="20"/>
      <c r="K2835" s="21"/>
    </row>
    <row r="2836" spans="1:11" ht="17.100000000000001" customHeight="1" x14ac:dyDescent="0.25">
      <c r="A2836" s="60"/>
      <c r="B2836" s="18"/>
      <c r="C2836" s="19"/>
      <c r="D2836" s="20"/>
      <c r="E2836" s="20"/>
      <c r="F2836" s="20"/>
      <c r="G2836" s="20"/>
      <c r="H2836" s="20"/>
      <c r="I2836" s="20"/>
      <c r="J2836" s="20"/>
      <c r="K2836" s="21"/>
    </row>
    <row r="2837" spans="1:11" ht="17.100000000000001" customHeight="1" x14ac:dyDescent="0.25">
      <c r="A2837" s="60"/>
      <c r="B2837" s="18"/>
      <c r="C2837" s="19"/>
      <c r="D2837" s="20"/>
      <c r="E2837" s="20"/>
      <c r="F2837" s="20"/>
      <c r="G2837" s="20"/>
      <c r="H2837" s="20"/>
      <c r="I2837" s="20"/>
      <c r="J2837" s="20"/>
      <c r="K2837" s="21"/>
    </row>
    <row r="2838" spans="1:11" ht="17.100000000000001" customHeight="1" x14ac:dyDescent="0.25">
      <c r="A2838" s="60"/>
      <c r="B2838" s="18"/>
      <c r="C2838" s="19"/>
      <c r="D2838" s="20"/>
      <c r="E2838" s="20"/>
      <c r="F2838" s="20"/>
      <c r="G2838" s="20"/>
      <c r="H2838" s="20"/>
      <c r="I2838" s="20"/>
      <c r="J2838" s="20"/>
      <c r="K2838" s="21"/>
    </row>
    <row r="2839" spans="1:11" ht="17.100000000000001" customHeight="1" x14ac:dyDescent="0.25">
      <c r="A2839" s="60"/>
      <c r="B2839" s="18"/>
      <c r="C2839" s="19"/>
      <c r="D2839" s="20"/>
      <c r="E2839" s="20"/>
      <c r="F2839" s="20"/>
      <c r="G2839" s="20"/>
      <c r="H2839" s="20"/>
      <c r="I2839" s="20"/>
      <c r="J2839" s="20"/>
      <c r="K2839" s="21"/>
    </row>
    <row r="2840" spans="1:11" ht="17.100000000000001" customHeight="1" x14ac:dyDescent="0.25">
      <c r="A2840" s="60"/>
      <c r="B2840" s="18"/>
      <c r="C2840" s="19"/>
      <c r="D2840" s="20"/>
      <c r="E2840" s="20"/>
      <c r="F2840" s="20"/>
      <c r="G2840" s="20"/>
      <c r="H2840" s="20"/>
      <c r="I2840" s="20"/>
      <c r="J2840" s="20"/>
      <c r="K2840" s="21"/>
    </row>
    <row r="2841" spans="1:11" ht="17.100000000000001" customHeight="1" x14ac:dyDescent="0.25">
      <c r="A2841" s="60"/>
      <c r="B2841" s="18"/>
      <c r="C2841" s="19"/>
      <c r="D2841" s="20"/>
      <c r="E2841" s="20"/>
      <c r="F2841" s="20"/>
      <c r="G2841" s="20"/>
      <c r="H2841" s="20"/>
      <c r="I2841" s="20"/>
      <c r="J2841" s="20"/>
      <c r="K2841" s="21"/>
    </row>
    <row r="2842" spans="1:11" ht="17.100000000000001" customHeight="1" x14ac:dyDescent="0.25">
      <c r="A2842" s="60"/>
      <c r="B2842" s="18"/>
      <c r="C2842" s="19"/>
      <c r="D2842" s="20"/>
      <c r="E2842" s="20"/>
      <c r="F2842" s="20"/>
      <c r="G2842" s="20"/>
      <c r="H2842" s="20"/>
      <c r="I2842" s="20"/>
      <c r="J2842" s="20"/>
      <c r="K2842" s="21"/>
    </row>
    <row r="2843" spans="1:11" ht="17.100000000000001" customHeight="1" x14ac:dyDescent="0.25">
      <c r="A2843" s="60"/>
      <c r="B2843" s="18"/>
      <c r="C2843" s="19"/>
      <c r="D2843" s="20"/>
      <c r="E2843" s="20"/>
      <c r="F2843" s="20"/>
      <c r="G2843" s="20"/>
      <c r="H2843" s="20"/>
      <c r="I2843" s="20"/>
      <c r="J2843" s="20"/>
      <c r="K2843" s="21"/>
    </row>
    <row r="2844" spans="1:11" ht="17.100000000000001" customHeight="1" x14ac:dyDescent="0.25">
      <c r="A2844" s="60"/>
      <c r="B2844" s="18"/>
      <c r="C2844" s="19"/>
      <c r="D2844" s="20"/>
      <c r="E2844" s="20"/>
      <c r="F2844" s="20"/>
      <c r="G2844" s="20"/>
      <c r="H2844" s="20"/>
      <c r="I2844" s="20"/>
      <c r="J2844" s="20"/>
      <c r="K2844" s="21"/>
    </row>
    <row r="2845" spans="1:11" ht="17.100000000000001" customHeight="1" x14ac:dyDescent="0.25">
      <c r="A2845" s="60"/>
      <c r="B2845" s="18"/>
      <c r="C2845" s="19"/>
      <c r="D2845" s="20"/>
      <c r="E2845" s="20"/>
      <c r="F2845" s="20"/>
      <c r="G2845" s="20"/>
      <c r="H2845" s="20"/>
      <c r="I2845" s="20"/>
      <c r="J2845" s="20"/>
      <c r="K2845" s="21"/>
    </row>
    <row r="2846" spans="1:11" ht="17.100000000000001" customHeight="1" x14ac:dyDescent="0.25">
      <c r="A2846" s="60"/>
      <c r="B2846" s="18"/>
      <c r="C2846" s="19"/>
      <c r="D2846" s="20"/>
      <c r="E2846" s="20"/>
      <c r="F2846" s="20"/>
      <c r="G2846" s="20"/>
      <c r="H2846" s="20"/>
      <c r="I2846" s="20"/>
      <c r="J2846" s="20"/>
      <c r="K2846" s="21"/>
    </row>
    <row r="2847" spans="1:11" ht="17.100000000000001" customHeight="1" x14ac:dyDescent="0.25">
      <c r="A2847" s="60"/>
      <c r="B2847" s="18"/>
      <c r="C2847" s="19"/>
      <c r="D2847" s="20"/>
      <c r="E2847" s="20"/>
      <c r="F2847" s="20"/>
      <c r="G2847" s="20"/>
      <c r="H2847" s="20"/>
      <c r="I2847" s="20"/>
      <c r="J2847" s="20"/>
      <c r="K2847" s="21"/>
    </row>
    <row r="2848" spans="1:11" ht="17.100000000000001" customHeight="1" x14ac:dyDescent="0.25">
      <c r="A2848" s="60"/>
      <c r="B2848" s="18"/>
      <c r="C2848" s="19"/>
      <c r="D2848" s="20"/>
      <c r="E2848" s="20"/>
      <c r="F2848" s="20"/>
      <c r="G2848" s="20"/>
      <c r="H2848" s="20"/>
      <c r="I2848" s="20"/>
      <c r="J2848" s="20"/>
      <c r="K2848" s="21"/>
    </row>
    <row r="2849" spans="1:11" ht="17.100000000000001" customHeight="1" x14ac:dyDescent="0.25">
      <c r="A2849" s="60"/>
      <c r="B2849" s="18"/>
      <c r="C2849" s="19"/>
      <c r="D2849" s="20"/>
      <c r="E2849" s="20"/>
      <c r="F2849" s="20"/>
      <c r="G2849" s="20"/>
      <c r="H2849" s="20"/>
      <c r="I2849" s="20"/>
      <c r="J2849" s="20"/>
      <c r="K2849" s="21"/>
    </row>
    <row r="2850" spans="1:11" ht="17.100000000000001" customHeight="1" x14ac:dyDescent="0.25">
      <c r="A2850" s="60"/>
      <c r="B2850" s="18"/>
      <c r="C2850" s="19"/>
      <c r="D2850" s="20"/>
      <c r="E2850" s="20"/>
      <c r="F2850" s="20"/>
      <c r="G2850" s="20"/>
      <c r="H2850" s="20"/>
      <c r="I2850" s="20"/>
      <c r="J2850" s="20"/>
      <c r="K2850" s="21"/>
    </row>
    <row r="2851" spans="1:11" ht="17.100000000000001" customHeight="1" x14ac:dyDescent="0.25">
      <c r="A2851" s="60"/>
      <c r="B2851" s="18"/>
      <c r="C2851" s="19"/>
      <c r="D2851" s="20"/>
      <c r="E2851" s="20"/>
      <c r="F2851" s="20"/>
      <c r="G2851" s="20"/>
      <c r="H2851" s="20"/>
      <c r="I2851" s="20"/>
      <c r="J2851" s="20"/>
      <c r="K2851" s="21"/>
    </row>
    <row r="2852" spans="1:11" ht="17.100000000000001" customHeight="1" x14ac:dyDescent="0.25">
      <c r="A2852" s="60"/>
      <c r="B2852" s="18"/>
      <c r="C2852" s="19"/>
      <c r="D2852" s="20"/>
      <c r="E2852" s="20"/>
      <c r="F2852" s="20"/>
      <c r="G2852" s="20"/>
      <c r="H2852" s="20"/>
      <c r="I2852" s="20"/>
      <c r="J2852" s="20"/>
      <c r="K2852" s="21"/>
    </row>
    <row r="2853" spans="1:11" ht="17.100000000000001" customHeight="1" x14ac:dyDescent="0.25">
      <c r="A2853" s="60"/>
      <c r="B2853" s="18"/>
      <c r="C2853" s="19"/>
      <c r="D2853" s="20"/>
      <c r="E2853" s="20"/>
      <c r="F2853" s="20"/>
      <c r="G2853" s="20"/>
      <c r="H2853" s="20"/>
      <c r="I2853" s="20"/>
      <c r="J2853" s="20"/>
      <c r="K2853" s="21"/>
    </row>
    <row r="2854" spans="1:11" ht="17.100000000000001" customHeight="1" x14ac:dyDescent="0.25">
      <c r="A2854" s="60"/>
      <c r="B2854" s="18"/>
      <c r="C2854" s="19"/>
      <c r="D2854" s="20"/>
      <c r="E2854" s="20"/>
      <c r="F2854" s="20"/>
      <c r="G2854" s="20"/>
      <c r="H2854" s="20"/>
      <c r="I2854" s="20"/>
      <c r="J2854" s="20"/>
      <c r="K2854" s="21"/>
    </row>
    <row r="2855" spans="1:11" ht="17.100000000000001" customHeight="1" x14ac:dyDescent="0.25">
      <c r="A2855" s="60"/>
      <c r="B2855" s="18"/>
      <c r="C2855" s="19"/>
      <c r="D2855" s="20"/>
      <c r="E2855" s="20"/>
      <c r="F2855" s="20"/>
      <c r="G2855" s="20"/>
      <c r="H2855" s="20"/>
      <c r="I2855" s="20"/>
      <c r="J2855" s="20"/>
      <c r="K2855" s="21"/>
    </row>
    <row r="2856" spans="1:11" ht="17.100000000000001" customHeight="1" x14ac:dyDescent="0.25">
      <c r="A2856" s="60"/>
      <c r="B2856" s="18"/>
      <c r="C2856" s="19"/>
      <c r="D2856" s="20"/>
      <c r="E2856" s="20"/>
      <c r="F2856" s="20"/>
      <c r="G2856" s="20"/>
      <c r="H2856" s="20"/>
      <c r="I2856" s="20"/>
      <c r="J2856" s="20"/>
      <c r="K2856" s="21"/>
    </row>
    <row r="2857" spans="1:11" ht="17.100000000000001" customHeight="1" x14ac:dyDescent="0.25">
      <c r="A2857" s="60"/>
      <c r="B2857" s="18"/>
      <c r="C2857" s="19"/>
      <c r="D2857" s="20"/>
      <c r="E2857" s="20"/>
      <c r="F2857" s="20"/>
      <c r="G2857" s="20"/>
      <c r="H2857" s="20"/>
      <c r="I2857" s="20"/>
      <c r="J2857" s="20"/>
      <c r="K2857" s="21"/>
    </row>
    <row r="2858" spans="1:11" ht="17.100000000000001" customHeight="1" x14ac:dyDescent="0.25">
      <c r="A2858" s="60"/>
      <c r="B2858" s="18"/>
      <c r="C2858" s="19"/>
      <c r="D2858" s="20"/>
      <c r="E2858" s="20"/>
      <c r="F2858" s="20"/>
      <c r="G2858" s="20"/>
      <c r="H2858" s="20"/>
      <c r="I2858" s="20"/>
      <c r="J2858" s="20"/>
      <c r="K2858" s="21"/>
    </row>
    <row r="2859" spans="1:11" ht="17.100000000000001" customHeight="1" x14ac:dyDescent="0.25">
      <c r="A2859" s="60"/>
      <c r="B2859" s="18"/>
      <c r="C2859" s="19"/>
      <c r="D2859" s="20"/>
      <c r="E2859" s="20"/>
      <c r="F2859" s="20"/>
      <c r="G2859" s="20"/>
      <c r="H2859" s="20"/>
      <c r="I2859" s="20"/>
      <c r="J2859" s="20"/>
      <c r="K2859" s="21"/>
    </row>
    <row r="2860" spans="1:11" ht="17.100000000000001" customHeight="1" x14ac:dyDescent="0.25">
      <c r="A2860" s="60"/>
      <c r="B2860" s="18"/>
      <c r="C2860" s="19"/>
      <c r="D2860" s="20"/>
      <c r="E2860" s="20"/>
      <c r="F2860" s="20"/>
      <c r="G2860" s="20"/>
      <c r="H2860" s="20"/>
      <c r="I2860" s="20"/>
      <c r="J2860" s="20"/>
      <c r="K2860" s="21"/>
    </row>
    <row r="2861" spans="1:11" ht="17.100000000000001" customHeight="1" x14ac:dyDescent="0.25">
      <c r="A2861" s="60"/>
      <c r="B2861" s="18"/>
      <c r="C2861" s="19"/>
      <c r="D2861" s="20"/>
      <c r="E2861" s="20"/>
      <c r="F2861" s="20"/>
      <c r="G2861" s="20"/>
      <c r="H2861" s="20"/>
      <c r="I2861" s="20"/>
      <c r="J2861" s="20"/>
      <c r="K2861" s="21"/>
    </row>
    <row r="2862" spans="1:11" ht="17.100000000000001" customHeight="1" x14ac:dyDescent="0.25">
      <c r="A2862" s="60"/>
      <c r="B2862" s="18"/>
      <c r="C2862" s="19"/>
      <c r="D2862" s="20"/>
      <c r="E2862" s="20"/>
      <c r="F2862" s="20"/>
      <c r="G2862" s="20"/>
      <c r="H2862" s="20"/>
      <c r="I2862" s="20"/>
      <c r="J2862" s="20"/>
      <c r="K2862" s="21"/>
    </row>
    <row r="2863" spans="1:11" ht="17.100000000000001" customHeight="1" x14ac:dyDescent="0.25">
      <c r="A2863" s="60"/>
      <c r="B2863" s="18"/>
      <c r="C2863" s="19"/>
      <c r="D2863" s="20"/>
      <c r="E2863" s="20"/>
      <c r="F2863" s="20"/>
      <c r="G2863" s="20"/>
      <c r="H2863" s="20"/>
      <c r="I2863" s="20"/>
      <c r="J2863" s="20"/>
      <c r="K2863" s="21"/>
    </row>
    <row r="2864" spans="1:11" ht="17.100000000000001" customHeight="1" x14ac:dyDescent="0.25">
      <c r="A2864" s="60"/>
      <c r="B2864" s="18"/>
      <c r="C2864" s="19"/>
      <c r="D2864" s="20"/>
      <c r="E2864" s="20"/>
      <c r="F2864" s="20"/>
      <c r="G2864" s="20"/>
      <c r="H2864" s="20"/>
      <c r="I2864" s="20"/>
      <c r="J2864" s="20"/>
      <c r="K2864" s="21"/>
    </row>
    <row r="2865" spans="1:11" ht="17.100000000000001" customHeight="1" x14ac:dyDescent="0.25">
      <c r="A2865" s="60"/>
      <c r="B2865" s="18"/>
      <c r="C2865" s="19"/>
      <c r="D2865" s="20"/>
      <c r="E2865" s="20"/>
      <c r="F2865" s="20"/>
      <c r="G2865" s="20"/>
      <c r="H2865" s="20"/>
      <c r="I2865" s="20"/>
      <c r="J2865" s="20"/>
      <c r="K2865" s="21"/>
    </row>
    <row r="2866" spans="1:11" ht="17.100000000000001" customHeight="1" x14ac:dyDescent="0.25">
      <c r="A2866" s="60"/>
      <c r="B2866" s="18"/>
      <c r="C2866" s="19"/>
      <c r="D2866" s="20"/>
      <c r="E2866" s="20"/>
      <c r="F2866" s="20"/>
      <c r="G2866" s="20"/>
      <c r="H2866" s="20"/>
      <c r="I2866" s="20"/>
      <c r="J2866" s="20"/>
      <c r="K2866" s="21"/>
    </row>
    <row r="2867" spans="1:11" ht="17.100000000000001" customHeight="1" x14ac:dyDescent="0.25">
      <c r="A2867" s="60"/>
      <c r="B2867" s="18"/>
      <c r="C2867" s="19"/>
      <c r="D2867" s="20"/>
      <c r="E2867" s="20"/>
      <c r="F2867" s="20"/>
      <c r="G2867" s="20"/>
      <c r="H2867" s="20"/>
      <c r="I2867" s="20"/>
      <c r="J2867" s="20"/>
      <c r="K2867" s="21"/>
    </row>
    <row r="2868" spans="1:11" ht="17.100000000000001" customHeight="1" x14ac:dyDescent="0.25">
      <c r="A2868" s="60"/>
      <c r="B2868" s="18"/>
      <c r="C2868" s="19"/>
      <c r="D2868" s="20"/>
      <c r="E2868" s="20"/>
      <c r="F2868" s="20"/>
      <c r="G2868" s="20"/>
      <c r="H2868" s="20"/>
      <c r="I2868" s="20"/>
      <c r="J2868" s="20"/>
      <c r="K2868" s="21"/>
    </row>
    <row r="2869" spans="1:11" ht="17.100000000000001" customHeight="1" x14ac:dyDescent="0.25">
      <c r="A2869" s="60"/>
      <c r="B2869" s="18"/>
      <c r="C2869" s="19"/>
      <c r="D2869" s="20"/>
      <c r="E2869" s="20"/>
      <c r="F2869" s="20"/>
      <c r="G2869" s="20"/>
      <c r="H2869" s="20"/>
      <c r="I2869" s="20"/>
      <c r="J2869" s="20"/>
      <c r="K2869" s="21"/>
    </row>
    <row r="2870" spans="1:11" ht="17.100000000000001" customHeight="1" x14ac:dyDescent="0.25">
      <c r="A2870" s="60"/>
      <c r="B2870" s="18"/>
      <c r="C2870" s="19"/>
      <c r="D2870" s="20"/>
      <c r="E2870" s="20"/>
      <c r="F2870" s="20"/>
      <c r="G2870" s="20"/>
      <c r="H2870" s="20"/>
      <c r="I2870" s="20"/>
      <c r="J2870" s="20"/>
      <c r="K2870" s="21"/>
    </row>
    <row r="2871" spans="1:11" ht="17.100000000000001" customHeight="1" x14ac:dyDescent="0.25">
      <c r="A2871" s="60"/>
      <c r="B2871" s="18"/>
      <c r="C2871" s="19"/>
      <c r="D2871" s="20"/>
      <c r="E2871" s="20"/>
      <c r="F2871" s="20"/>
      <c r="G2871" s="20"/>
      <c r="H2871" s="20"/>
      <c r="I2871" s="20"/>
      <c r="J2871" s="20"/>
      <c r="K2871" s="21"/>
    </row>
    <row r="2872" spans="1:11" ht="17.100000000000001" customHeight="1" x14ac:dyDescent="0.25">
      <c r="A2872" s="60"/>
      <c r="B2872" s="18"/>
      <c r="C2872" s="19"/>
      <c r="D2872" s="20"/>
      <c r="E2872" s="20"/>
      <c r="F2872" s="20"/>
      <c r="G2872" s="20"/>
      <c r="H2872" s="20"/>
      <c r="I2872" s="20"/>
      <c r="J2872" s="20"/>
      <c r="K2872" s="21"/>
    </row>
    <row r="2873" spans="1:11" ht="17.100000000000001" customHeight="1" x14ac:dyDescent="0.25">
      <c r="A2873" s="60"/>
      <c r="B2873" s="18"/>
      <c r="C2873" s="19"/>
      <c r="D2873" s="20"/>
      <c r="E2873" s="20"/>
      <c r="F2873" s="20"/>
      <c r="G2873" s="20"/>
      <c r="H2873" s="20"/>
      <c r="I2873" s="20"/>
      <c r="J2873" s="20"/>
      <c r="K2873" s="21"/>
    </row>
    <row r="2874" spans="1:11" ht="17.100000000000001" customHeight="1" x14ac:dyDescent="0.25">
      <c r="A2874" s="60"/>
      <c r="B2874" s="18"/>
      <c r="C2874" s="19"/>
      <c r="D2874" s="20"/>
      <c r="E2874" s="20"/>
      <c r="F2874" s="20"/>
      <c r="G2874" s="20"/>
      <c r="H2874" s="20"/>
      <c r="I2874" s="20"/>
      <c r="J2874" s="20"/>
      <c r="K2874" s="21"/>
    </row>
    <row r="2875" spans="1:11" ht="17.100000000000001" customHeight="1" x14ac:dyDescent="0.25">
      <c r="A2875" s="60"/>
      <c r="B2875" s="18"/>
      <c r="C2875" s="19"/>
      <c r="D2875" s="20"/>
      <c r="E2875" s="20"/>
      <c r="F2875" s="20"/>
      <c r="G2875" s="20"/>
      <c r="H2875" s="20"/>
      <c r="I2875" s="20"/>
      <c r="J2875" s="20"/>
      <c r="K2875" s="21"/>
    </row>
    <row r="2876" spans="1:11" ht="17.100000000000001" customHeight="1" x14ac:dyDescent="0.25">
      <c r="A2876" s="60"/>
      <c r="B2876" s="18"/>
      <c r="C2876" s="19"/>
      <c r="D2876" s="20"/>
      <c r="E2876" s="20"/>
      <c r="F2876" s="20"/>
      <c r="G2876" s="20"/>
      <c r="H2876" s="20"/>
      <c r="I2876" s="20"/>
      <c r="J2876" s="20"/>
      <c r="K2876" s="21"/>
    </row>
    <row r="2877" spans="1:11" ht="17.100000000000001" customHeight="1" x14ac:dyDescent="0.25">
      <c r="A2877" s="60"/>
      <c r="B2877" s="18"/>
      <c r="C2877" s="19"/>
      <c r="D2877" s="20"/>
      <c r="E2877" s="20"/>
      <c r="F2877" s="20"/>
      <c r="G2877" s="20"/>
      <c r="H2877" s="20"/>
      <c r="I2877" s="20"/>
      <c r="J2877" s="20"/>
      <c r="K2877" s="21"/>
    </row>
    <row r="2878" spans="1:11" ht="17.100000000000001" customHeight="1" x14ac:dyDescent="0.25">
      <c r="A2878" s="60"/>
      <c r="B2878" s="18"/>
      <c r="C2878" s="19"/>
      <c r="D2878" s="20"/>
      <c r="E2878" s="20"/>
      <c r="F2878" s="20"/>
      <c r="G2878" s="20"/>
      <c r="H2878" s="20"/>
      <c r="I2878" s="20"/>
      <c r="J2878" s="20"/>
      <c r="K2878" s="21"/>
    </row>
    <row r="2879" spans="1:11" ht="17.100000000000001" customHeight="1" x14ac:dyDescent="0.25">
      <c r="A2879" s="60"/>
      <c r="B2879" s="18"/>
      <c r="C2879" s="19"/>
      <c r="D2879" s="20"/>
      <c r="E2879" s="20"/>
      <c r="F2879" s="20"/>
      <c r="G2879" s="20"/>
      <c r="H2879" s="20"/>
      <c r="I2879" s="20"/>
      <c r="J2879" s="20"/>
      <c r="K2879" s="21"/>
    </row>
    <row r="2880" spans="1:11" ht="17.100000000000001" customHeight="1" x14ac:dyDescent="0.25">
      <c r="A2880" s="60"/>
      <c r="B2880" s="18"/>
      <c r="C2880" s="19"/>
      <c r="D2880" s="20"/>
      <c r="E2880" s="20"/>
      <c r="F2880" s="20"/>
      <c r="G2880" s="20"/>
      <c r="H2880" s="20"/>
      <c r="I2880" s="20"/>
      <c r="J2880" s="20"/>
      <c r="K2880" s="21"/>
    </row>
    <row r="2881" spans="1:11" ht="17.100000000000001" customHeight="1" x14ac:dyDescent="0.25">
      <c r="A2881" s="60"/>
      <c r="B2881" s="18"/>
      <c r="C2881" s="19"/>
      <c r="D2881" s="20"/>
      <c r="E2881" s="20"/>
      <c r="F2881" s="20"/>
      <c r="G2881" s="20"/>
      <c r="H2881" s="20"/>
      <c r="I2881" s="20"/>
      <c r="J2881" s="20"/>
      <c r="K2881" s="21"/>
    </row>
    <row r="2882" spans="1:11" ht="17.100000000000001" customHeight="1" x14ac:dyDescent="0.25">
      <c r="A2882" s="60"/>
      <c r="B2882" s="18"/>
      <c r="C2882" s="19"/>
      <c r="D2882" s="20"/>
      <c r="E2882" s="20"/>
      <c r="F2882" s="20"/>
      <c r="G2882" s="20"/>
      <c r="H2882" s="20"/>
      <c r="I2882" s="20"/>
      <c r="J2882" s="20"/>
      <c r="K2882" s="21"/>
    </row>
    <row r="2883" spans="1:11" ht="17.100000000000001" customHeight="1" x14ac:dyDescent="0.25">
      <c r="A2883" s="60"/>
      <c r="B2883" s="18"/>
      <c r="C2883" s="19"/>
      <c r="D2883" s="20"/>
      <c r="E2883" s="20"/>
      <c r="F2883" s="20"/>
      <c r="G2883" s="20"/>
      <c r="H2883" s="20"/>
      <c r="I2883" s="20"/>
      <c r="J2883" s="20"/>
      <c r="K2883" s="21"/>
    </row>
    <row r="2884" spans="1:11" ht="17.100000000000001" customHeight="1" x14ac:dyDescent="0.25">
      <c r="A2884" s="60"/>
      <c r="B2884" s="18"/>
      <c r="C2884" s="19"/>
      <c r="D2884" s="20"/>
      <c r="E2884" s="20"/>
      <c r="F2884" s="20"/>
      <c r="G2884" s="20"/>
      <c r="H2884" s="20"/>
      <c r="I2884" s="20"/>
      <c r="J2884" s="20"/>
      <c r="K2884" s="21"/>
    </row>
    <row r="2885" spans="1:11" ht="17.100000000000001" customHeight="1" x14ac:dyDescent="0.25">
      <c r="A2885" s="60"/>
      <c r="B2885" s="18"/>
      <c r="C2885" s="19"/>
      <c r="D2885" s="20"/>
      <c r="E2885" s="20"/>
      <c r="F2885" s="20"/>
      <c r="G2885" s="20"/>
      <c r="H2885" s="20"/>
      <c r="I2885" s="20"/>
      <c r="J2885" s="20"/>
      <c r="K2885" s="21"/>
    </row>
    <row r="2886" spans="1:11" ht="17.100000000000001" customHeight="1" x14ac:dyDescent="0.25">
      <c r="A2886" s="60"/>
      <c r="B2886" s="18"/>
      <c r="C2886" s="19"/>
      <c r="D2886" s="20"/>
      <c r="E2886" s="20"/>
      <c r="F2886" s="20"/>
      <c r="G2886" s="20"/>
      <c r="H2886" s="20"/>
      <c r="I2886" s="20"/>
      <c r="J2886" s="20"/>
      <c r="K2886" s="21"/>
    </row>
    <row r="2887" spans="1:11" ht="17.100000000000001" customHeight="1" x14ac:dyDescent="0.25">
      <c r="A2887" s="60"/>
      <c r="B2887" s="18"/>
      <c r="C2887" s="19"/>
      <c r="D2887" s="20"/>
      <c r="E2887" s="20"/>
      <c r="F2887" s="20"/>
      <c r="G2887" s="20"/>
      <c r="H2887" s="20"/>
      <c r="I2887" s="20"/>
      <c r="J2887" s="20"/>
      <c r="K2887" s="21"/>
    </row>
    <row r="2888" spans="1:11" ht="17.100000000000001" customHeight="1" x14ac:dyDescent="0.25">
      <c r="A2888" s="60"/>
      <c r="B2888" s="18"/>
      <c r="C2888" s="19"/>
      <c r="D2888" s="20"/>
      <c r="E2888" s="20"/>
      <c r="F2888" s="20"/>
      <c r="G2888" s="20"/>
      <c r="H2888" s="20"/>
      <c r="I2888" s="20"/>
      <c r="J2888" s="20"/>
      <c r="K2888" s="21"/>
    </row>
    <row r="2889" spans="1:11" ht="17.100000000000001" customHeight="1" x14ac:dyDescent="0.25">
      <c r="A2889" s="60"/>
      <c r="B2889" s="18"/>
      <c r="C2889" s="19"/>
      <c r="D2889" s="20"/>
      <c r="E2889" s="20"/>
      <c r="F2889" s="20"/>
      <c r="G2889" s="20"/>
      <c r="H2889" s="20"/>
      <c r="I2889" s="20"/>
      <c r="J2889" s="20"/>
      <c r="K2889" s="21"/>
    </row>
    <row r="2890" spans="1:11" ht="17.100000000000001" customHeight="1" x14ac:dyDescent="0.25">
      <c r="A2890" s="60"/>
      <c r="B2890" s="18"/>
      <c r="C2890" s="19"/>
      <c r="D2890" s="20"/>
      <c r="E2890" s="20"/>
      <c r="F2890" s="20"/>
      <c r="G2890" s="20"/>
      <c r="H2890" s="20"/>
      <c r="I2890" s="20"/>
      <c r="J2890" s="20"/>
      <c r="K2890" s="21"/>
    </row>
    <row r="2891" spans="1:11" ht="17.100000000000001" customHeight="1" x14ac:dyDescent="0.25">
      <c r="A2891" s="60"/>
      <c r="B2891" s="18"/>
      <c r="C2891" s="19"/>
      <c r="D2891" s="20"/>
      <c r="E2891" s="20"/>
      <c r="F2891" s="20"/>
      <c r="G2891" s="20"/>
      <c r="H2891" s="20"/>
      <c r="I2891" s="20"/>
      <c r="J2891" s="20"/>
      <c r="K2891" s="21"/>
    </row>
    <row r="2892" spans="1:11" ht="17.100000000000001" customHeight="1" x14ac:dyDescent="0.25">
      <c r="A2892" s="60"/>
      <c r="B2892" s="18"/>
      <c r="C2892" s="19"/>
      <c r="D2892" s="20"/>
      <c r="E2892" s="20"/>
      <c r="F2892" s="20"/>
      <c r="G2892" s="20"/>
      <c r="H2892" s="20"/>
      <c r="I2892" s="20"/>
      <c r="J2892" s="20"/>
      <c r="K2892" s="21"/>
    </row>
    <row r="2893" spans="1:11" ht="17.100000000000001" customHeight="1" x14ac:dyDescent="0.25">
      <c r="A2893" s="60"/>
      <c r="B2893" s="18"/>
      <c r="C2893" s="19"/>
      <c r="D2893" s="20"/>
      <c r="E2893" s="20"/>
      <c r="F2893" s="20"/>
      <c r="G2893" s="20"/>
      <c r="H2893" s="20"/>
      <c r="I2893" s="20"/>
      <c r="J2893" s="20"/>
      <c r="K2893" s="21"/>
    </row>
    <row r="2894" spans="1:11" ht="17.100000000000001" customHeight="1" x14ac:dyDescent="0.25">
      <c r="A2894" s="60"/>
      <c r="B2894" s="18"/>
      <c r="C2894" s="19"/>
      <c r="D2894" s="20"/>
      <c r="E2894" s="20"/>
      <c r="F2894" s="20"/>
      <c r="G2894" s="20"/>
      <c r="H2894" s="20"/>
      <c r="I2894" s="20"/>
      <c r="J2894" s="20"/>
      <c r="K2894" s="21"/>
    </row>
    <row r="2895" spans="1:11" ht="17.100000000000001" customHeight="1" x14ac:dyDescent="0.25">
      <c r="A2895" s="60"/>
      <c r="B2895" s="18"/>
      <c r="C2895" s="19"/>
      <c r="D2895" s="20"/>
      <c r="E2895" s="20"/>
      <c r="F2895" s="20"/>
      <c r="G2895" s="20"/>
      <c r="H2895" s="20"/>
      <c r="I2895" s="20"/>
      <c r="J2895" s="20"/>
      <c r="K2895" s="21"/>
    </row>
    <row r="2896" spans="1:11" ht="17.100000000000001" customHeight="1" x14ac:dyDescent="0.25">
      <c r="A2896" s="60"/>
      <c r="B2896" s="18"/>
      <c r="C2896" s="19"/>
      <c r="D2896" s="20"/>
      <c r="E2896" s="20"/>
      <c r="F2896" s="20"/>
      <c r="G2896" s="20"/>
      <c r="H2896" s="20"/>
      <c r="I2896" s="20"/>
      <c r="J2896" s="20"/>
      <c r="K2896" s="21"/>
    </row>
    <row r="2897" spans="1:11" ht="17.100000000000001" customHeight="1" x14ac:dyDescent="0.25">
      <c r="A2897" s="60"/>
      <c r="B2897" s="18"/>
      <c r="C2897" s="19"/>
      <c r="D2897" s="20"/>
      <c r="E2897" s="20"/>
      <c r="F2897" s="20"/>
      <c r="G2897" s="20"/>
      <c r="H2897" s="20"/>
      <c r="I2897" s="20"/>
      <c r="J2897" s="20"/>
      <c r="K2897" s="21"/>
    </row>
    <row r="2898" spans="1:11" ht="17.100000000000001" customHeight="1" x14ac:dyDescent="0.25">
      <c r="A2898" s="60"/>
      <c r="B2898" s="18"/>
      <c r="C2898" s="19"/>
      <c r="D2898" s="20"/>
      <c r="E2898" s="20"/>
      <c r="F2898" s="20"/>
      <c r="G2898" s="20"/>
      <c r="H2898" s="20"/>
      <c r="I2898" s="20"/>
      <c r="J2898" s="20"/>
      <c r="K2898" s="21"/>
    </row>
    <row r="2899" spans="1:11" ht="17.100000000000001" customHeight="1" x14ac:dyDescent="0.25">
      <c r="A2899" s="60"/>
      <c r="B2899" s="18"/>
      <c r="C2899" s="19"/>
      <c r="D2899" s="20"/>
      <c r="E2899" s="20"/>
      <c r="F2899" s="20"/>
      <c r="G2899" s="20"/>
      <c r="H2899" s="20"/>
      <c r="I2899" s="20"/>
      <c r="J2899" s="20"/>
      <c r="K2899" s="21"/>
    </row>
    <row r="2900" spans="1:11" ht="17.100000000000001" customHeight="1" x14ac:dyDescent="0.25">
      <c r="A2900" s="60"/>
      <c r="B2900" s="18"/>
      <c r="C2900" s="19"/>
      <c r="D2900" s="20"/>
      <c r="E2900" s="20"/>
      <c r="F2900" s="20"/>
      <c r="G2900" s="20"/>
      <c r="H2900" s="20"/>
      <c r="I2900" s="20"/>
      <c r="J2900" s="20"/>
      <c r="K2900" s="21"/>
    </row>
    <row r="2901" spans="1:11" ht="17.100000000000001" customHeight="1" x14ac:dyDescent="0.25">
      <c r="A2901" s="60"/>
      <c r="B2901" s="18"/>
      <c r="C2901" s="19"/>
      <c r="D2901" s="20"/>
      <c r="E2901" s="20"/>
      <c r="F2901" s="20"/>
      <c r="G2901" s="20"/>
      <c r="H2901" s="20"/>
      <c r="I2901" s="20"/>
      <c r="J2901" s="20"/>
      <c r="K2901" s="21"/>
    </row>
    <row r="2902" spans="1:11" ht="17.100000000000001" customHeight="1" x14ac:dyDescent="0.25">
      <c r="A2902" s="60"/>
      <c r="B2902" s="18"/>
      <c r="C2902" s="19"/>
      <c r="D2902" s="20"/>
      <c r="E2902" s="20"/>
      <c r="F2902" s="20"/>
      <c r="G2902" s="20"/>
      <c r="H2902" s="20"/>
      <c r="I2902" s="20"/>
      <c r="J2902" s="20"/>
      <c r="K2902" s="21"/>
    </row>
    <row r="2903" spans="1:11" ht="17.100000000000001" customHeight="1" x14ac:dyDescent="0.25">
      <c r="A2903" s="60"/>
      <c r="B2903" s="18"/>
      <c r="C2903" s="19"/>
      <c r="D2903" s="20"/>
      <c r="E2903" s="20"/>
      <c r="F2903" s="20"/>
      <c r="G2903" s="20"/>
      <c r="H2903" s="20"/>
      <c r="I2903" s="20"/>
      <c r="J2903" s="20"/>
      <c r="K2903" s="21"/>
    </row>
    <row r="2904" spans="1:11" ht="17.100000000000001" customHeight="1" x14ac:dyDescent="0.25">
      <c r="A2904" s="60"/>
      <c r="B2904" s="18"/>
      <c r="C2904" s="19"/>
      <c r="D2904" s="20"/>
      <c r="E2904" s="20"/>
      <c r="F2904" s="20"/>
      <c r="G2904" s="20"/>
      <c r="H2904" s="20"/>
      <c r="I2904" s="20"/>
      <c r="J2904" s="20"/>
      <c r="K2904" s="21"/>
    </row>
    <row r="2905" spans="1:11" ht="17.100000000000001" customHeight="1" x14ac:dyDescent="0.25">
      <c r="A2905" s="60"/>
      <c r="B2905" s="18"/>
      <c r="C2905" s="19"/>
      <c r="D2905" s="20"/>
      <c r="E2905" s="20"/>
      <c r="F2905" s="20"/>
      <c r="G2905" s="20"/>
      <c r="H2905" s="20"/>
      <c r="I2905" s="20"/>
      <c r="J2905" s="20"/>
      <c r="K2905" s="21"/>
    </row>
    <row r="2906" spans="1:11" ht="17.100000000000001" customHeight="1" x14ac:dyDescent="0.25">
      <c r="A2906" s="60"/>
      <c r="B2906" s="18"/>
      <c r="C2906" s="19"/>
      <c r="D2906" s="20"/>
      <c r="E2906" s="20"/>
      <c r="F2906" s="20"/>
      <c r="G2906" s="20"/>
      <c r="H2906" s="20"/>
      <c r="I2906" s="20"/>
      <c r="J2906" s="20"/>
      <c r="K2906" s="21"/>
    </row>
    <row r="2907" spans="1:11" ht="17.100000000000001" customHeight="1" x14ac:dyDescent="0.25">
      <c r="A2907" s="60"/>
      <c r="B2907" s="18"/>
      <c r="C2907" s="19"/>
      <c r="D2907" s="20"/>
      <c r="E2907" s="20"/>
      <c r="F2907" s="20"/>
      <c r="G2907" s="20"/>
      <c r="H2907" s="20"/>
      <c r="I2907" s="20"/>
      <c r="J2907" s="20"/>
      <c r="K2907" s="21"/>
    </row>
    <row r="2908" spans="1:11" ht="17.100000000000001" customHeight="1" x14ac:dyDescent="0.25">
      <c r="A2908" s="60"/>
      <c r="B2908" s="18"/>
      <c r="C2908" s="19"/>
      <c r="D2908" s="20"/>
      <c r="E2908" s="20"/>
      <c r="F2908" s="20"/>
      <c r="G2908" s="20"/>
      <c r="H2908" s="20"/>
      <c r="I2908" s="20"/>
      <c r="J2908" s="20"/>
      <c r="K2908" s="21"/>
    </row>
    <row r="2909" spans="1:11" ht="17.100000000000001" customHeight="1" x14ac:dyDescent="0.25">
      <c r="A2909" s="60"/>
      <c r="B2909" s="18"/>
      <c r="C2909" s="19"/>
      <c r="D2909" s="20"/>
      <c r="E2909" s="20"/>
      <c r="F2909" s="20"/>
      <c r="G2909" s="20"/>
      <c r="H2909" s="20"/>
      <c r="I2909" s="20"/>
      <c r="J2909" s="20"/>
      <c r="K2909" s="21"/>
    </row>
    <row r="2910" spans="1:11" ht="17.100000000000001" customHeight="1" x14ac:dyDescent="0.25">
      <c r="A2910" s="60"/>
      <c r="B2910" s="18"/>
      <c r="C2910" s="19"/>
      <c r="D2910" s="20"/>
      <c r="E2910" s="20"/>
      <c r="F2910" s="20"/>
      <c r="G2910" s="20"/>
      <c r="H2910" s="20"/>
      <c r="I2910" s="20"/>
      <c r="J2910" s="20"/>
      <c r="K2910" s="21"/>
    </row>
    <row r="2911" spans="1:11" ht="17.100000000000001" customHeight="1" x14ac:dyDescent="0.25">
      <c r="A2911" s="60"/>
      <c r="B2911" s="18"/>
      <c r="C2911" s="19"/>
      <c r="D2911" s="20"/>
      <c r="E2911" s="20"/>
      <c r="F2911" s="20"/>
      <c r="G2911" s="20"/>
      <c r="H2911" s="20"/>
      <c r="I2911" s="20"/>
      <c r="J2911" s="20"/>
      <c r="K2911" s="21"/>
    </row>
    <row r="2912" spans="1:11" ht="17.100000000000001" customHeight="1" x14ac:dyDescent="0.25">
      <c r="A2912" s="60"/>
      <c r="B2912" s="18"/>
      <c r="C2912" s="19"/>
      <c r="D2912" s="20"/>
      <c r="E2912" s="20"/>
      <c r="F2912" s="20"/>
      <c r="G2912" s="20"/>
      <c r="H2912" s="20"/>
      <c r="I2912" s="20"/>
      <c r="J2912" s="20"/>
      <c r="K2912" s="21"/>
    </row>
    <row r="2913" spans="1:11" ht="17.100000000000001" customHeight="1" x14ac:dyDescent="0.25">
      <c r="A2913" s="60"/>
      <c r="B2913" s="18"/>
      <c r="C2913" s="19"/>
      <c r="D2913" s="20"/>
      <c r="E2913" s="20"/>
      <c r="F2913" s="20"/>
      <c r="G2913" s="20"/>
      <c r="H2913" s="20"/>
      <c r="I2913" s="20"/>
      <c r="J2913" s="20"/>
      <c r="K2913" s="21"/>
    </row>
    <row r="2914" spans="1:11" ht="17.100000000000001" customHeight="1" x14ac:dyDescent="0.25">
      <c r="A2914" s="60"/>
      <c r="B2914" s="18"/>
      <c r="C2914" s="19"/>
      <c r="D2914" s="20"/>
      <c r="E2914" s="20"/>
      <c r="F2914" s="20"/>
      <c r="G2914" s="20"/>
      <c r="H2914" s="20"/>
      <c r="I2914" s="20"/>
      <c r="J2914" s="20"/>
      <c r="K2914" s="21"/>
    </row>
    <row r="2915" spans="1:11" ht="17.100000000000001" customHeight="1" x14ac:dyDescent="0.25">
      <c r="A2915" s="60"/>
      <c r="B2915" s="18"/>
      <c r="C2915" s="19"/>
      <c r="D2915" s="20"/>
      <c r="E2915" s="20"/>
      <c r="F2915" s="20"/>
      <c r="G2915" s="20"/>
      <c r="H2915" s="20"/>
      <c r="I2915" s="20"/>
      <c r="J2915" s="20"/>
      <c r="K2915" s="21"/>
    </row>
    <row r="2916" spans="1:11" ht="17.100000000000001" customHeight="1" x14ac:dyDescent="0.25">
      <c r="A2916" s="60"/>
      <c r="B2916" s="18"/>
      <c r="C2916" s="19"/>
      <c r="D2916" s="20"/>
      <c r="E2916" s="20"/>
      <c r="F2916" s="20"/>
      <c r="G2916" s="20"/>
      <c r="H2916" s="20"/>
      <c r="I2916" s="20"/>
      <c r="J2916" s="20"/>
      <c r="K2916" s="21"/>
    </row>
    <row r="2917" spans="1:11" ht="17.100000000000001" customHeight="1" x14ac:dyDescent="0.25">
      <c r="A2917" s="60"/>
      <c r="B2917" s="18"/>
      <c r="C2917" s="19"/>
      <c r="D2917" s="20"/>
      <c r="E2917" s="20"/>
      <c r="F2917" s="20"/>
      <c r="G2917" s="20"/>
      <c r="H2917" s="20"/>
      <c r="I2917" s="20"/>
      <c r="J2917" s="20"/>
      <c r="K2917" s="21"/>
    </row>
    <row r="2918" spans="1:11" ht="17.100000000000001" customHeight="1" x14ac:dyDescent="0.25">
      <c r="A2918" s="60"/>
      <c r="B2918" s="18"/>
      <c r="C2918" s="19"/>
      <c r="D2918" s="20"/>
      <c r="E2918" s="20"/>
      <c r="F2918" s="20"/>
      <c r="G2918" s="20"/>
      <c r="H2918" s="20"/>
      <c r="I2918" s="20"/>
      <c r="J2918" s="20"/>
      <c r="K2918" s="21"/>
    </row>
    <row r="2919" spans="1:11" ht="17.100000000000001" customHeight="1" x14ac:dyDescent="0.25">
      <c r="A2919" s="60"/>
      <c r="B2919" s="18"/>
      <c r="C2919" s="19"/>
      <c r="D2919" s="20"/>
      <c r="E2919" s="20"/>
      <c r="F2919" s="20"/>
      <c r="G2919" s="20"/>
      <c r="H2919" s="20"/>
      <c r="I2919" s="20"/>
      <c r="J2919" s="20"/>
      <c r="K2919" s="21"/>
    </row>
    <row r="2920" spans="1:11" ht="17.100000000000001" customHeight="1" x14ac:dyDescent="0.25">
      <c r="A2920" s="60"/>
      <c r="B2920" s="18"/>
      <c r="C2920" s="19"/>
      <c r="D2920" s="20"/>
      <c r="E2920" s="20"/>
      <c r="F2920" s="20"/>
      <c r="G2920" s="20"/>
      <c r="H2920" s="20"/>
      <c r="I2920" s="20"/>
      <c r="J2920" s="20"/>
      <c r="K2920" s="21"/>
    </row>
    <row r="2921" spans="1:11" ht="17.100000000000001" customHeight="1" x14ac:dyDescent="0.25">
      <c r="A2921" s="60"/>
      <c r="B2921" s="18"/>
      <c r="C2921" s="19"/>
      <c r="D2921" s="20"/>
      <c r="E2921" s="20"/>
      <c r="F2921" s="20"/>
      <c r="G2921" s="20"/>
      <c r="H2921" s="20"/>
      <c r="I2921" s="20"/>
      <c r="J2921" s="20"/>
      <c r="K2921" s="21"/>
    </row>
    <row r="2922" spans="1:11" ht="17.100000000000001" customHeight="1" x14ac:dyDescent="0.25">
      <c r="A2922" s="60"/>
      <c r="B2922" s="18"/>
      <c r="C2922" s="19"/>
      <c r="D2922" s="20"/>
      <c r="E2922" s="20"/>
      <c r="F2922" s="20"/>
      <c r="G2922" s="20"/>
      <c r="H2922" s="20"/>
      <c r="I2922" s="20"/>
      <c r="J2922" s="20"/>
      <c r="K2922" s="21"/>
    </row>
    <row r="2923" spans="1:11" ht="17.100000000000001" customHeight="1" x14ac:dyDescent="0.25">
      <c r="A2923" s="60"/>
      <c r="B2923" s="18"/>
      <c r="C2923" s="19"/>
      <c r="D2923" s="20"/>
      <c r="E2923" s="20"/>
      <c r="F2923" s="20"/>
      <c r="G2923" s="20"/>
      <c r="H2923" s="20"/>
      <c r="I2923" s="20"/>
      <c r="J2923" s="20"/>
      <c r="K2923" s="21"/>
    </row>
    <row r="2924" spans="1:11" ht="17.100000000000001" customHeight="1" x14ac:dyDescent="0.25">
      <c r="A2924" s="60"/>
      <c r="B2924" s="18"/>
      <c r="C2924" s="19"/>
      <c r="D2924" s="20"/>
      <c r="E2924" s="20"/>
      <c r="F2924" s="20"/>
      <c r="G2924" s="20"/>
      <c r="H2924" s="20"/>
      <c r="I2924" s="20"/>
      <c r="J2924" s="20"/>
      <c r="K2924" s="21"/>
    </row>
    <row r="2925" spans="1:11" ht="17.100000000000001" customHeight="1" x14ac:dyDescent="0.25">
      <c r="A2925" s="60"/>
      <c r="B2925" s="18"/>
      <c r="C2925" s="19"/>
      <c r="D2925" s="20"/>
      <c r="E2925" s="20"/>
      <c r="F2925" s="20"/>
      <c r="G2925" s="20"/>
      <c r="H2925" s="20"/>
      <c r="I2925" s="20"/>
      <c r="J2925" s="20"/>
      <c r="K2925" s="21"/>
    </row>
    <row r="2926" spans="1:11" ht="17.100000000000001" customHeight="1" x14ac:dyDescent="0.25">
      <c r="A2926" s="60"/>
      <c r="B2926" s="18"/>
      <c r="C2926" s="19"/>
      <c r="D2926" s="20"/>
      <c r="E2926" s="20"/>
      <c r="F2926" s="20"/>
      <c r="G2926" s="20"/>
      <c r="H2926" s="20"/>
      <c r="I2926" s="20"/>
      <c r="J2926" s="20"/>
      <c r="K2926" s="21"/>
    </row>
    <row r="2927" spans="1:11" ht="17.100000000000001" customHeight="1" x14ac:dyDescent="0.25">
      <c r="A2927" s="60"/>
      <c r="B2927" s="18"/>
      <c r="C2927" s="19"/>
      <c r="D2927" s="20"/>
      <c r="E2927" s="20"/>
      <c r="F2927" s="20"/>
      <c r="G2927" s="20"/>
      <c r="H2927" s="20"/>
      <c r="I2927" s="20"/>
      <c r="J2927" s="20"/>
      <c r="K2927" s="21"/>
    </row>
    <row r="2928" spans="1:11" ht="17.100000000000001" customHeight="1" x14ac:dyDescent="0.25">
      <c r="A2928" s="60"/>
      <c r="B2928" s="18"/>
      <c r="C2928" s="19"/>
      <c r="D2928" s="20"/>
      <c r="E2928" s="20"/>
      <c r="F2928" s="20"/>
      <c r="G2928" s="20"/>
      <c r="H2928" s="20"/>
      <c r="I2928" s="20"/>
      <c r="J2928" s="20"/>
      <c r="K2928" s="21"/>
    </row>
    <row r="2929" spans="1:11" ht="17.100000000000001" customHeight="1" x14ac:dyDescent="0.25">
      <c r="A2929" s="60"/>
      <c r="B2929" s="18"/>
      <c r="C2929" s="19"/>
      <c r="D2929" s="20"/>
      <c r="E2929" s="20"/>
      <c r="F2929" s="20"/>
      <c r="G2929" s="20"/>
      <c r="H2929" s="20"/>
      <c r="I2929" s="20"/>
      <c r="J2929" s="20"/>
      <c r="K2929" s="21"/>
    </row>
    <row r="2930" spans="1:11" ht="17.100000000000001" customHeight="1" x14ac:dyDescent="0.25">
      <c r="A2930" s="60"/>
      <c r="B2930" s="18"/>
      <c r="C2930" s="19"/>
      <c r="D2930" s="20"/>
      <c r="E2930" s="20"/>
      <c r="F2930" s="20"/>
      <c r="G2930" s="20"/>
      <c r="H2930" s="20"/>
      <c r="I2930" s="20"/>
      <c r="J2930" s="20"/>
      <c r="K2930" s="21"/>
    </row>
    <row r="2931" spans="1:11" ht="17.100000000000001" customHeight="1" x14ac:dyDescent="0.25">
      <c r="A2931" s="60"/>
      <c r="B2931" s="18"/>
      <c r="C2931" s="19"/>
      <c r="D2931" s="20"/>
      <c r="E2931" s="20"/>
      <c r="F2931" s="20"/>
      <c r="G2931" s="20"/>
      <c r="H2931" s="20"/>
      <c r="I2931" s="20"/>
      <c r="J2931" s="20"/>
      <c r="K2931" s="21"/>
    </row>
    <row r="2932" spans="1:11" ht="17.100000000000001" customHeight="1" x14ac:dyDescent="0.25">
      <c r="A2932" s="60"/>
      <c r="B2932" s="18"/>
      <c r="C2932" s="19"/>
      <c r="D2932" s="20"/>
      <c r="E2932" s="20"/>
      <c r="F2932" s="20"/>
      <c r="G2932" s="20"/>
      <c r="H2932" s="20"/>
      <c r="I2932" s="20"/>
      <c r="J2932" s="20"/>
      <c r="K2932" s="21"/>
    </row>
    <row r="2933" spans="1:11" ht="17.100000000000001" customHeight="1" x14ac:dyDescent="0.25">
      <c r="A2933" s="60"/>
      <c r="B2933" s="18"/>
      <c r="C2933" s="19"/>
      <c r="D2933" s="20"/>
      <c r="E2933" s="20"/>
      <c r="F2933" s="20"/>
      <c r="G2933" s="20"/>
      <c r="H2933" s="20"/>
      <c r="I2933" s="20"/>
      <c r="J2933" s="20"/>
      <c r="K2933" s="21"/>
    </row>
    <row r="2934" spans="1:11" ht="17.100000000000001" customHeight="1" x14ac:dyDescent="0.25">
      <c r="A2934" s="60"/>
      <c r="B2934" s="18"/>
      <c r="C2934" s="19"/>
      <c r="D2934" s="20"/>
      <c r="E2934" s="20"/>
      <c r="F2934" s="20"/>
      <c r="G2934" s="20"/>
      <c r="H2934" s="20"/>
      <c r="I2934" s="20"/>
      <c r="J2934" s="20"/>
      <c r="K2934" s="21"/>
    </row>
    <row r="2935" spans="1:11" ht="17.100000000000001" customHeight="1" x14ac:dyDescent="0.25">
      <c r="A2935" s="60"/>
      <c r="B2935" s="18"/>
      <c r="C2935" s="19"/>
      <c r="D2935" s="20"/>
      <c r="E2935" s="20"/>
      <c r="F2935" s="20"/>
      <c r="G2935" s="20"/>
      <c r="H2935" s="20"/>
      <c r="I2935" s="20"/>
      <c r="J2935" s="20"/>
      <c r="K2935" s="21"/>
    </row>
    <row r="2936" spans="1:11" ht="17.100000000000001" customHeight="1" x14ac:dyDescent="0.25">
      <c r="A2936" s="60"/>
      <c r="B2936" s="18"/>
      <c r="C2936" s="19"/>
      <c r="D2936" s="20"/>
      <c r="E2936" s="20"/>
      <c r="F2936" s="20"/>
      <c r="G2936" s="20"/>
      <c r="H2936" s="20"/>
      <c r="I2936" s="20"/>
      <c r="J2936" s="20"/>
      <c r="K2936" s="21"/>
    </row>
    <row r="2937" spans="1:11" ht="17.100000000000001" customHeight="1" x14ac:dyDescent="0.25">
      <c r="A2937" s="60"/>
      <c r="B2937" s="18"/>
      <c r="C2937" s="19"/>
      <c r="D2937" s="20"/>
      <c r="E2937" s="20"/>
      <c r="F2937" s="20"/>
      <c r="G2937" s="20"/>
      <c r="H2937" s="20"/>
      <c r="I2937" s="20"/>
      <c r="J2937" s="20"/>
      <c r="K2937" s="21"/>
    </row>
    <row r="2938" spans="1:11" ht="17.100000000000001" customHeight="1" x14ac:dyDescent="0.25">
      <c r="A2938" s="60"/>
      <c r="B2938" s="18"/>
      <c r="C2938" s="19"/>
      <c r="D2938" s="20"/>
      <c r="E2938" s="20"/>
      <c r="F2938" s="20"/>
      <c r="G2938" s="20"/>
      <c r="H2938" s="20"/>
      <c r="I2938" s="20"/>
      <c r="J2938" s="20"/>
      <c r="K2938" s="21"/>
    </row>
    <row r="2939" spans="1:11" ht="17.100000000000001" customHeight="1" x14ac:dyDescent="0.25">
      <c r="A2939" s="60"/>
      <c r="B2939" s="18"/>
      <c r="C2939" s="19"/>
      <c r="D2939" s="20"/>
      <c r="E2939" s="20"/>
      <c r="F2939" s="20"/>
      <c r="G2939" s="20"/>
      <c r="H2939" s="20"/>
      <c r="I2939" s="20"/>
      <c r="J2939" s="20"/>
      <c r="K2939" s="21"/>
    </row>
    <row r="2940" spans="1:11" ht="17.100000000000001" customHeight="1" x14ac:dyDescent="0.25">
      <c r="A2940" s="60"/>
      <c r="B2940" s="18"/>
      <c r="C2940" s="19"/>
      <c r="D2940" s="20"/>
      <c r="E2940" s="20"/>
      <c r="F2940" s="20"/>
      <c r="G2940" s="20"/>
      <c r="H2940" s="20"/>
      <c r="I2940" s="20"/>
      <c r="J2940" s="20"/>
      <c r="K2940" s="21"/>
    </row>
    <row r="2941" spans="1:11" ht="17.100000000000001" customHeight="1" x14ac:dyDescent="0.25">
      <c r="A2941" s="60"/>
      <c r="B2941" s="18"/>
      <c r="C2941" s="19"/>
      <c r="D2941" s="20"/>
      <c r="E2941" s="20"/>
      <c r="F2941" s="20"/>
      <c r="G2941" s="20"/>
      <c r="H2941" s="20"/>
      <c r="I2941" s="20"/>
      <c r="J2941" s="20"/>
      <c r="K2941" s="21"/>
    </row>
    <row r="2942" spans="1:11" ht="17.100000000000001" customHeight="1" x14ac:dyDescent="0.25">
      <c r="A2942" s="60"/>
      <c r="B2942" s="18"/>
      <c r="C2942" s="19"/>
      <c r="D2942" s="20"/>
      <c r="E2942" s="20"/>
      <c r="F2942" s="20"/>
      <c r="G2942" s="20"/>
      <c r="H2942" s="20"/>
      <c r="I2942" s="20"/>
      <c r="J2942" s="20"/>
      <c r="K2942" s="21"/>
    </row>
    <row r="2943" spans="1:11" ht="17.100000000000001" customHeight="1" x14ac:dyDescent="0.25">
      <c r="A2943" s="60"/>
      <c r="B2943" s="18"/>
      <c r="C2943" s="19"/>
      <c r="D2943" s="20"/>
      <c r="E2943" s="20"/>
      <c r="F2943" s="20"/>
      <c r="G2943" s="20"/>
      <c r="H2943" s="20"/>
      <c r="I2943" s="20"/>
      <c r="J2943" s="20"/>
      <c r="K2943" s="21"/>
    </row>
    <row r="2944" spans="1:11" ht="17.100000000000001" customHeight="1" x14ac:dyDescent="0.25">
      <c r="A2944" s="60"/>
      <c r="B2944" s="18"/>
      <c r="C2944" s="19"/>
      <c r="D2944" s="20"/>
      <c r="E2944" s="20"/>
      <c r="F2944" s="20"/>
      <c r="G2944" s="20"/>
      <c r="H2944" s="20"/>
      <c r="I2944" s="20"/>
      <c r="J2944" s="20"/>
      <c r="K2944" s="21"/>
    </row>
    <row r="2945" spans="1:11" ht="17.100000000000001" customHeight="1" x14ac:dyDescent="0.25">
      <c r="A2945" s="60"/>
      <c r="B2945" s="18"/>
      <c r="C2945" s="19"/>
      <c r="D2945" s="20"/>
      <c r="E2945" s="20"/>
      <c r="F2945" s="20"/>
      <c r="G2945" s="20"/>
      <c r="H2945" s="20"/>
      <c r="I2945" s="20"/>
      <c r="J2945" s="20"/>
      <c r="K2945" s="21"/>
    </row>
    <row r="2946" spans="1:11" ht="17.100000000000001" customHeight="1" x14ac:dyDescent="0.25">
      <c r="A2946" s="60"/>
      <c r="B2946" s="18"/>
      <c r="C2946" s="19"/>
      <c r="D2946" s="20"/>
      <c r="E2946" s="20"/>
      <c r="F2946" s="20"/>
      <c r="G2946" s="20"/>
      <c r="H2946" s="20"/>
      <c r="I2946" s="20"/>
      <c r="J2946" s="20"/>
      <c r="K2946" s="21"/>
    </row>
    <row r="2947" spans="1:11" ht="17.100000000000001" customHeight="1" x14ac:dyDescent="0.25">
      <c r="A2947" s="60"/>
      <c r="B2947" s="18"/>
      <c r="C2947" s="19"/>
      <c r="D2947" s="20"/>
      <c r="E2947" s="20"/>
      <c r="F2947" s="20"/>
      <c r="G2947" s="20"/>
      <c r="H2947" s="20"/>
      <c r="I2947" s="20"/>
      <c r="J2947" s="20"/>
      <c r="K2947" s="21"/>
    </row>
    <row r="2948" spans="1:11" ht="17.100000000000001" customHeight="1" x14ac:dyDescent="0.25">
      <c r="A2948" s="60"/>
      <c r="B2948" s="18"/>
      <c r="C2948" s="19"/>
      <c r="D2948" s="20"/>
      <c r="E2948" s="20"/>
      <c r="F2948" s="20"/>
      <c r="G2948" s="20"/>
      <c r="H2948" s="20"/>
      <c r="I2948" s="20"/>
      <c r="J2948" s="20"/>
      <c r="K2948" s="21"/>
    </row>
    <row r="2949" spans="1:11" ht="17.100000000000001" customHeight="1" x14ac:dyDescent="0.25">
      <c r="A2949" s="60"/>
      <c r="B2949" s="18"/>
      <c r="C2949" s="19"/>
      <c r="D2949" s="20"/>
      <c r="E2949" s="20"/>
      <c r="F2949" s="20"/>
      <c r="G2949" s="20"/>
      <c r="H2949" s="20"/>
      <c r="I2949" s="20"/>
      <c r="J2949" s="20"/>
      <c r="K2949" s="21"/>
    </row>
    <row r="2950" spans="1:11" ht="17.100000000000001" customHeight="1" x14ac:dyDescent="0.25">
      <c r="A2950" s="60"/>
      <c r="B2950" s="18"/>
      <c r="C2950" s="19"/>
      <c r="D2950" s="20"/>
      <c r="E2950" s="20"/>
      <c r="F2950" s="20"/>
      <c r="G2950" s="20"/>
      <c r="H2950" s="20"/>
      <c r="I2950" s="20"/>
      <c r="J2950" s="20"/>
      <c r="K2950" s="21"/>
    </row>
    <row r="2951" spans="1:11" ht="17.100000000000001" customHeight="1" x14ac:dyDescent="0.25">
      <c r="A2951" s="60"/>
      <c r="B2951" s="18"/>
      <c r="C2951" s="19"/>
      <c r="D2951" s="20"/>
      <c r="E2951" s="20"/>
      <c r="F2951" s="20"/>
      <c r="G2951" s="20"/>
      <c r="H2951" s="20"/>
      <c r="I2951" s="20"/>
      <c r="J2951" s="20"/>
      <c r="K2951" s="21"/>
    </row>
    <row r="2952" spans="1:11" ht="17.100000000000001" customHeight="1" x14ac:dyDescent="0.25">
      <c r="A2952" s="60"/>
      <c r="B2952" s="18"/>
      <c r="C2952" s="19"/>
      <c r="D2952" s="20"/>
      <c r="E2952" s="20"/>
      <c r="F2952" s="20"/>
      <c r="G2952" s="20"/>
      <c r="H2952" s="20"/>
      <c r="I2952" s="20"/>
      <c r="J2952" s="20"/>
      <c r="K2952" s="21"/>
    </row>
    <row r="2953" spans="1:11" ht="17.100000000000001" customHeight="1" x14ac:dyDescent="0.25">
      <c r="A2953" s="60"/>
      <c r="B2953" s="18"/>
      <c r="C2953" s="19"/>
      <c r="D2953" s="20"/>
      <c r="E2953" s="20"/>
      <c r="F2953" s="20"/>
      <c r="G2953" s="20"/>
      <c r="H2953" s="20"/>
      <c r="I2953" s="20"/>
      <c r="J2953" s="20"/>
      <c r="K2953" s="21"/>
    </row>
    <row r="2954" spans="1:11" ht="17.100000000000001" customHeight="1" x14ac:dyDescent="0.25">
      <c r="A2954" s="60"/>
      <c r="B2954" s="18"/>
      <c r="C2954" s="19"/>
      <c r="D2954" s="20"/>
      <c r="E2954" s="20"/>
      <c r="F2954" s="20"/>
      <c r="G2954" s="20"/>
      <c r="H2954" s="20"/>
      <c r="I2954" s="20"/>
      <c r="J2954" s="20"/>
      <c r="K2954" s="21"/>
    </row>
    <row r="2955" spans="1:11" ht="17.100000000000001" customHeight="1" x14ac:dyDescent="0.25">
      <c r="A2955" s="60"/>
      <c r="B2955" s="18"/>
      <c r="C2955" s="19"/>
      <c r="D2955" s="20"/>
      <c r="E2955" s="20"/>
      <c r="F2955" s="20"/>
      <c r="G2955" s="20"/>
      <c r="H2955" s="20"/>
      <c r="I2955" s="20"/>
      <c r="J2955" s="20"/>
      <c r="K2955" s="21"/>
    </row>
    <row r="2956" spans="1:11" ht="17.100000000000001" customHeight="1" x14ac:dyDescent="0.25">
      <c r="A2956" s="60"/>
      <c r="B2956" s="18"/>
      <c r="C2956" s="19"/>
      <c r="D2956" s="20"/>
      <c r="E2956" s="20"/>
      <c r="F2956" s="20"/>
      <c r="G2956" s="20"/>
      <c r="H2956" s="20"/>
      <c r="I2956" s="20"/>
      <c r="J2956" s="20"/>
      <c r="K2956" s="21"/>
    </row>
    <row r="2957" spans="1:11" ht="17.100000000000001" customHeight="1" x14ac:dyDescent="0.25">
      <c r="A2957" s="60"/>
      <c r="B2957" s="18"/>
      <c r="C2957" s="19"/>
      <c r="D2957" s="20"/>
      <c r="E2957" s="20"/>
      <c r="F2957" s="20"/>
      <c r="G2957" s="20"/>
      <c r="H2957" s="20"/>
      <c r="I2957" s="20"/>
      <c r="J2957" s="20"/>
      <c r="K2957" s="21"/>
    </row>
    <row r="2958" spans="1:11" ht="17.100000000000001" customHeight="1" x14ac:dyDescent="0.25">
      <c r="A2958" s="60"/>
      <c r="B2958" s="18"/>
      <c r="C2958" s="19"/>
      <c r="D2958" s="20"/>
      <c r="E2958" s="20"/>
      <c r="F2958" s="20"/>
      <c r="G2958" s="20"/>
      <c r="H2958" s="20"/>
      <c r="I2958" s="20"/>
      <c r="J2958" s="20"/>
      <c r="K2958" s="21"/>
    </row>
    <row r="2959" spans="1:11" ht="17.100000000000001" customHeight="1" x14ac:dyDescent="0.25">
      <c r="A2959" s="60"/>
      <c r="B2959" s="18"/>
      <c r="C2959" s="19"/>
      <c r="D2959" s="20"/>
      <c r="E2959" s="20"/>
      <c r="F2959" s="20"/>
      <c r="G2959" s="20"/>
      <c r="H2959" s="20"/>
      <c r="I2959" s="20"/>
      <c r="J2959" s="20"/>
      <c r="K2959" s="21"/>
    </row>
    <row r="2960" spans="1:11" ht="17.100000000000001" customHeight="1" x14ac:dyDescent="0.25">
      <c r="A2960" s="60"/>
      <c r="B2960" s="18"/>
      <c r="C2960" s="19"/>
      <c r="D2960" s="20"/>
      <c r="E2960" s="20"/>
      <c r="F2960" s="20"/>
      <c r="G2960" s="20"/>
      <c r="H2960" s="20"/>
      <c r="I2960" s="20"/>
      <c r="J2960" s="20"/>
      <c r="K2960" s="21"/>
    </row>
    <row r="2961" spans="1:11" ht="17.100000000000001" customHeight="1" x14ac:dyDescent="0.25">
      <c r="A2961" s="60"/>
      <c r="B2961" s="18"/>
      <c r="C2961" s="19"/>
      <c r="D2961" s="20"/>
      <c r="E2961" s="20"/>
      <c r="F2961" s="20"/>
      <c r="G2961" s="20"/>
      <c r="H2961" s="20"/>
      <c r="I2961" s="20"/>
      <c r="J2961" s="20"/>
      <c r="K2961" s="21"/>
    </row>
    <row r="2962" spans="1:11" ht="17.100000000000001" customHeight="1" x14ac:dyDescent="0.25">
      <c r="A2962" s="60"/>
      <c r="B2962" s="18"/>
      <c r="C2962" s="19"/>
      <c r="D2962" s="20"/>
      <c r="E2962" s="20"/>
      <c r="F2962" s="20"/>
      <c r="G2962" s="20"/>
      <c r="H2962" s="20"/>
      <c r="I2962" s="20"/>
      <c r="J2962" s="20"/>
      <c r="K2962" s="21"/>
    </row>
    <row r="2963" spans="1:11" ht="17.100000000000001" customHeight="1" x14ac:dyDescent="0.25">
      <c r="A2963" s="60"/>
      <c r="B2963" s="18"/>
      <c r="C2963" s="19"/>
      <c r="D2963" s="20"/>
      <c r="E2963" s="20"/>
      <c r="F2963" s="20"/>
      <c r="G2963" s="20"/>
      <c r="H2963" s="20"/>
      <c r="I2963" s="20"/>
      <c r="J2963" s="20"/>
      <c r="K2963" s="21"/>
    </row>
    <row r="2964" spans="1:11" ht="17.100000000000001" customHeight="1" x14ac:dyDescent="0.25">
      <c r="A2964" s="60"/>
      <c r="B2964" s="18"/>
      <c r="C2964" s="19"/>
      <c r="D2964" s="20"/>
      <c r="E2964" s="20"/>
      <c r="F2964" s="20"/>
      <c r="G2964" s="20"/>
      <c r="H2964" s="20"/>
      <c r="I2964" s="20"/>
      <c r="J2964" s="20"/>
      <c r="K2964" s="21"/>
    </row>
    <row r="2965" spans="1:11" ht="17.100000000000001" customHeight="1" x14ac:dyDescent="0.25">
      <c r="A2965" s="60"/>
      <c r="B2965" s="18"/>
      <c r="C2965" s="19"/>
      <c r="D2965" s="20"/>
      <c r="E2965" s="20"/>
      <c r="F2965" s="20"/>
      <c r="G2965" s="20"/>
      <c r="H2965" s="20"/>
      <c r="I2965" s="20"/>
      <c r="J2965" s="20"/>
      <c r="K2965" s="21"/>
    </row>
    <row r="2966" spans="1:11" ht="17.100000000000001" customHeight="1" x14ac:dyDescent="0.25">
      <c r="A2966" s="60"/>
      <c r="B2966" s="18"/>
      <c r="C2966" s="19"/>
      <c r="D2966" s="20"/>
      <c r="E2966" s="20"/>
      <c r="F2966" s="20"/>
      <c r="G2966" s="20"/>
      <c r="H2966" s="20"/>
      <c r="I2966" s="20"/>
      <c r="J2966" s="20"/>
      <c r="K2966" s="21"/>
    </row>
    <row r="2967" spans="1:11" ht="17.100000000000001" customHeight="1" x14ac:dyDescent="0.25">
      <c r="A2967" s="60"/>
      <c r="B2967" s="18"/>
      <c r="C2967" s="19"/>
      <c r="D2967" s="20"/>
      <c r="E2967" s="20"/>
      <c r="F2967" s="20"/>
      <c r="G2967" s="20"/>
      <c r="H2967" s="20"/>
      <c r="I2967" s="20"/>
      <c r="J2967" s="20"/>
      <c r="K2967" s="21"/>
    </row>
    <row r="2968" spans="1:11" ht="17.100000000000001" customHeight="1" x14ac:dyDescent="0.25">
      <c r="A2968" s="60"/>
      <c r="B2968" s="18"/>
      <c r="C2968" s="19"/>
      <c r="D2968" s="20"/>
      <c r="E2968" s="20"/>
      <c r="F2968" s="20"/>
      <c r="G2968" s="20"/>
      <c r="H2968" s="20"/>
      <c r="I2968" s="20"/>
      <c r="J2968" s="20"/>
      <c r="K2968" s="21"/>
    </row>
    <row r="2969" spans="1:11" ht="17.100000000000001" customHeight="1" x14ac:dyDescent="0.25">
      <c r="A2969" s="60"/>
      <c r="B2969" s="18"/>
      <c r="C2969" s="19"/>
      <c r="D2969" s="20"/>
      <c r="E2969" s="20"/>
      <c r="F2969" s="20"/>
      <c r="G2969" s="20"/>
      <c r="H2969" s="20"/>
      <c r="I2969" s="20"/>
      <c r="J2969" s="20"/>
      <c r="K2969" s="21"/>
    </row>
    <row r="2970" spans="1:11" ht="17.100000000000001" customHeight="1" x14ac:dyDescent="0.25">
      <c r="A2970" s="60"/>
      <c r="B2970" s="18"/>
      <c r="C2970" s="19"/>
      <c r="D2970" s="20"/>
      <c r="E2970" s="20"/>
      <c r="F2970" s="20"/>
      <c r="G2970" s="20"/>
      <c r="H2970" s="20"/>
      <c r="I2970" s="20"/>
      <c r="J2970" s="20"/>
      <c r="K2970" s="21"/>
    </row>
    <row r="2971" spans="1:11" ht="17.100000000000001" customHeight="1" x14ac:dyDescent="0.25">
      <c r="A2971" s="60"/>
      <c r="B2971" s="18"/>
      <c r="C2971" s="19"/>
      <c r="D2971" s="20"/>
      <c r="E2971" s="20"/>
      <c r="F2971" s="20"/>
      <c r="G2971" s="20"/>
      <c r="H2971" s="20"/>
      <c r="I2971" s="20"/>
      <c r="J2971" s="20"/>
      <c r="K2971" s="21"/>
    </row>
    <row r="2972" spans="1:11" ht="17.100000000000001" customHeight="1" x14ac:dyDescent="0.25">
      <c r="A2972" s="60"/>
      <c r="B2972" s="18"/>
      <c r="C2972" s="19"/>
      <c r="D2972" s="20"/>
      <c r="E2972" s="20"/>
      <c r="F2972" s="20"/>
      <c r="G2972" s="20"/>
      <c r="H2972" s="20"/>
      <c r="I2972" s="20"/>
      <c r="J2972" s="20"/>
      <c r="K2972" s="21"/>
    </row>
    <row r="2973" spans="1:11" ht="17.100000000000001" customHeight="1" x14ac:dyDescent="0.25">
      <c r="A2973" s="60"/>
      <c r="B2973" s="18"/>
      <c r="C2973" s="19"/>
      <c r="D2973" s="20"/>
      <c r="E2973" s="20"/>
      <c r="F2973" s="20"/>
      <c r="G2973" s="20"/>
      <c r="H2973" s="20"/>
      <c r="I2973" s="20"/>
      <c r="J2973" s="20"/>
      <c r="K2973" s="21"/>
    </row>
    <row r="2974" spans="1:11" ht="17.100000000000001" customHeight="1" x14ac:dyDescent="0.25">
      <c r="A2974" s="60"/>
      <c r="B2974" s="18"/>
      <c r="C2974" s="19"/>
      <c r="D2974" s="20"/>
      <c r="E2974" s="20"/>
      <c r="F2974" s="20"/>
      <c r="G2974" s="20"/>
      <c r="H2974" s="20"/>
      <c r="I2974" s="20"/>
      <c r="J2974" s="20"/>
      <c r="K2974" s="21"/>
    </row>
    <row r="2975" spans="1:11" ht="17.100000000000001" customHeight="1" x14ac:dyDescent="0.25">
      <c r="A2975" s="60"/>
      <c r="B2975" s="18"/>
      <c r="C2975" s="19"/>
      <c r="D2975" s="20"/>
      <c r="E2975" s="20"/>
      <c r="F2975" s="20"/>
      <c r="G2975" s="20"/>
      <c r="H2975" s="20"/>
      <c r="I2975" s="20"/>
      <c r="J2975" s="20"/>
      <c r="K2975" s="21"/>
    </row>
    <row r="2976" spans="1:11" ht="17.100000000000001" customHeight="1" x14ac:dyDescent="0.25">
      <c r="A2976" s="60"/>
      <c r="B2976" s="18"/>
      <c r="C2976" s="19"/>
      <c r="D2976" s="20"/>
      <c r="E2976" s="20"/>
      <c r="F2976" s="20"/>
      <c r="G2976" s="20"/>
      <c r="H2976" s="20"/>
      <c r="I2976" s="20"/>
      <c r="J2976" s="20"/>
      <c r="K2976" s="21"/>
    </row>
    <row r="2977" spans="1:11" ht="17.100000000000001" customHeight="1" x14ac:dyDescent="0.25">
      <c r="A2977" s="60"/>
      <c r="B2977" s="18"/>
      <c r="C2977" s="19"/>
      <c r="D2977" s="20"/>
      <c r="E2977" s="20"/>
      <c r="F2977" s="20"/>
      <c r="G2977" s="20"/>
      <c r="H2977" s="20"/>
      <c r="I2977" s="20"/>
      <c r="J2977" s="20"/>
      <c r="K2977" s="21"/>
    </row>
    <row r="2978" spans="1:11" ht="17.100000000000001" customHeight="1" x14ac:dyDescent="0.25">
      <c r="A2978" s="60"/>
      <c r="B2978" s="18"/>
    </row>
    <row r="2979" spans="1:11" ht="17.100000000000001" customHeight="1" x14ac:dyDescent="0.25">
      <c r="A2979" s="60"/>
      <c r="B2979" s="18"/>
    </row>
    <row r="2980" spans="1:11" ht="17.100000000000001" customHeight="1" x14ac:dyDescent="0.25">
      <c r="A2980" s="60"/>
      <c r="B2980" s="18"/>
    </row>
    <row r="2981" spans="1:11" ht="17.100000000000001" customHeight="1" x14ac:dyDescent="0.25">
      <c r="A2981" s="60"/>
      <c r="B2981" s="18"/>
    </row>
    <row r="2982" spans="1:11" ht="17.100000000000001" customHeight="1" x14ac:dyDescent="0.25">
      <c r="A2982" s="60"/>
      <c r="B2982" s="18"/>
    </row>
    <row r="2983" spans="1:11" ht="17.100000000000001" customHeight="1" x14ac:dyDescent="0.25">
      <c r="A2983" s="60"/>
      <c r="B2983" s="18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P2983"/>
  <sheetViews>
    <sheetView workbookViewId="0">
      <selection activeCell="E16" sqref="E16"/>
    </sheetView>
  </sheetViews>
  <sheetFormatPr defaultColWidth="25.7109375" defaultRowHeight="17.100000000000001" customHeight="1" x14ac:dyDescent="0.25"/>
  <cols>
    <col min="1" max="1" width="25.7109375" style="95" customWidth="1"/>
    <col min="2" max="2" width="25.7109375" style="100" customWidth="1"/>
    <col min="3" max="9" width="25.7109375" style="17" customWidth="1"/>
    <col min="10" max="10" width="26.42578125" style="17" bestFit="1" customWidth="1"/>
    <col min="11" max="13" width="25.7109375" style="17" customWidth="1"/>
    <col min="14" max="14" width="25.7109375" style="18" customWidth="1"/>
    <col min="15" max="19" width="25.7109375" style="17" customWidth="1"/>
    <col min="20" max="20" width="26.42578125" style="17" bestFit="1" customWidth="1"/>
    <col min="21" max="16384" width="25.7109375" style="17"/>
  </cols>
  <sheetData>
    <row r="1" spans="1:42" s="16" customFormat="1" ht="17.100000000000001" customHeight="1" x14ac:dyDescent="0.25">
      <c r="A1" s="91" t="s">
        <v>85</v>
      </c>
      <c r="B1" s="24" t="s">
        <v>86</v>
      </c>
      <c r="C1" s="14" t="s">
        <v>87</v>
      </c>
      <c r="D1" s="24" t="s">
        <v>88</v>
      </c>
      <c r="E1" s="24" t="s">
        <v>89</v>
      </c>
      <c r="F1" s="24" t="s">
        <v>90</v>
      </c>
      <c r="G1" s="24" t="s">
        <v>91</v>
      </c>
      <c r="H1" s="24" t="s">
        <v>92</v>
      </c>
      <c r="I1" s="24" t="s">
        <v>93</v>
      </c>
      <c r="J1" s="24" t="s">
        <v>94</v>
      </c>
      <c r="K1" s="13" t="s">
        <v>109</v>
      </c>
      <c r="L1" s="16" t="s">
        <v>109</v>
      </c>
      <c r="M1" s="17"/>
      <c r="N1" s="18"/>
      <c r="AK1" s="64"/>
      <c r="AL1" s="64"/>
      <c r="AM1" s="64"/>
      <c r="AN1" s="64"/>
      <c r="AO1" s="64"/>
      <c r="AP1" s="64"/>
    </row>
    <row r="2" spans="1:42" ht="17.100000000000001" customHeight="1" x14ac:dyDescent="0.25">
      <c r="A2" s="60">
        <v>45754</v>
      </c>
      <c r="B2" s="18">
        <v>1</v>
      </c>
      <c r="C2" s="19">
        <v>50.07</v>
      </c>
      <c r="D2">
        <v>1001.1760746666666</v>
      </c>
      <c r="E2">
        <v>121.46183522222222</v>
      </c>
      <c r="F2">
        <v>237.87908055555556</v>
      </c>
      <c r="G2">
        <v>81.876122222222222</v>
      </c>
      <c r="H2">
        <v>67.150683444444439</v>
      </c>
      <c r="I2">
        <v>62.738878666666665</v>
      </c>
      <c r="J2">
        <v>91.558783222222218</v>
      </c>
      <c r="K2" s="21" t="str">
        <f>TEXT(A2,"DD-MMM-YYYY") &amp;"  " &amp;"Bl No " &amp;B2</f>
        <v>07-Apr-2025  Bl No 1</v>
      </c>
      <c r="L2" s="22"/>
      <c r="M2" s="23" t="s">
        <v>85</v>
      </c>
      <c r="N2" s="24" t="s">
        <v>88</v>
      </c>
      <c r="O2" s="24" t="s">
        <v>89</v>
      </c>
      <c r="P2" s="24" t="s">
        <v>90</v>
      </c>
      <c r="Q2" s="24" t="s">
        <v>91</v>
      </c>
      <c r="R2" s="24" t="s">
        <v>92</v>
      </c>
      <c r="S2" s="24" t="s">
        <v>93</v>
      </c>
      <c r="T2" s="24" t="s">
        <v>94</v>
      </c>
      <c r="AD2" s="20"/>
      <c r="AE2" s="20"/>
      <c r="AF2" s="20"/>
      <c r="AG2" s="20"/>
      <c r="AH2" s="20"/>
      <c r="AI2" s="20"/>
      <c r="AJ2" s="20"/>
    </row>
    <row r="3" spans="1:42" ht="17.100000000000001" customHeight="1" x14ac:dyDescent="0.25">
      <c r="A3" s="60">
        <v>45754</v>
      </c>
      <c r="B3" s="18">
        <v>2</v>
      </c>
      <c r="C3" s="19">
        <v>50.06</v>
      </c>
      <c r="D3">
        <v>1011.0519420000001</v>
      </c>
      <c r="E3">
        <v>108.37249588888889</v>
      </c>
      <c r="F3">
        <v>227.71680211111112</v>
      </c>
      <c r="G3">
        <v>81.122093222222219</v>
      </c>
      <c r="H3">
        <v>65.347048333333333</v>
      </c>
      <c r="I3">
        <v>60.912031555555558</v>
      </c>
      <c r="J3">
        <v>90.212978777777778</v>
      </c>
      <c r="K3" s="21" t="str">
        <f t="shared" ref="K3:K66" si="0">TEXT(A3,"DD-MMM-YYYY") &amp;"  " &amp;"Bl No " &amp;B3</f>
        <v>07-Apr-2025  Bl No 2</v>
      </c>
      <c r="L3" s="22"/>
      <c r="M3" s="101">
        <f>$A$2</f>
        <v>45754</v>
      </c>
      <c r="N3" s="19">
        <f>SUM($D$2:$D$97)/4000</f>
        <v>27.790826066444453</v>
      </c>
      <c r="O3" s="19">
        <f>SUM($E$2:$E$97)/4000</f>
        <v>4.1693361086666654</v>
      </c>
      <c r="P3" s="19">
        <f>SUM($F$2:$F$97)/4000</f>
        <v>3.9916118595555559</v>
      </c>
      <c r="Q3" s="19">
        <f>SUM($G$2:$G$97)/4000</f>
        <v>2.7732874072777767</v>
      </c>
      <c r="R3" s="19">
        <f>SUM($H$2:$H$97)/4000</f>
        <v>2.3803723599166662</v>
      </c>
      <c r="S3" s="19">
        <f>SUM($I$2:$I$97)/4000</f>
        <v>1.6421936878611119</v>
      </c>
      <c r="T3" s="19">
        <f>SUM($I$2:$I$97)/4000</f>
        <v>1.6421936878611119</v>
      </c>
      <c r="AD3" s="20"/>
      <c r="AE3" s="20"/>
      <c r="AF3" s="20"/>
      <c r="AG3" s="20"/>
      <c r="AH3" s="20"/>
      <c r="AI3" s="20"/>
      <c r="AJ3" s="20"/>
    </row>
    <row r="4" spans="1:42" ht="17.100000000000001" customHeight="1" x14ac:dyDescent="0.25">
      <c r="A4" s="60">
        <v>45754</v>
      </c>
      <c r="B4" s="18">
        <v>3</v>
      </c>
      <c r="C4" s="19">
        <v>50.02</v>
      </c>
      <c r="D4">
        <v>982.78890100000001</v>
      </c>
      <c r="E4">
        <v>104.57181044444444</v>
      </c>
      <c r="F4">
        <v>196.779462</v>
      </c>
      <c r="G4">
        <v>80.023807444444444</v>
      </c>
      <c r="H4">
        <v>65.779003111111109</v>
      </c>
      <c r="I4">
        <v>59.117952888888887</v>
      </c>
      <c r="J4">
        <v>88.375826666666669</v>
      </c>
      <c r="K4" s="21" t="str">
        <f t="shared" si="0"/>
        <v>07-Apr-2025  Bl No 3</v>
      </c>
      <c r="M4" s="101">
        <f>$A$98</f>
        <v>45755</v>
      </c>
      <c r="N4" s="19">
        <f>SUM($D$98:$D$193)/4000</f>
        <v>32.27655821441666</v>
      </c>
      <c r="O4" s="19">
        <f>SUM($E$98:$E$193)/4000</f>
        <v>4.1895185663888892</v>
      </c>
      <c r="P4" s="19">
        <f>SUM($F$98:$F$193)/4000</f>
        <v>5.0597883064722238</v>
      </c>
      <c r="Q4" s="19">
        <f>SUM($G$98:$G$193)/4000</f>
        <v>2.9458062156111104</v>
      </c>
      <c r="R4" s="19">
        <f>SUM($H$98:$H$193)/4000</f>
        <v>2.4884968019166669</v>
      </c>
      <c r="S4" s="19">
        <f>SUM($I$98:$I$193)/4000</f>
        <v>1.8872103794444444</v>
      </c>
      <c r="T4" s="19">
        <f>SUM($I$98:$I$193)/4000</f>
        <v>1.8872103794444444</v>
      </c>
      <c r="AD4" s="20"/>
      <c r="AE4" s="20"/>
      <c r="AF4" s="20"/>
      <c r="AG4" s="20"/>
      <c r="AH4" s="20"/>
      <c r="AI4" s="20"/>
      <c r="AJ4" s="20"/>
    </row>
    <row r="5" spans="1:42" ht="17.100000000000001" customHeight="1" x14ac:dyDescent="0.25">
      <c r="A5" s="60">
        <v>45754</v>
      </c>
      <c r="B5" s="18">
        <v>4</v>
      </c>
      <c r="C5" s="19">
        <v>50</v>
      </c>
      <c r="D5">
        <v>957.08230988888886</v>
      </c>
      <c r="E5">
        <v>105.97099477777778</v>
      </c>
      <c r="F5">
        <v>182.83548566666667</v>
      </c>
      <c r="G5">
        <v>79.046000111111113</v>
      </c>
      <c r="H5">
        <v>65.522520666666665</v>
      </c>
      <c r="I5">
        <v>57.980759444444445</v>
      </c>
      <c r="J5">
        <v>91.376728444444439</v>
      </c>
      <c r="K5" s="21" t="str">
        <f t="shared" si="0"/>
        <v>07-Apr-2025  Bl No 4</v>
      </c>
      <c r="M5" s="101">
        <f>$A$194</f>
        <v>45756</v>
      </c>
      <c r="N5" s="19">
        <f>SUM($D$194:$D$289)/4000</f>
        <v>29.305865016083327</v>
      </c>
      <c r="O5" s="19">
        <f>SUM($E$194:$E$289)/4000</f>
        <v>3.9699067406388897</v>
      </c>
      <c r="P5" s="19">
        <f>SUM($F$194:$F$289)/4000</f>
        <v>5.2130870747222229</v>
      </c>
      <c r="Q5" s="19">
        <f>SUM($G$194:$G$289)/4000</f>
        <v>2.8588449011111114</v>
      </c>
      <c r="R5" s="19">
        <f>SUM($H$194:$H$289)/4000</f>
        <v>2.5325506823888877</v>
      </c>
      <c r="S5" s="19">
        <f>SUM($I$194:$I$289)/4000</f>
        <v>1.8573852380277778</v>
      </c>
      <c r="T5" s="19">
        <f>SUM($I$194:$I$289)/4000</f>
        <v>1.8573852380277778</v>
      </c>
      <c r="AD5" s="20"/>
      <c r="AE5" s="20"/>
      <c r="AF5" s="20"/>
      <c r="AG5" s="20"/>
      <c r="AH5" s="20"/>
      <c r="AI5" s="20"/>
      <c r="AJ5" s="20"/>
    </row>
    <row r="6" spans="1:42" ht="17.100000000000001" customHeight="1" x14ac:dyDescent="0.25">
      <c r="A6" s="60">
        <v>45754</v>
      </c>
      <c r="B6" s="18">
        <v>5</v>
      </c>
      <c r="C6" s="19">
        <v>49.99</v>
      </c>
      <c r="D6">
        <v>946.61835977777775</v>
      </c>
      <c r="E6">
        <v>127.49976644444445</v>
      </c>
      <c r="F6">
        <v>183.37685955555557</v>
      </c>
      <c r="G6">
        <v>78.069279555555553</v>
      </c>
      <c r="H6">
        <v>64.086325000000002</v>
      </c>
      <c r="I6">
        <v>56.691532666666667</v>
      </c>
      <c r="J6">
        <v>91.194642555555561</v>
      </c>
      <c r="K6" s="21" t="str">
        <f t="shared" si="0"/>
        <v>07-Apr-2025  Bl No 5</v>
      </c>
      <c r="M6" s="101">
        <f>$A$290</f>
        <v>45757</v>
      </c>
      <c r="N6" s="19">
        <f>SUM($D$290:$D$385)/4000</f>
        <v>26.46848333502777</v>
      </c>
      <c r="O6" s="19">
        <f>SUM($E$290:$E$385)/4000</f>
        <v>3.936322337305556</v>
      </c>
      <c r="P6" s="19">
        <f>SUM($F$290:$F$385)/4000</f>
        <v>5.1404915014722228</v>
      </c>
      <c r="Q6" s="19">
        <f>SUM($G$290:$G$385)/4000</f>
        <v>2.9647610938611124</v>
      </c>
      <c r="R6" s="19">
        <f>SUM($H$290:$H$385)/4000</f>
        <v>2.4121519539166667</v>
      </c>
      <c r="S6" s="19">
        <f>SUM($I$290:$I$385)/4000</f>
        <v>1.7906094671944444</v>
      </c>
      <c r="T6" s="19">
        <f>SUM($I$290:$I$385)/4000</f>
        <v>1.7906094671944444</v>
      </c>
      <c r="AD6" s="20"/>
      <c r="AE6" s="20"/>
      <c r="AF6" s="20"/>
      <c r="AG6" s="20"/>
      <c r="AH6" s="20"/>
      <c r="AI6" s="20"/>
      <c r="AJ6" s="20"/>
    </row>
    <row r="7" spans="1:42" ht="17.100000000000001" customHeight="1" x14ac:dyDescent="0.25">
      <c r="A7" s="60">
        <v>45754</v>
      </c>
      <c r="B7" s="18">
        <v>6</v>
      </c>
      <c r="C7" s="19">
        <v>49.99</v>
      </c>
      <c r="D7">
        <v>919.99276266666664</v>
      </c>
      <c r="E7">
        <v>132.82341722222222</v>
      </c>
      <c r="F7">
        <v>185.59381177777777</v>
      </c>
      <c r="G7">
        <v>76.612751555555562</v>
      </c>
      <c r="H7">
        <v>65.028908888888893</v>
      </c>
      <c r="I7">
        <v>55.228062888888886</v>
      </c>
      <c r="J7">
        <v>90.730786444444448</v>
      </c>
      <c r="K7" s="21" t="str">
        <f t="shared" si="0"/>
        <v>07-Apr-2025  Bl No 6</v>
      </c>
      <c r="M7" s="101">
        <f>$A$386</f>
        <v>45758</v>
      </c>
      <c r="N7" s="19">
        <f>SUM($D$386:$D$481)/4000</f>
        <v>26.333821074861117</v>
      </c>
      <c r="O7" s="19">
        <f>SUM($E$386:$E$481)/4000</f>
        <v>4.3208658270833311</v>
      </c>
      <c r="P7" s="19">
        <f>SUM($F$386:$F$481)/4000</f>
        <v>4.8201306941388893</v>
      </c>
      <c r="Q7" s="19">
        <f>SUM($G$386:$G$481)/4000</f>
        <v>2.9174760627777783</v>
      </c>
      <c r="R7" s="19">
        <f>SUM($H$386:$H$481)/4000</f>
        <v>2.440498623666667</v>
      </c>
      <c r="S7" s="19">
        <f>SUM($I$386:$I$481)/4000</f>
        <v>1.7304090779999992</v>
      </c>
      <c r="T7" s="19">
        <f>SUM($I$386:$I$481)/4000</f>
        <v>1.7304090779999992</v>
      </c>
      <c r="AD7" s="20"/>
      <c r="AE7" s="20"/>
      <c r="AF7" s="20"/>
      <c r="AG7" s="20"/>
      <c r="AH7" s="20"/>
      <c r="AI7" s="20"/>
      <c r="AJ7" s="20"/>
    </row>
    <row r="8" spans="1:42" ht="17.100000000000001" customHeight="1" x14ac:dyDescent="0.25">
      <c r="A8" s="60">
        <v>45754</v>
      </c>
      <c r="B8" s="18">
        <v>7</v>
      </c>
      <c r="C8" s="19">
        <v>49.95</v>
      </c>
      <c r="D8">
        <v>915.20954888888889</v>
      </c>
      <c r="E8">
        <v>132.91798555555556</v>
      </c>
      <c r="F8">
        <v>183.47475444444444</v>
      </c>
      <c r="G8">
        <v>75.785749888888887</v>
      </c>
      <c r="H8">
        <v>62.404938888888886</v>
      </c>
      <c r="I8">
        <v>54.871049111111112</v>
      </c>
      <c r="J8">
        <v>91.208476222222217</v>
      </c>
      <c r="K8" s="21" t="str">
        <f t="shared" si="0"/>
        <v>07-Apr-2025  Bl No 7</v>
      </c>
      <c r="M8" s="101">
        <f>$A$482</f>
        <v>45759</v>
      </c>
      <c r="N8" s="19">
        <f>SUM($D$482:$D$577)/4000</f>
        <v>29.190692070638878</v>
      </c>
      <c r="O8" s="19">
        <f>SUM($E$482:$E$577)/4000</f>
        <v>4.30700533313889</v>
      </c>
      <c r="P8" s="19">
        <f>SUM($F$482:$F$577)/4000</f>
        <v>4.845450107833333</v>
      </c>
      <c r="Q8" s="19">
        <f>SUM($G$482:$G$577)/4000</f>
        <v>2.8794773836111109</v>
      </c>
      <c r="R8" s="19">
        <f>SUM($H$482:$H$577)/4000</f>
        <v>2.5626778756944431</v>
      </c>
      <c r="S8" s="19">
        <f>SUM($I$482:$I$577)/4000</f>
        <v>1.778543253805555</v>
      </c>
      <c r="T8" s="19">
        <f>SUM($I$482:$I$577)/4000</f>
        <v>1.778543253805555</v>
      </c>
      <c r="AD8" s="20"/>
      <c r="AE8" s="20"/>
      <c r="AF8" s="20"/>
      <c r="AG8" s="20"/>
      <c r="AH8" s="20"/>
      <c r="AI8" s="20"/>
      <c r="AJ8" s="20"/>
    </row>
    <row r="9" spans="1:42" ht="17.100000000000001" customHeight="1" x14ac:dyDescent="0.25">
      <c r="A9" s="60">
        <v>45754</v>
      </c>
      <c r="B9" s="18">
        <v>8</v>
      </c>
      <c r="C9" s="19">
        <v>49.94</v>
      </c>
      <c r="D9">
        <v>905.39967311111116</v>
      </c>
      <c r="E9">
        <v>134.38352177777779</v>
      </c>
      <c r="F9">
        <v>175.85312611111112</v>
      </c>
      <c r="G9">
        <v>76.001484222222217</v>
      </c>
      <c r="H9">
        <v>60.642560888888887</v>
      </c>
      <c r="I9">
        <v>54.495677333333333</v>
      </c>
      <c r="J9">
        <v>95.24925966666666</v>
      </c>
      <c r="K9" s="21" t="str">
        <f t="shared" si="0"/>
        <v>07-Apr-2025  Bl No 8</v>
      </c>
      <c r="M9" s="101">
        <f>$A$578</f>
        <v>45760</v>
      </c>
      <c r="N9" s="19">
        <f>SUM($D$578:$D$673)/4000</f>
        <v>23.987099791305553</v>
      </c>
      <c r="O9" s="19">
        <f>SUM($E$578:$E$673)/4000</f>
        <v>4.1940220754722244</v>
      </c>
      <c r="P9" s="19">
        <f>SUM($F$578:$F$673)/4000</f>
        <v>5.0438778480000002</v>
      </c>
      <c r="Q9" s="19">
        <f>SUM($G$578:$G$673)/4000</f>
        <v>2.8914088440277772</v>
      </c>
      <c r="R9" s="19">
        <f>SUM($H$578:$H$673)/4000</f>
        <v>2.498988442555556</v>
      </c>
      <c r="S9" s="19">
        <f>SUM($I$578:$I$673)/4000</f>
        <v>1.7400296841388878</v>
      </c>
      <c r="T9" s="19">
        <f>SUM($I$578:$I$673)/4000</f>
        <v>1.7400296841388878</v>
      </c>
      <c r="AD9" s="20"/>
      <c r="AE9" s="20"/>
      <c r="AF9" s="20"/>
      <c r="AG9" s="20"/>
      <c r="AH9" s="20"/>
      <c r="AI9" s="20"/>
      <c r="AJ9" s="20"/>
    </row>
    <row r="10" spans="1:42" ht="17.100000000000001" customHeight="1" x14ac:dyDescent="0.25">
      <c r="A10" s="60">
        <v>45754</v>
      </c>
      <c r="B10" s="18">
        <v>9</v>
      </c>
      <c r="C10" s="19">
        <v>49.94</v>
      </c>
      <c r="D10">
        <v>886.83101577777779</v>
      </c>
      <c r="E10">
        <v>151.08739633333334</v>
      </c>
      <c r="F10">
        <v>165.02980722222222</v>
      </c>
      <c r="G10">
        <v>74.786540111111108</v>
      </c>
      <c r="H10">
        <v>59.878413222222221</v>
      </c>
      <c r="I10">
        <v>53.446486</v>
      </c>
      <c r="J10">
        <v>94.660054555555561</v>
      </c>
      <c r="K10" s="21" t="str">
        <f t="shared" si="0"/>
        <v>07-Apr-2025  Bl No 9</v>
      </c>
      <c r="N10" s="17"/>
      <c r="AD10" s="20"/>
      <c r="AE10" s="20"/>
      <c r="AF10" s="20"/>
      <c r="AG10" s="20"/>
      <c r="AH10" s="20"/>
      <c r="AI10" s="20"/>
      <c r="AJ10" s="20"/>
    </row>
    <row r="11" spans="1:42" ht="17.100000000000001" customHeight="1" x14ac:dyDescent="0.25">
      <c r="A11" s="60">
        <v>45754</v>
      </c>
      <c r="B11" s="18">
        <v>10</v>
      </c>
      <c r="C11" s="19">
        <v>49.94</v>
      </c>
      <c r="D11">
        <v>859.90352477777776</v>
      </c>
      <c r="E11">
        <v>148.42190422222222</v>
      </c>
      <c r="F11">
        <v>108.6078</v>
      </c>
      <c r="G11">
        <v>74.58338066666667</v>
      </c>
      <c r="H11">
        <v>59.164017111111114</v>
      </c>
      <c r="I11">
        <v>52.826223444444445</v>
      </c>
      <c r="J11">
        <v>96.294190888888892</v>
      </c>
      <c r="K11" s="21" t="str">
        <f t="shared" si="0"/>
        <v>07-Apr-2025  Bl No 10</v>
      </c>
      <c r="N11" s="17"/>
      <c r="AD11" s="20"/>
      <c r="AE11" s="20"/>
      <c r="AF11" s="20"/>
      <c r="AG11" s="20"/>
      <c r="AH11" s="20"/>
      <c r="AI11" s="20"/>
      <c r="AJ11" s="20"/>
    </row>
    <row r="12" spans="1:42" ht="17.100000000000001" customHeight="1" x14ac:dyDescent="0.25">
      <c r="A12" s="60">
        <v>45754</v>
      </c>
      <c r="B12" s="18">
        <v>11</v>
      </c>
      <c r="C12" s="19">
        <v>49.9</v>
      </c>
      <c r="D12">
        <v>828.08965433333333</v>
      </c>
      <c r="E12">
        <v>148.36000044444444</v>
      </c>
      <c r="F12">
        <v>32.354999999999997</v>
      </c>
      <c r="G12">
        <v>74.233419666666663</v>
      </c>
      <c r="H12">
        <v>58.691581999999997</v>
      </c>
      <c r="I12">
        <v>52.180064000000002</v>
      </c>
      <c r="J12">
        <v>93.556260333333327</v>
      </c>
      <c r="K12" s="21" t="str">
        <f t="shared" si="0"/>
        <v>07-Apr-2025  Bl No 11</v>
      </c>
      <c r="N12" s="17"/>
      <c r="AD12" s="20"/>
      <c r="AE12" s="20"/>
      <c r="AF12" s="20"/>
      <c r="AG12" s="20"/>
      <c r="AH12" s="20"/>
      <c r="AI12" s="20"/>
      <c r="AJ12" s="20"/>
    </row>
    <row r="13" spans="1:42" ht="17.100000000000001" customHeight="1" x14ac:dyDescent="0.25">
      <c r="A13" s="60">
        <v>45754</v>
      </c>
      <c r="B13" s="18">
        <v>12</v>
      </c>
      <c r="C13" s="19">
        <v>49.96</v>
      </c>
      <c r="D13">
        <v>795.20438133333334</v>
      </c>
      <c r="E13">
        <v>144.8235621111111</v>
      </c>
      <c r="F13">
        <v>21.649799999999999</v>
      </c>
      <c r="G13">
        <v>74.217489888888892</v>
      </c>
      <c r="H13">
        <v>58.806155333333336</v>
      </c>
      <c r="I13">
        <v>51.620200555555556</v>
      </c>
      <c r="J13">
        <v>95.272204222222229</v>
      </c>
      <c r="K13" s="21" t="str">
        <f t="shared" si="0"/>
        <v>07-Apr-2025  Bl No 12</v>
      </c>
      <c r="N13" s="17"/>
      <c r="AD13" s="20"/>
      <c r="AE13" s="20"/>
      <c r="AF13" s="20"/>
      <c r="AG13" s="20"/>
      <c r="AH13" s="20"/>
      <c r="AI13" s="20"/>
      <c r="AJ13" s="20"/>
    </row>
    <row r="14" spans="1:42" ht="17.100000000000001" customHeight="1" x14ac:dyDescent="0.25">
      <c r="A14" s="60">
        <v>45754</v>
      </c>
      <c r="B14" s="18">
        <v>13</v>
      </c>
      <c r="C14" s="19">
        <v>49.93</v>
      </c>
      <c r="D14">
        <v>776.67792388888893</v>
      </c>
      <c r="E14">
        <v>143.33543299999999</v>
      </c>
      <c r="F14">
        <v>10.292400000000001</v>
      </c>
      <c r="G14">
        <v>74.354286333333334</v>
      </c>
      <c r="H14">
        <v>65.41855533333333</v>
      </c>
      <c r="I14">
        <v>50.269624888888892</v>
      </c>
      <c r="J14">
        <v>95.39574977777778</v>
      </c>
      <c r="K14" s="21" t="str">
        <f t="shared" si="0"/>
        <v>07-Apr-2025  Bl No 13</v>
      </c>
      <c r="N14" s="17"/>
      <c r="AD14" s="20"/>
      <c r="AE14" s="20"/>
      <c r="AF14" s="20"/>
      <c r="AG14" s="20"/>
      <c r="AH14" s="20"/>
      <c r="AI14" s="20"/>
      <c r="AJ14" s="20"/>
    </row>
    <row r="15" spans="1:42" ht="17.100000000000001" customHeight="1" x14ac:dyDescent="0.25">
      <c r="A15" s="60">
        <v>45754</v>
      </c>
      <c r="B15" s="18">
        <v>14</v>
      </c>
      <c r="C15" s="19">
        <v>49.95</v>
      </c>
      <c r="D15">
        <v>758.08676866666667</v>
      </c>
      <c r="E15">
        <v>148.81050055555556</v>
      </c>
      <c r="F15">
        <v>1.845</v>
      </c>
      <c r="G15">
        <v>74.280413888888887</v>
      </c>
      <c r="H15">
        <v>63.894771111111112</v>
      </c>
      <c r="I15">
        <v>49.76396311111111</v>
      </c>
      <c r="J15">
        <v>95.809586555555555</v>
      </c>
      <c r="K15" s="21" t="str">
        <f t="shared" si="0"/>
        <v>07-Apr-2025  Bl No 14</v>
      </c>
      <c r="N15" s="17"/>
      <c r="AD15" s="20"/>
      <c r="AE15" s="20"/>
      <c r="AF15" s="20"/>
      <c r="AG15" s="20"/>
      <c r="AH15" s="20"/>
      <c r="AI15" s="20"/>
      <c r="AJ15" s="20"/>
    </row>
    <row r="16" spans="1:42" ht="17.100000000000001" customHeight="1" x14ac:dyDescent="0.25">
      <c r="A16" s="60">
        <v>45754</v>
      </c>
      <c r="B16" s="18">
        <v>15</v>
      </c>
      <c r="C16" s="19">
        <v>49.99</v>
      </c>
      <c r="D16">
        <v>737.14319233333333</v>
      </c>
      <c r="E16">
        <v>156.80718977777778</v>
      </c>
      <c r="F16">
        <v>5.1365999999999996</v>
      </c>
      <c r="G16">
        <v>75.445197444444446</v>
      </c>
      <c r="H16">
        <v>61.737432222222225</v>
      </c>
      <c r="I16">
        <v>45.632618444444446</v>
      </c>
      <c r="J16">
        <v>101.32417688888889</v>
      </c>
      <c r="K16" s="21" t="str">
        <f t="shared" si="0"/>
        <v>07-Apr-2025  Bl No 15</v>
      </c>
      <c r="N16" s="17"/>
      <c r="AD16" s="20"/>
      <c r="AE16" s="20"/>
      <c r="AF16" s="20"/>
      <c r="AG16" s="20"/>
      <c r="AH16" s="20"/>
      <c r="AI16" s="20"/>
      <c r="AJ16" s="20"/>
    </row>
    <row r="17" spans="1:36" ht="17.100000000000001" customHeight="1" x14ac:dyDescent="0.25">
      <c r="A17" s="60">
        <v>45754</v>
      </c>
      <c r="B17" s="18">
        <v>16</v>
      </c>
      <c r="C17" s="19">
        <v>49.98</v>
      </c>
      <c r="D17">
        <v>735.92830577777772</v>
      </c>
      <c r="E17">
        <v>164.63981100000001</v>
      </c>
      <c r="F17">
        <v>15.9072</v>
      </c>
      <c r="G17">
        <v>78.321828888888888</v>
      </c>
      <c r="H17">
        <v>61.976657333333335</v>
      </c>
      <c r="I17">
        <v>41.512842888888891</v>
      </c>
      <c r="J17">
        <v>97.527495777777773</v>
      </c>
      <c r="K17" s="21" t="str">
        <f t="shared" si="0"/>
        <v>07-Apr-2025  Bl No 16</v>
      </c>
      <c r="N17" s="17"/>
      <c r="AD17" s="20"/>
      <c r="AE17" s="20"/>
      <c r="AF17" s="20"/>
      <c r="AG17" s="20"/>
      <c r="AH17" s="20"/>
      <c r="AI17" s="20"/>
      <c r="AJ17" s="20"/>
    </row>
    <row r="18" spans="1:36" ht="17.100000000000001" customHeight="1" x14ac:dyDescent="0.25">
      <c r="A18" s="60">
        <v>45754</v>
      </c>
      <c r="B18" s="18">
        <v>17</v>
      </c>
      <c r="C18" s="19">
        <v>49.95</v>
      </c>
      <c r="D18">
        <v>730.12266888888894</v>
      </c>
      <c r="E18">
        <v>170.48193888888889</v>
      </c>
      <c r="F18">
        <v>14.860200000000001</v>
      </c>
      <c r="G18">
        <v>83.556505222222228</v>
      </c>
      <c r="H18">
        <v>63.645488888888892</v>
      </c>
      <c r="I18">
        <v>37.871111444444445</v>
      </c>
      <c r="J18">
        <v>99.586128444444441</v>
      </c>
      <c r="K18" s="21" t="str">
        <f t="shared" si="0"/>
        <v>07-Apr-2025  Bl No 17</v>
      </c>
      <c r="N18" s="17"/>
      <c r="AD18" s="20"/>
      <c r="AE18" s="20"/>
      <c r="AF18" s="20"/>
      <c r="AG18" s="20"/>
      <c r="AH18" s="20"/>
      <c r="AI18" s="20"/>
      <c r="AJ18" s="20"/>
    </row>
    <row r="19" spans="1:36" ht="17.100000000000001" customHeight="1" x14ac:dyDescent="0.25">
      <c r="A19" s="60">
        <v>45754</v>
      </c>
      <c r="B19" s="18">
        <v>18</v>
      </c>
      <c r="C19" s="19">
        <v>49.98</v>
      </c>
      <c r="D19">
        <v>739.4040505555555</v>
      </c>
      <c r="E19">
        <v>172.60256544444445</v>
      </c>
      <c r="F19">
        <v>18.353999999999999</v>
      </c>
      <c r="G19">
        <v>87.914558666666665</v>
      </c>
      <c r="H19">
        <v>72.255381333333332</v>
      </c>
      <c r="I19">
        <v>32.580943222222224</v>
      </c>
      <c r="J19">
        <v>99.256816666666666</v>
      </c>
      <c r="K19" s="21" t="str">
        <f t="shared" si="0"/>
        <v>07-Apr-2025  Bl No 18</v>
      </c>
      <c r="N19" s="17"/>
      <c r="AD19" s="20"/>
      <c r="AE19" s="20"/>
      <c r="AF19" s="20"/>
      <c r="AG19" s="20"/>
      <c r="AH19" s="20"/>
      <c r="AI19" s="20"/>
      <c r="AJ19" s="20"/>
    </row>
    <row r="20" spans="1:36" ht="17.100000000000001" customHeight="1" x14ac:dyDescent="0.25">
      <c r="A20" s="60">
        <v>45754</v>
      </c>
      <c r="B20" s="18">
        <v>19</v>
      </c>
      <c r="C20" s="19">
        <v>49.97</v>
      </c>
      <c r="D20">
        <v>751.67498799999998</v>
      </c>
      <c r="E20">
        <v>173.39616177777779</v>
      </c>
      <c r="F20">
        <v>27.511199999999999</v>
      </c>
      <c r="G20">
        <v>92.227073666666669</v>
      </c>
      <c r="H20">
        <v>68.530467111111108</v>
      </c>
      <c r="I20">
        <v>28.098912777777777</v>
      </c>
      <c r="J20">
        <v>103.21631466666666</v>
      </c>
      <c r="K20" s="21" t="str">
        <f t="shared" si="0"/>
        <v>07-Apr-2025  Bl No 19</v>
      </c>
      <c r="N20" s="17"/>
      <c r="AD20" s="20"/>
      <c r="AE20" s="20"/>
      <c r="AF20" s="20"/>
      <c r="AG20" s="20"/>
      <c r="AH20" s="20"/>
      <c r="AI20" s="20"/>
      <c r="AJ20" s="20"/>
    </row>
    <row r="21" spans="1:36" ht="17.100000000000001" customHeight="1" x14ac:dyDescent="0.25">
      <c r="A21" s="60">
        <v>45754</v>
      </c>
      <c r="B21" s="18">
        <v>20</v>
      </c>
      <c r="C21" s="19">
        <v>49.97</v>
      </c>
      <c r="D21">
        <v>769.42722377777773</v>
      </c>
      <c r="E21">
        <v>172.39664533333334</v>
      </c>
      <c r="F21">
        <v>27.942</v>
      </c>
      <c r="G21">
        <v>97.471960888888887</v>
      </c>
      <c r="H21">
        <v>71.851540777777771</v>
      </c>
      <c r="I21">
        <v>33.02151933333333</v>
      </c>
      <c r="J21">
        <v>101.35820288888888</v>
      </c>
      <c r="K21" s="21" t="str">
        <f t="shared" si="0"/>
        <v>07-Apr-2025  Bl No 20</v>
      </c>
      <c r="N21" s="17"/>
      <c r="AD21" s="20"/>
      <c r="AE21" s="20"/>
      <c r="AF21" s="20"/>
      <c r="AG21" s="20"/>
      <c r="AH21" s="20"/>
      <c r="AI21" s="20"/>
      <c r="AJ21" s="20"/>
    </row>
    <row r="22" spans="1:36" ht="17.100000000000001" customHeight="1" x14ac:dyDescent="0.25">
      <c r="A22" s="60">
        <v>45754</v>
      </c>
      <c r="B22" s="18">
        <v>21</v>
      </c>
      <c r="C22" s="19">
        <v>49.93</v>
      </c>
      <c r="D22">
        <v>779.57988244444448</v>
      </c>
      <c r="E22">
        <v>164.84422222222221</v>
      </c>
      <c r="F22">
        <v>24.458400000000001</v>
      </c>
      <c r="G22">
        <v>99.867318222222224</v>
      </c>
      <c r="H22">
        <v>79.311367888888896</v>
      </c>
      <c r="I22">
        <v>36.568119222222222</v>
      </c>
      <c r="J22">
        <v>107.71152466666666</v>
      </c>
      <c r="K22" s="21" t="str">
        <f t="shared" si="0"/>
        <v>07-Apr-2025  Bl No 21</v>
      </c>
      <c r="N22" s="17"/>
      <c r="AD22" s="20"/>
      <c r="AE22" s="20"/>
      <c r="AF22" s="20"/>
      <c r="AG22" s="20"/>
      <c r="AH22" s="20"/>
      <c r="AI22" s="20"/>
      <c r="AJ22" s="20"/>
    </row>
    <row r="23" spans="1:36" ht="17.100000000000001" customHeight="1" x14ac:dyDescent="0.25">
      <c r="A23" s="60">
        <v>45754</v>
      </c>
      <c r="B23" s="18">
        <v>22</v>
      </c>
      <c r="C23" s="19">
        <v>49.88</v>
      </c>
      <c r="D23">
        <v>796.40190733333338</v>
      </c>
      <c r="E23">
        <v>165.74392111111112</v>
      </c>
      <c r="F23">
        <v>26.5596</v>
      </c>
      <c r="G23">
        <v>107.67240388888889</v>
      </c>
      <c r="H23">
        <v>86.48174644444444</v>
      </c>
      <c r="I23">
        <v>33.26053233333333</v>
      </c>
      <c r="J23">
        <v>109.06453422222222</v>
      </c>
      <c r="K23" s="21" t="str">
        <f t="shared" si="0"/>
        <v>07-Apr-2025  Bl No 22</v>
      </c>
      <c r="N23" s="17"/>
      <c r="AD23" s="20"/>
      <c r="AE23" s="20"/>
      <c r="AF23" s="20"/>
      <c r="AG23" s="20"/>
      <c r="AH23" s="20"/>
      <c r="AI23" s="20"/>
      <c r="AJ23" s="20"/>
    </row>
    <row r="24" spans="1:36" ht="17.100000000000001" customHeight="1" x14ac:dyDescent="0.25">
      <c r="A24" s="60">
        <v>45754</v>
      </c>
      <c r="B24" s="18">
        <v>23</v>
      </c>
      <c r="C24" s="19">
        <v>49.95</v>
      </c>
      <c r="D24">
        <v>815.06114788888885</v>
      </c>
      <c r="E24">
        <v>175.42789688888888</v>
      </c>
      <c r="F24">
        <v>31.574999999999999</v>
      </c>
      <c r="G24">
        <v>112.77216811111111</v>
      </c>
      <c r="H24">
        <v>93.734645666666665</v>
      </c>
      <c r="I24">
        <v>42.362259333333334</v>
      </c>
      <c r="J24">
        <v>112.41139111111112</v>
      </c>
      <c r="K24" s="21" t="str">
        <f t="shared" si="0"/>
        <v>07-Apr-2025  Bl No 23</v>
      </c>
      <c r="N24" s="17"/>
      <c r="AD24" s="20"/>
      <c r="AE24" s="20"/>
      <c r="AF24" s="20"/>
      <c r="AG24" s="20"/>
      <c r="AH24" s="20"/>
      <c r="AI24" s="20"/>
      <c r="AJ24" s="20"/>
    </row>
    <row r="25" spans="1:36" ht="17.100000000000001" customHeight="1" x14ac:dyDescent="0.25">
      <c r="A25" s="60">
        <v>45754</v>
      </c>
      <c r="B25" s="18">
        <v>24</v>
      </c>
      <c r="C25" s="19">
        <v>49.97</v>
      </c>
      <c r="D25">
        <v>846.50340511111108</v>
      </c>
      <c r="E25">
        <v>183.55158255555557</v>
      </c>
      <c r="F25">
        <v>38.672400000000003</v>
      </c>
      <c r="G25">
        <v>114.83702944444444</v>
      </c>
      <c r="H25">
        <v>101.55896300000001</v>
      </c>
      <c r="I25">
        <v>45.960588555555553</v>
      </c>
      <c r="J25">
        <v>117.55705322222222</v>
      </c>
      <c r="K25" s="21" t="str">
        <f t="shared" si="0"/>
        <v>07-Apr-2025  Bl No 24</v>
      </c>
      <c r="N25" s="17"/>
      <c r="AD25" s="20"/>
      <c r="AE25" s="20"/>
      <c r="AF25" s="20"/>
      <c r="AG25" s="20"/>
      <c r="AH25" s="20"/>
      <c r="AI25" s="20"/>
      <c r="AJ25" s="20"/>
    </row>
    <row r="26" spans="1:36" ht="17.100000000000001" customHeight="1" x14ac:dyDescent="0.25">
      <c r="A26" s="60">
        <v>45754</v>
      </c>
      <c r="B26" s="18">
        <v>25</v>
      </c>
      <c r="C26" s="19">
        <v>49.93</v>
      </c>
      <c r="D26">
        <v>868.82442955555553</v>
      </c>
      <c r="E26">
        <v>155.13399288888888</v>
      </c>
      <c r="F26">
        <v>43.272599999999997</v>
      </c>
      <c r="G26">
        <v>116.80899533333333</v>
      </c>
      <c r="H26">
        <v>108.856309</v>
      </c>
      <c r="I26">
        <v>52.907155444444442</v>
      </c>
      <c r="J26">
        <v>119.20565744444444</v>
      </c>
      <c r="K26" s="21" t="str">
        <f t="shared" si="0"/>
        <v>07-Apr-2025  Bl No 25</v>
      </c>
      <c r="N26" s="17"/>
      <c r="AD26" s="20"/>
      <c r="AE26" s="20"/>
      <c r="AF26" s="20"/>
      <c r="AG26" s="20"/>
      <c r="AH26" s="20"/>
      <c r="AI26" s="20"/>
      <c r="AJ26" s="20"/>
    </row>
    <row r="27" spans="1:36" ht="17.100000000000001" customHeight="1" x14ac:dyDescent="0.25">
      <c r="A27" s="60">
        <v>45754</v>
      </c>
      <c r="B27" s="18">
        <v>26</v>
      </c>
      <c r="C27" s="19">
        <v>49.99</v>
      </c>
      <c r="D27">
        <v>900.05865788888889</v>
      </c>
      <c r="E27">
        <v>149.05716555555554</v>
      </c>
      <c r="F27">
        <v>49.086599999999997</v>
      </c>
      <c r="G27">
        <v>119.46354877777777</v>
      </c>
      <c r="H27">
        <v>112.33461699999999</v>
      </c>
      <c r="I27">
        <v>57.373614333333336</v>
      </c>
      <c r="J27">
        <v>126.76483511111111</v>
      </c>
      <c r="K27" s="21" t="str">
        <f t="shared" si="0"/>
        <v>07-Apr-2025  Bl No 26</v>
      </c>
      <c r="N27" s="17"/>
      <c r="AD27" s="20"/>
      <c r="AE27" s="20"/>
      <c r="AF27" s="20"/>
      <c r="AG27" s="20"/>
      <c r="AH27" s="20"/>
      <c r="AI27" s="20"/>
      <c r="AJ27" s="20"/>
    </row>
    <row r="28" spans="1:36" ht="17.100000000000001" customHeight="1" x14ac:dyDescent="0.25">
      <c r="A28" s="60">
        <v>45754</v>
      </c>
      <c r="B28" s="18">
        <v>27</v>
      </c>
      <c r="C28" s="19">
        <v>50.04</v>
      </c>
      <c r="D28">
        <v>943.5660273333333</v>
      </c>
      <c r="E28">
        <v>155.68699055555555</v>
      </c>
      <c r="F28">
        <v>57.728999999999999</v>
      </c>
      <c r="G28">
        <v>129.42654011111111</v>
      </c>
      <c r="H28">
        <v>113.96101788888889</v>
      </c>
      <c r="I28">
        <v>62.988917555555552</v>
      </c>
      <c r="J28">
        <v>132.96257877777776</v>
      </c>
      <c r="K28" s="21" t="str">
        <f t="shared" si="0"/>
        <v>07-Apr-2025  Bl No 27</v>
      </c>
      <c r="N28" s="17"/>
      <c r="AD28" s="20"/>
      <c r="AE28" s="20"/>
      <c r="AF28" s="20"/>
      <c r="AG28" s="20"/>
      <c r="AH28" s="20"/>
      <c r="AI28" s="20"/>
      <c r="AJ28" s="20"/>
    </row>
    <row r="29" spans="1:36" ht="17.100000000000001" customHeight="1" x14ac:dyDescent="0.25">
      <c r="A29" s="60">
        <v>45754</v>
      </c>
      <c r="B29" s="18">
        <v>28</v>
      </c>
      <c r="C29" s="19">
        <v>50.03</v>
      </c>
      <c r="D29">
        <v>967.73833677777782</v>
      </c>
      <c r="E29">
        <v>160.39229</v>
      </c>
      <c r="F29">
        <v>65.271000000000001</v>
      </c>
      <c r="G29">
        <v>138.10820088888889</v>
      </c>
      <c r="H29">
        <v>113.95612122222222</v>
      </c>
      <c r="I29">
        <v>66.756528000000003</v>
      </c>
      <c r="J29">
        <v>135.07234388888889</v>
      </c>
      <c r="K29" s="21" t="str">
        <f t="shared" si="0"/>
        <v>07-Apr-2025  Bl No 28</v>
      </c>
      <c r="N29" s="17"/>
      <c r="AD29" s="20"/>
      <c r="AE29" s="20"/>
      <c r="AF29" s="20"/>
      <c r="AG29" s="20"/>
      <c r="AH29" s="20"/>
      <c r="AI29" s="20"/>
      <c r="AJ29" s="20"/>
    </row>
    <row r="30" spans="1:36" ht="17.100000000000001" customHeight="1" x14ac:dyDescent="0.25">
      <c r="A30" s="60">
        <v>45754</v>
      </c>
      <c r="B30" s="18">
        <v>29</v>
      </c>
      <c r="C30" s="19">
        <v>50.03</v>
      </c>
      <c r="D30">
        <v>968.36028466666664</v>
      </c>
      <c r="E30">
        <v>160.25189688888889</v>
      </c>
      <c r="F30">
        <v>72.656999999999996</v>
      </c>
      <c r="G30">
        <v>139.56338022222224</v>
      </c>
      <c r="H30">
        <v>117.63875177777778</v>
      </c>
      <c r="I30">
        <v>74.743652999999995</v>
      </c>
      <c r="J30">
        <v>135.5241058888889</v>
      </c>
      <c r="K30" s="21" t="str">
        <f t="shared" si="0"/>
        <v>07-Apr-2025  Bl No 29</v>
      </c>
      <c r="N30" s="17"/>
      <c r="AD30" s="20"/>
      <c r="AE30" s="20"/>
      <c r="AF30" s="20"/>
      <c r="AG30" s="20"/>
      <c r="AH30" s="20"/>
      <c r="AI30" s="20"/>
      <c r="AJ30" s="20"/>
    </row>
    <row r="31" spans="1:36" ht="17.100000000000001" customHeight="1" x14ac:dyDescent="0.25">
      <c r="A31" s="60">
        <v>45754</v>
      </c>
      <c r="B31" s="18">
        <v>30</v>
      </c>
      <c r="C31" s="19">
        <v>50.03</v>
      </c>
      <c r="D31">
        <v>973.23187488888891</v>
      </c>
      <c r="E31">
        <v>168.03410888888888</v>
      </c>
      <c r="F31">
        <v>78.433199999999999</v>
      </c>
      <c r="G31">
        <v>139.58549566666667</v>
      </c>
      <c r="H31">
        <v>117.94537033333333</v>
      </c>
      <c r="I31">
        <v>69.391338000000005</v>
      </c>
      <c r="J31">
        <v>135.5590468888889</v>
      </c>
      <c r="K31" s="21" t="str">
        <f t="shared" si="0"/>
        <v>07-Apr-2025  Bl No 30</v>
      </c>
      <c r="N31" s="17"/>
      <c r="AD31" s="20"/>
      <c r="AE31" s="20"/>
      <c r="AF31" s="20"/>
      <c r="AG31" s="20"/>
      <c r="AH31" s="20"/>
      <c r="AI31" s="20"/>
      <c r="AJ31" s="20"/>
    </row>
    <row r="32" spans="1:36" ht="17.100000000000001" customHeight="1" x14ac:dyDescent="0.25">
      <c r="A32" s="60">
        <v>45754</v>
      </c>
      <c r="B32" s="18">
        <v>31</v>
      </c>
      <c r="C32" s="19">
        <v>50.04</v>
      </c>
      <c r="D32">
        <v>991.71253488888885</v>
      </c>
      <c r="E32">
        <v>159.27528211111112</v>
      </c>
      <c r="F32">
        <v>79.272687111111111</v>
      </c>
      <c r="G32">
        <v>136.14056622222222</v>
      </c>
      <c r="H32">
        <v>114.37376344444445</v>
      </c>
      <c r="I32">
        <v>61.053344111111109</v>
      </c>
      <c r="J32">
        <v>130.28304011111112</v>
      </c>
      <c r="K32" s="21" t="str">
        <f t="shared" si="0"/>
        <v>07-Apr-2025  Bl No 31</v>
      </c>
      <c r="N32" s="17"/>
      <c r="AD32" s="20"/>
      <c r="AE32" s="20"/>
      <c r="AF32" s="20"/>
      <c r="AG32" s="20"/>
      <c r="AH32" s="20"/>
      <c r="AI32" s="20"/>
      <c r="AJ32" s="20"/>
    </row>
    <row r="33" spans="1:36" ht="17.100000000000001" customHeight="1" x14ac:dyDescent="0.25">
      <c r="A33" s="60">
        <v>45754</v>
      </c>
      <c r="B33" s="18">
        <v>32</v>
      </c>
      <c r="C33" s="19">
        <v>50.09</v>
      </c>
      <c r="D33">
        <v>998.1243901111111</v>
      </c>
      <c r="E33">
        <v>170.98735922222221</v>
      </c>
      <c r="F33">
        <v>83.979958333333329</v>
      </c>
      <c r="G33">
        <v>133.00581555555556</v>
      </c>
      <c r="H33">
        <v>110.94592633333333</v>
      </c>
      <c r="I33">
        <v>58.955040777777775</v>
      </c>
      <c r="J33">
        <v>128.36787722222223</v>
      </c>
      <c r="K33" s="21" t="str">
        <f t="shared" si="0"/>
        <v>07-Apr-2025  Bl No 32</v>
      </c>
      <c r="N33" s="17"/>
      <c r="AD33" s="20"/>
      <c r="AE33" s="20"/>
      <c r="AF33" s="20"/>
      <c r="AG33" s="20"/>
      <c r="AH33" s="20"/>
      <c r="AI33" s="20"/>
      <c r="AJ33" s="20"/>
    </row>
    <row r="34" spans="1:36" ht="17.100000000000001" customHeight="1" x14ac:dyDescent="0.25">
      <c r="A34" s="60">
        <v>45754</v>
      </c>
      <c r="B34" s="18">
        <v>33</v>
      </c>
      <c r="C34" s="19">
        <v>50.05</v>
      </c>
      <c r="D34">
        <v>962.83744344444449</v>
      </c>
      <c r="E34">
        <v>178.60997988888889</v>
      </c>
      <c r="F34">
        <v>92.648295444444443</v>
      </c>
      <c r="G34">
        <v>130.32055677777777</v>
      </c>
      <c r="H34">
        <v>103.42161244444445</v>
      </c>
      <c r="I34">
        <v>49.313415444444445</v>
      </c>
      <c r="J34">
        <v>126.97038477777778</v>
      </c>
      <c r="K34" s="21" t="str">
        <f t="shared" si="0"/>
        <v>07-Apr-2025  Bl No 33</v>
      </c>
      <c r="N34" s="17"/>
      <c r="AD34" s="20"/>
      <c r="AE34" s="20"/>
      <c r="AF34" s="20"/>
      <c r="AG34" s="20"/>
      <c r="AH34" s="20"/>
      <c r="AI34" s="20"/>
      <c r="AJ34" s="20"/>
    </row>
    <row r="35" spans="1:36" ht="17.100000000000001" customHeight="1" x14ac:dyDescent="0.25">
      <c r="A35" s="60">
        <v>45754</v>
      </c>
      <c r="B35" s="18">
        <v>34</v>
      </c>
      <c r="C35" s="19">
        <v>49.99</v>
      </c>
      <c r="D35">
        <v>935.28123122222223</v>
      </c>
      <c r="E35">
        <v>216.17106033333334</v>
      </c>
      <c r="F35">
        <v>100.63871111111111</v>
      </c>
      <c r="G35">
        <v>127.27839855555555</v>
      </c>
      <c r="H35">
        <v>98.968904222222221</v>
      </c>
      <c r="I35">
        <v>34.098725999999999</v>
      </c>
      <c r="J35">
        <v>123.54568222222223</v>
      </c>
      <c r="K35" s="21" t="str">
        <f t="shared" si="0"/>
        <v>07-Apr-2025  Bl No 34</v>
      </c>
      <c r="N35" s="26"/>
      <c r="AD35" s="20"/>
      <c r="AE35" s="20"/>
      <c r="AF35" s="20"/>
      <c r="AG35" s="20"/>
      <c r="AH35" s="20"/>
      <c r="AI35" s="20"/>
      <c r="AJ35" s="20"/>
    </row>
    <row r="36" spans="1:36" ht="17.100000000000001" customHeight="1" x14ac:dyDescent="0.25">
      <c r="A36" s="60">
        <v>45754</v>
      </c>
      <c r="B36" s="18">
        <v>35</v>
      </c>
      <c r="C36" s="19">
        <v>49.95</v>
      </c>
      <c r="D36">
        <v>930.79977011111112</v>
      </c>
      <c r="E36">
        <v>206.84921577777777</v>
      </c>
      <c r="F36">
        <v>104.22291199999999</v>
      </c>
      <c r="G36">
        <v>125.82028255555555</v>
      </c>
      <c r="H36">
        <v>92.567791</v>
      </c>
      <c r="I36">
        <v>17.549326888888888</v>
      </c>
      <c r="J36">
        <v>123.50599011111112</v>
      </c>
      <c r="K36" s="21" t="str">
        <f t="shared" si="0"/>
        <v>07-Apr-2025  Bl No 35</v>
      </c>
      <c r="N36" s="27"/>
      <c r="AD36" s="20"/>
      <c r="AE36" s="20"/>
      <c r="AF36" s="20"/>
      <c r="AG36" s="20"/>
      <c r="AH36" s="20"/>
      <c r="AI36" s="20"/>
      <c r="AJ36" s="20"/>
    </row>
    <row r="37" spans="1:36" ht="17.100000000000001" customHeight="1" x14ac:dyDescent="0.25">
      <c r="A37" s="60">
        <v>45754</v>
      </c>
      <c r="B37" s="18">
        <v>36</v>
      </c>
      <c r="C37" s="19">
        <v>49.99</v>
      </c>
      <c r="D37">
        <v>916.28585499999997</v>
      </c>
      <c r="E37">
        <v>205.97213122222223</v>
      </c>
      <c r="F37">
        <v>113.55369644444444</v>
      </c>
      <c r="G37">
        <v>122.54832855555556</v>
      </c>
      <c r="H37">
        <v>93.379395111111108</v>
      </c>
      <c r="I37">
        <v>19.999882444444445</v>
      </c>
      <c r="J37">
        <v>127.56480177777777</v>
      </c>
      <c r="K37" s="21" t="str">
        <f t="shared" si="0"/>
        <v>07-Apr-2025  Bl No 36</v>
      </c>
      <c r="N37" s="26"/>
      <c r="AD37" s="20"/>
      <c r="AE37" s="20"/>
      <c r="AF37" s="20"/>
      <c r="AG37" s="20"/>
      <c r="AH37" s="20"/>
      <c r="AI37" s="20"/>
      <c r="AJ37" s="20"/>
    </row>
    <row r="38" spans="1:36" ht="17.100000000000001" customHeight="1" x14ac:dyDescent="0.25">
      <c r="A38" s="60">
        <v>45754</v>
      </c>
      <c r="B38" s="18">
        <v>37</v>
      </c>
      <c r="C38" s="19">
        <v>49.94</v>
      </c>
      <c r="D38">
        <v>915.00300655555554</v>
      </c>
      <c r="E38">
        <v>202.82498411111112</v>
      </c>
      <c r="F38">
        <v>120.56636688888889</v>
      </c>
      <c r="G38">
        <v>120.0839668888889</v>
      </c>
      <c r="H38">
        <v>101.37965666666666</v>
      </c>
      <c r="I38">
        <v>32.592421999999999</v>
      </c>
      <c r="J38">
        <v>129.13863233333333</v>
      </c>
      <c r="K38" s="21" t="str">
        <f t="shared" si="0"/>
        <v>07-Apr-2025  Bl No 37</v>
      </c>
      <c r="N38" s="26"/>
      <c r="AD38" s="20"/>
      <c r="AE38" s="20"/>
      <c r="AF38" s="20"/>
      <c r="AG38" s="20"/>
      <c r="AH38" s="20"/>
      <c r="AI38" s="20"/>
      <c r="AJ38" s="20"/>
    </row>
    <row r="39" spans="1:36" ht="17.100000000000001" customHeight="1" x14ac:dyDescent="0.25">
      <c r="A39" s="60">
        <v>45754</v>
      </c>
      <c r="B39" s="18">
        <v>38</v>
      </c>
      <c r="C39" s="19">
        <v>49.9</v>
      </c>
      <c r="D39">
        <v>940.38054722222228</v>
      </c>
      <c r="E39">
        <v>203.29815099999999</v>
      </c>
      <c r="F39">
        <v>126.50504355555556</v>
      </c>
      <c r="G39">
        <v>109.32902588888889</v>
      </c>
      <c r="H39">
        <v>95.58599811111111</v>
      </c>
      <c r="I39">
        <v>32.135435555555553</v>
      </c>
      <c r="J39">
        <v>125.145956</v>
      </c>
      <c r="K39" s="21" t="str">
        <f t="shared" si="0"/>
        <v>07-Apr-2025  Bl No 38</v>
      </c>
      <c r="N39" s="26"/>
      <c r="AD39" s="20"/>
      <c r="AE39" s="20"/>
      <c r="AF39" s="20"/>
      <c r="AG39" s="20"/>
      <c r="AH39" s="20"/>
      <c r="AI39" s="20"/>
      <c r="AJ39" s="20"/>
    </row>
    <row r="40" spans="1:36" ht="17.100000000000001" customHeight="1" x14ac:dyDescent="0.25">
      <c r="A40" s="60">
        <v>45754</v>
      </c>
      <c r="B40" s="18">
        <v>39</v>
      </c>
      <c r="C40" s="19">
        <v>49.97</v>
      </c>
      <c r="D40">
        <v>948.8362355555555</v>
      </c>
      <c r="E40">
        <v>210.33154322222222</v>
      </c>
      <c r="F40">
        <v>126.21005566666666</v>
      </c>
      <c r="G40">
        <v>97.733053999999996</v>
      </c>
      <c r="H40">
        <v>92.291160888888882</v>
      </c>
      <c r="I40">
        <v>29.904641666666667</v>
      </c>
      <c r="J40">
        <v>122.52373644444444</v>
      </c>
      <c r="K40" s="21" t="str">
        <f t="shared" si="0"/>
        <v>07-Apr-2025  Bl No 39</v>
      </c>
      <c r="N40" s="26"/>
      <c r="AD40" s="20"/>
      <c r="AE40" s="20"/>
      <c r="AF40" s="20"/>
      <c r="AG40" s="20"/>
      <c r="AH40" s="20"/>
      <c r="AI40" s="20"/>
      <c r="AJ40" s="20"/>
    </row>
    <row r="41" spans="1:36" ht="17.100000000000001" customHeight="1" x14ac:dyDescent="0.25">
      <c r="A41" s="60">
        <v>45754</v>
      </c>
      <c r="B41" s="18">
        <v>40</v>
      </c>
      <c r="C41" s="19">
        <v>49.99</v>
      </c>
      <c r="D41">
        <v>978.49769522222221</v>
      </c>
      <c r="E41">
        <v>215.37577922222223</v>
      </c>
      <c r="F41">
        <v>132.70443366666666</v>
      </c>
      <c r="G41">
        <v>94.927192333333338</v>
      </c>
      <c r="H41">
        <v>87.790990666666673</v>
      </c>
      <c r="I41">
        <v>28.76738811111111</v>
      </c>
      <c r="J41">
        <v>121.34914577777778</v>
      </c>
      <c r="K41" s="21" t="str">
        <f t="shared" si="0"/>
        <v>07-Apr-2025  Bl No 40</v>
      </c>
      <c r="N41" s="26"/>
      <c r="AD41" s="20"/>
      <c r="AE41" s="20"/>
      <c r="AF41" s="20"/>
      <c r="AG41" s="20"/>
      <c r="AH41" s="20"/>
      <c r="AI41" s="20"/>
      <c r="AJ41" s="20"/>
    </row>
    <row r="42" spans="1:36" ht="17.100000000000001" customHeight="1" x14ac:dyDescent="0.25">
      <c r="A42" s="60">
        <v>45754</v>
      </c>
      <c r="B42" s="18">
        <v>41</v>
      </c>
      <c r="C42" s="19">
        <v>50.01</v>
      </c>
      <c r="D42">
        <v>1032.0099904444444</v>
      </c>
      <c r="E42">
        <v>214.84543333333335</v>
      </c>
      <c r="F42">
        <v>142.37837977777778</v>
      </c>
      <c r="G42">
        <v>92.777530666666664</v>
      </c>
      <c r="H42">
        <v>83.035614222222222</v>
      </c>
      <c r="I42">
        <v>29.685863111111111</v>
      </c>
      <c r="J42">
        <v>124.65042422222223</v>
      </c>
      <c r="K42" s="21" t="str">
        <f t="shared" si="0"/>
        <v>07-Apr-2025  Bl No 41</v>
      </c>
      <c r="N42" s="26"/>
      <c r="AD42" s="20"/>
      <c r="AE42" s="20"/>
      <c r="AF42" s="20"/>
      <c r="AG42" s="20"/>
      <c r="AH42" s="20"/>
      <c r="AI42" s="20"/>
      <c r="AJ42" s="20"/>
    </row>
    <row r="43" spans="1:36" ht="17.100000000000001" customHeight="1" x14ac:dyDescent="0.25">
      <c r="A43" s="60">
        <v>45754</v>
      </c>
      <c r="B43" s="18">
        <v>42</v>
      </c>
      <c r="C43" s="19">
        <v>50.02</v>
      </c>
      <c r="D43">
        <v>1079.4179485555555</v>
      </c>
      <c r="E43">
        <v>218.84174999999999</v>
      </c>
      <c r="F43">
        <v>142.74378122222222</v>
      </c>
      <c r="G43">
        <v>94.852734888888889</v>
      </c>
      <c r="H43">
        <v>88.805776888888886</v>
      </c>
      <c r="I43">
        <v>37.721802888888888</v>
      </c>
      <c r="J43">
        <v>124.63745711111112</v>
      </c>
      <c r="K43" s="21" t="str">
        <f t="shared" si="0"/>
        <v>07-Apr-2025  Bl No 42</v>
      </c>
      <c r="N43" s="26"/>
      <c r="AD43" s="20"/>
      <c r="AE43" s="20"/>
      <c r="AF43" s="20"/>
      <c r="AG43" s="20"/>
      <c r="AH43" s="20"/>
      <c r="AI43" s="20"/>
      <c r="AJ43" s="20"/>
    </row>
    <row r="44" spans="1:36" ht="17.100000000000001" customHeight="1" x14ac:dyDescent="0.25">
      <c r="A44" s="60">
        <v>45754</v>
      </c>
      <c r="B44" s="18">
        <v>43</v>
      </c>
      <c r="C44" s="19">
        <v>50.02</v>
      </c>
      <c r="D44">
        <v>1103.1457922222223</v>
      </c>
      <c r="E44">
        <v>218.27148044444445</v>
      </c>
      <c r="F44">
        <v>146.81423088888889</v>
      </c>
      <c r="G44">
        <v>95.440651333333335</v>
      </c>
      <c r="H44">
        <v>88.206509333333329</v>
      </c>
      <c r="I44">
        <v>34.808675000000001</v>
      </c>
      <c r="J44">
        <v>120.48479466666667</v>
      </c>
      <c r="K44" s="21" t="str">
        <f t="shared" si="0"/>
        <v>07-Apr-2025  Bl No 43</v>
      </c>
      <c r="AD44" s="20"/>
      <c r="AE44" s="20"/>
      <c r="AF44" s="20"/>
      <c r="AG44" s="20"/>
      <c r="AH44" s="20"/>
      <c r="AI44" s="20"/>
      <c r="AJ44" s="20"/>
    </row>
    <row r="45" spans="1:36" ht="17.100000000000001" customHeight="1" x14ac:dyDescent="0.25">
      <c r="A45" s="60">
        <v>45754</v>
      </c>
      <c r="B45" s="18">
        <v>44</v>
      </c>
      <c r="C45" s="19">
        <v>50.01</v>
      </c>
      <c r="D45">
        <v>1105.6911583333333</v>
      </c>
      <c r="E45">
        <v>214.57534344444446</v>
      </c>
      <c r="F45">
        <v>157.13803422222222</v>
      </c>
      <c r="G45">
        <v>100.27833766666667</v>
      </c>
      <c r="H45">
        <v>87.72887466666667</v>
      </c>
      <c r="I45">
        <v>43.277670333333333</v>
      </c>
      <c r="J45">
        <v>121.08273066666666</v>
      </c>
      <c r="K45" s="21" t="str">
        <f t="shared" si="0"/>
        <v>07-Apr-2025  Bl No 44</v>
      </c>
      <c r="AD45" s="20"/>
      <c r="AE45" s="20"/>
      <c r="AF45" s="20"/>
      <c r="AG45" s="20"/>
      <c r="AH45" s="20"/>
      <c r="AI45" s="20"/>
      <c r="AJ45" s="20"/>
    </row>
    <row r="46" spans="1:36" ht="17.100000000000001" customHeight="1" x14ac:dyDescent="0.25">
      <c r="A46" s="60">
        <v>45754</v>
      </c>
      <c r="B46" s="18">
        <v>45</v>
      </c>
      <c r="C46" s="19">
        <v>50.05</v>
      </c>
      <c r="D46">
        <v>1111.129148</v>
      </c>
      <c r="E46">
        <v>228.41040988888889</v>
      </c>
      <c r="F46">
        <v>156.92040655555556</v>
      </c>
      <c r="G46">
        <v>105.82526666666666</v>
      </c>
      <c r="H46">
        <v>89.353983222222226</v>
      </c>
      <c r="I46">
        <v>55.683659666666664</v>
      </c>
      <c r="J46">
        <v>120.24997144444444</v>
      </c>
      <c r="K46" s="21" t="str">
        <f t="shared" si="0"/>
        <v>07-Apr-2025  Bl No 45</v>
      </c>
      <c r="AD46" s="20"/>
      <c r="AE46" s="20"/>
      <c r="AF46" s="20"/>
      <c r="AG46" s="20"/>
      <c r="AH46" s="20"/>
      <c r="AI46" s="20"/>
      <c r="AJ46" s="20"/>
    </row>
    <row r="47" spans="1:36" ht="17.100000000000001" customHeight="1" x14ac:dyDescent="0.25">
      <c r="A47" s="60">
        <v>45754</v>
      </c>
      <c r="B47" s="18">
        <v>46</v>
      </c>
      <c r="C47" s="19">
        <v>50.02</v>
      </c>
      <c r="D47">
        <v>1119.4565021111111</v>
      </c>
      <c r="E47">
        <v>231.60633922222223</v>
      </c>
      <c r="F47">
        <v>170.67215933333333</v>
      </c>
      <c r="G47">
        <v>104.33766677777778</v>
      </c>
      <c r="H47">
        <v>89.466947444444443</v>
      </c>
      <c r="I47">
        <v>55.761251444444447</v>
      </c>
      <c r="J47">
        <v>119.78217811111111</v>
      </c>
      <c r="K47" s="21" t="str">
        <f t="shared" si="0"/>
        <v>07-Apr-2025  Bl No 46</v>
      </c>
      <c r="AD47" s="20"/>
      <c r="AE47" s="20"/>
      <c r="AF47" s="20"/>
      <c r="AG47" s="20"/>
      <c r="AH47" s="20"/>
      <c r="AI47" s="20"/>
      <c r="AJ47" s="20"/>
    </row>
    <row r="48" spans="1:36" ht="17.100000000000001" customHeight="1" x14ac:dyDescent="0.25">
      <c r="A48" s="60">
        <v>45754</v>
      </c>
      <c r="B48" s="18">
        <v>47</v>
      </c>
      <c r="C48" s="19">
        <v>49.97</v>
      </c>
      <c r="D48">
        <v>1139.2145823333333</v>
      </c>
      <c r="E48">
        <v>218.89286566666667</v>
      </c>
      <c r="F48">
        <v>176.22801277777776</v>
      </c>
      <c r="G48">
        <v>98.95645833333333</v>
      </c>
      <c r="H48">
        <v>92.105050444444444</v>
      </c>
      <c r="I48">
        <v>59.302977777777777</v>
      </c>
      <c r="J48">
        <v>120.487869</v>
      </c>
      <c r="K48" s="21" t="str">
        <f t="shared" si="0"/>
        <v>07-Apr-2025  Bl No 47</v>
      </c>
      <c r="AD48" s="20"/>
      <c r="AE48" s="20"/>
      <c r="AF48" s="20"/>
      <c r="AG48" s="20"/>
      <c r="AH48" s="20"/>
      <c r="AI48" s="20"/>
      <c r="AJ48" s="20"/>
    </row>
    <row r="49" spans="1:36" ht="17.100000000000001" customHeight="1" x14ac:dyDescent="0.25">
      <c r="A49" s="60">
        <v>45754</v>
      </c>
      <c r="B49" s="18">
        <v>48</v>
      </c>
      <c r="C49" s="19">
        <v>49.94</v>
      </c>
      <c r="D49">
        <v>1142.2455157777779</v>
      </c>
      <c r="E49">
        <v>218.08301499999999</v>
      </c>
      <c r="F49">
        <v>178.88069011111111</v>
      </c>
      <c r="G49">
        <v>106.911288</v>
      </c>
      <c r="H49">
        <v>87.496299777777779</v>
      </c>
      <c r="I49">
        <v>62.495427666666664</v>
      </c>
      <c r="J49">
        <v>118.63157277777778</v>
      </c>
      <c r="K49" s="21" t="str">
        <f t="shared" si="0"/>
        <v>07-Apr-2025  Bl No 48</v>
      </c>
      <c r="AD49" s="20"/>
      <c r="AE49" s="20"/>
      <c r="AF49" s="20"/>
      <c r="AG49" s="20"/>
      <c r="AH49" s="20"/>
      <c r="AI49" s="20"/>
      <c r="AJ49" s="20"/>
    </row>
    <row r="50" spans="1:36" ht="17.100000000000001" customHeight="1" x14ac:dyDescent="0.25">
      <c r="A50" s="60">
        <v>45754</v>
      </c>
      <c r="B50" s="18">
        <v>49</v>
      </c>
      <c r="C50" s="19">
        <v>49.95</v>
      </c>
      <c r="D50">
        <v>1150.3752537777777</v>
      </c>
      <c r="E50">
        <v>219.31486377777779</v>
      </c>
      <c r="F50">
        <v>182.74509733333332</v>
      </c>
      <c r="G50">
        <v>102.08544177777777</v>
      </c>
      <c r="H50">
        <v>86.624153777777778</v>
      </c>
      <c r="I50">
        <v>60.728524222222219</v>
      </c>
      <c r="J50">
        <v>119.45127333333333</v>
      </c>
      <c r="K50" s="21" t="str">
        <f t="shared" si="0"/>
        <v>07-Apr-2025  Bl No 49</v>
      </c>
      <c r="L50" s="22"/>
      <c r="AD50" s="20"/>
      <c r="AE50" s="20"/>
      <c r="AF50" s="20"/>
      <c r="AG50" s="20"/>
      <c r="AH50" s="20"/>
      <c r="AI50" s="20"/>
      <c r="AJ50" s="20"/>
    </row>
    <row r="51" spans="1:36" ht="17.100000000000001" customHeight="1" x14ac:dyDescent="0.25">
      <c r="A51" s="60">
        <v>45754</v>
      </c>
      <c r="B51" s="18">
        <v>50</v>
      </c>
      <c r="C51" s="19">
        <v>49.92</v>
      </c>
      <c r="D51">
        <v>1165.9825133333334</v>
      </c>
      <c r="E51">
        <v>222.04456155555556</v>
      </c>
      <c r="F51">
        <v>188.55357055555555</v>
      </c>
      <c r="G51">
        <v>84.638503777777771</v>
      </c>
      <c r="H51">
        <v>92.372393444444441</v>
      </c>
      <c r="I51">
        <v>58.752007555555558</v>
      </c>
      <c r="J51">
        <v>116.76127855555555</v>
      </c>
      <c r="K51" s="21" t="str">
        <f t="shared" si="0"/>
        <v>07-Apr-2025  Bl No 50</v>
      </c>
      <c r="L51" s="22"/>
      <c r="AD51" s="20"/>
      <c r="AE51" s="20"/>
      <c r="AF51" s="20"/>
      <c r="AG51" s="20"/>
      <c r="AH51" s="20"/>
      <c r="AI51" s="20"/>
      <c r="AJ51" s="20"/>
    </row>
    <row r="52" spans="1:36" ht="17.100000000000001" customHeight="1" x14ac:dyDescent="0.25">
      <c r="A52" s="60">
        <v>45754</v>
      </c>
      <c r="B52" s="18">
        <v>51</v>
      </c>
      <c r="C52" s="19">
        <v>49.93</v>
      </c>
      <c r="D52">
        <v>1183.1722001111111</v>
      </c>
      <c r="E52">
        <v>230.40368322222221</v>
      </c>
      <c r="F52">
        <v>190.46039433333334</v>
      </c>
      <c r="G52">
        <v>94.111033000000006</v>
      </c>
      <c r="H52">
        <v>92.631683333333328</v>
      </c>
      <c r="I52">
        <v>61.513632999999999</v>
      </c>
      <c r="J52">
        <v>117.343479</v>
      </c>
      <c r="K52" s="21" t="str">
        <f t="shared" si="0"/>
        <v>07-Apr-2025  Bl No 51</v>
      </c>
      <c r="AD52" s="20"/>
      <c r="AE52" s="20"/>
      <c r="AF52" s="20"/>
      <c r="AG52" s="20"/>
      <c r="AH52" s="20"/>
      <c r="AI52" s="20"/>
      <c r="AJ52" s="20"/>
    </row>
    <row r="53" spans="1:36" ht="17.100000000000001" customHeight="1" x14ac:dyDescent="0.25">
      <c r="A53" s="60">
        <v>45754</v>
      </c>
      <c r="B53" s="18">
        <v>52</v>
      </c>
      <c r="C53" s="19">
        <v>49.86</v>
      </c>
      <c r="D53">
        <v>1191.7554691111111</v>
      </c>
      <c r="E53">
        <v>226.78699666666665</v>
      </c>
      <c r="F53">
        <v>190.32014166666667</v>
      </c>
      <c r="G53">
        <v>100.07274244444444</v>
      </c>
      <c r="H53">
        <v>92.520488333333333</v>
      </c>
      <c r="I53">
        <v>63.466840777777776</v>
      </c>
      <c r="J53">
        <v>118.12464433333334</v>
      </c>
      <c r="K53" s="21" t="str">
        <f t="shared" si="0"/>
        <v>07-Apr-2025  Bl No 52</v>
      </c>
      <c r="AD53" s="20"/>
      <c r="AE53" s="20"/>
      <c r="AF53" s="20"/>
      <c r="AG53" s="20"/>
      <c r="AH53" s="20"/>
      <c r="AI53" s="20"/>
      <c r="AJ53" s="20"/>
    </row>
    <row r="54" spans="1:36" ht="17.100000000000001" customHeight="1" x14ac:dyDescent="0.25">
      <c r="A54" s="60">
        <v>45754</v>
      </c>
      <c r="B54" s="18">
        <v>53</v>
      </c>
      <c r="C54" s="19">
        <v>49.95</v>
      </c>
      <c r="D54">
        <v>1178.2557292222223</v>
      </c>
      <c r="E54">
        <v>226.66774933333335</v>
      </c>
      <c r="F54">
        <v>194.70801166666666</v>
      </c>
      <c r="G54">
        <v>106.12696644444445</v>
      </c>
      <c r="H54">
        <v>95.727648222222228</v>
      </c>
      <c r="I54">
        <v>65.777584333333337</v>
      </c>
      <c r="J54">
        <v>117.54169155555556</v>
      </c>
      <c r="K54" s="21" t="str">
        <f t="shared" si="0"/>
        <v>07-Apr-2025  Bl No 53</v>
      </c>
      <c r="AD54" s="20"/>
      <c r="AE54" s="20"/>
      <c r="AF54" s="20"/>
      <c r="AG54" s="20"/>
      <c r="AH54" s="20"/>
      <c r="AI54" s="20"/>
      <c r="AJ54" s="20"/>
    </row>
    <row r="55" spans="1:36" ht="17.100000000000001" customHeight="1" x14ac:dyDescent="0.25">
      <c r="A55" s="60">
        <v>45754</v>
      </c>
      <c r="B55" s="18">
        <v>54</v>
      </c>
      <c r="C55" s="19">
        <v>49.92</v>
      </c>
      <c r="D55">
        <v>1178.0883176666666</v>
      </c>
      <c r="E55">
        <v>229.08397033333333</v>
      </c>
      <c r="F55">
        <v>193.41913555555556</v>
      </c>
      <c r="G55">
        <v>107.41233433333333</v>
      </c>
      <c r="H55">
        <v>97.64117655555556</v>
      </c>
      <c r="I55">
        <v>66.857313000000005</v>
      </c>
      <c r="J55">
        <v>116.12578955555556</v>
      </c>
      <c r="K55" s="21" t="str">
        <f t="shared" si="0"/>
        <v>07-Apr-2025  Bl No 54</v>
      </c>
      <c r="AD55" s="20"/>
      <c r="AE55" s="20"/>
      <c r="AF55" s="20"/>
      <c r="AG55" s="20"/>
      <c r="AH55" s="20"/>
      <c r="AI55" s="20"/>
      <c r="AJ55" s="20"/>
    </row>
    <row r="56" spans="1:36" ht="17.100000000000001" customHeight="1" x14ac:dyDescent="0.25">
      <c r="A56" s="60">
        <v>45754</v>
      </c>
      <c r="B56" s="18">
        <v>55</v>
      </c>
      <c r="C56" s="19">
        <v>50</v>
      </c>
      <c r="D56">
        <v>1204.0582425555556</v>
      </c>
      <c r="E56">
        <v>224.5381218888889</v>
      </c>
      <c r="F56">
        <v>199.46243455555555</v>
      </c>
      <c r="G56">
        <v>107.60120000000001</v>
      </c>
      <c r="H56">
        <v>98.057144111111114</v>
      </c>
      <c r="I56">
        <v>70.993925000000004</v>
      </c>
      <c r="J56">
        <v>115.69724122222222</v>
      </c>
      <c r="K56" s="21" t="str">
        <f t="shared" si="0"/>
        <v>07-Apr-2025  Bl No 55</v>
      </c>
      <c r="AD56" s="20"/>
      <c r="AE56" s="20"/>
      <c r="AF56" s="20"/>
      <c r="AG56" s="20"/>
      <c r="AH56" s="20"/>
      <c r="AI56" s="20"/>
      <c r="AJ56" s="20"/>
    </row>
    <row r="57" spans="1:36" ht="17.100000000000001" customHeight="1" x14ac:dyDescent="0.25">
      <c r="A57" s="60">
        <v>45754</v>
      </c>
      <c r="B57" s="18">
        <v>56</v>
      </c>
      <c r="C57" s="19">
        <v>49.99</v>
      </c>
      <c r="D57">
        <v>1226.5420037777778</v>
      </c>
      <c r="E57">
        <v>222.09690077777779</v>
      </c>
      <c r="F57">
        <v>200.63970077777779</v>
      </c>
      <c r="G57">
        <v>108.24418066666667</v>
      </c>
      <c r="H57">
        <v>97.459768222222223</v>
      </c>
      <c r="I57">
        <v>71.444634555555552</v>
      </c>
      <c r="J57">
        <v>117.04245655555556</v>
      </c>
      <c r="K57" s="21" t="str">
        <f t="shared" si="0"/>
        <v>07-Apr-2025  Bl No 56</v>
      </c>
      <c r="AD57" s="20"/>
      <c r="AE57" s="20"/>
      <c r="AF57" s="20"/>
      <c r="AG57" s="20"/>
      <c r="AH57" s="20"/>
      <c r="AI57" s="20"/>
      <c r="AJ57" s="20"/>
    </row>
    <row r="58" spans="1:36" ht="17.100000000000001" customHeight="1" x14ac:dyDescent="0.25">
      <c r="A58" s="60">
        <v>45754</v>
      </c>
      <c r="B58" s="18">
        <v>57</v>
      </c>
      <c r="C58" s="19">
        <v>50.06</v>
      </c>
      <c r="D58">
        <v>1226.2271301111111</v>
      </c>
      <c r="E58">
        <v>223.8734091111111</v>
      </c>
      <c r="F58">
        <v>204.52731522222223</v>
      </c>
      <c r="G58">
        <v>109.72888266666666</v>
      </c>
      <c r="H58">
        <v>100.37211755555556</v>
      </c>
      <c r="I58">
        <v>75.63325288888889</v>
      </c>
      <c r="J58">
        <v>116.68757711111111</v>
      </c>
      <c r="K58" s="21" t="str">
        <f t="shared" si="0"/>
        <v>07-Apr-2025  Bl No 57</v>
      </c>
      <c r="AD58" s="20"/>
      <c r="AE58" s="20"/>
      <c r="AF58" s="20"/>
      <c r="AG58" s="20"/>
      <c r="AH58" s="20"/>
      <c r="AI58" s="20"/>
      <c r="AJ58" s="20"/>
    </row>
    <row r="59" spans="1:36" ht="17.100000000000001" customHeight="1" x14ac:dyDescent="0.25">
      <c r="A59" s="60">
        <v>45754</v>
      </c>
      <c r="B59" s="18">
        <v>58</v>
      </c>
      <c r="C59" s="19">
        <v>49.99</v>
      </c>
      <c r="D59">
        <v>1228.6240093333333</v>
      </c>
      <c r="E59">
        <v>221.70250899999999</v>
      </c>
      <c r="F59">
        <v>202.95923133333332</v>
      </c>
      <c r="G59">
        <v>110.773816</v>
      </c>
      <c r="H59">
        <v>107.11277122222222</v>
      </c>
      <c r="I59">
        <v>78.496512222222222</v>
      </c>
      <c r="J59">
        <v>116.25363988888888</v>
      </c>
      <c r="K59" s="21" t="str">
        <f t="shared" si="0"/>
        <v>07-Apr-2025  Bl No 58</v>
      </c>
      <c r="AD59" s="20"/>
      <c r="AE59" s="20"/>
      <c r="AF59" s="20"/>
      <c r="AG59" s="20"/>
      <c r="AH59" s="20"/>
      <c r="AI59" s="20"/>
      <c r="AJ59" s="20"/>
    </row>
    <row r="60" spans="1:36" ht="17.100000000000001" customHeight="1" x14ac:dyDescent="0.25">
      <c r="A60" s="60">
        <v>45754</v>
      </c>
      <c r="B60" s="18">
        <v>59</v>
      </c>
      <c r="C60" s="19">
        <v>49.97</v>
      </c>
      <c r="D60">
        <v>1236.7029869999999</v>
      </c>
      <c r="E60">
        <v>227.70559177777778</v>
      </c>
      <c r="F60">
        <v>211.09890488888888</v>
      </c>
      <c r="G60">
        <v>106.38412922222223</v>
      </c>
      <c r="H60">
        <v>112.36068166666666</v>
      </c>
      <c r="I60">
        <v>81.935310666666666</v>
      </c>
      <c r="J60">
        <v>116.65529755555555</v>
      </c>
      <c r="K60" s="21" t="str">
        <f t="shared" si="0"/>
        <v>07-Apr-2025  Bl No 59</v>
      </c>
      <c r="AD60" s="20"/>
      <c r="AE60" s="20"/>
      <c r="AF60" s="20"/>
      <c r="AG60" s="20"/>
      <c r="AH60" s="20"/>
      <c r="AI60" s="20"/>
      <c r="AJ60" s="20"/>
    </row>
    <row r="61" spans="1:36" ht="17.100000000000001" customHeight="1" x14ac:dyDescent="0.25">
      <c r="A61" s="60">
        <v>45754</v>
      </c>
      <c r="B61" s="18">
        <v>60</v>
      </c>
      <c r="C61" s="19">
        <v>49.99</v>
      </c>
      <c r="D61">
        <v>1278.2452375555556</v>
      </c>
      <c r="E61">
        <v>232.72696133333332</v>
      </c>
      <c r="F61">
        <v>214.46786944444443</v>
      </c>
      <c r="G61">
        <v>110.976302</v>
      </c>
      <c r="H61">
        <v>112.07495555555556</v>
      </c>
      <c r="I61">
        <v>81.215643444444439</v>
      </c>
      <c r="J61">
        <v>109.21662633333334</v>
      </c>
      <c r="K61" s="21" t="str">
        <f t="shared" si="0"/>
        <v>07-Apr-2025  Bl No 60</v>
      </c>
      <c r="AD61" s="20"/>
      <c r="AE61" s="20"/>
      <c r="AF61" s="20"/>
      <c r="AG61" s="20"/>
      <c r="AH61" s="20"/>
      <c r="AI61" s="20"/>
      <c r="AJ61" s="20"/>
    </row>
    <row r="62" spans="1:36" ht="17.100000000000001" customHeight="1" x14ac:dyDescent="0.25">
      <c r="A62" s="60">
        <v>45754</v>
      </c>
      <c r="B62" s="18">
        <v>61</v>
      </c>
      <c r="C62" s="19">
        <v>50.02</v>
      </c>
      <c r="D62">
        <v>1310.9858188888888</v>
      </c>
      <c r="E62">
        <v>240.03175033333332</v>
      </c>
      <c r="F62">
        <v>210.02295844444444</v>
      </c>
      <c r="G62">
        <v>115.54724755555556</v>
      </c>
      <c r="H62">
        <v>117.54526344444444</v>
      </c>
      <c r="I62">
        <v>89.255298999999994</v>
      </c>
      <c r="J62">
        <v>107.938265</v>
      </c>
      <c r="K62" s="21" t="str">
        <f t="shared" si="0"/>
        <v>07-Apr-2025  Bl No 61</v>
      </c>
      <c r="AD62" s="20"/>
      <c r="AE62" s="20"/>
      <c r="AF62" s="20"/>
      <c r="AG62" s="20"/>
      <c r="AH62" s="20"/>
      <c r="AI62" s="20"/>
      <c r="AJ62" s="20"/>
    </row>
    <row r="63" spans="1:36" ht="17.100000000000001" customHeight="1" x14ac:dyDescent="0.25">
      <c r="A63" s="60">
        <v>45754</v>
      </c>
      <c r="B63" s="18">
        <v>62</v>
      </c>
      <c r="C63" s="19">
        <v>49.99</v>
      </c>
      <c r="D63">
        <v>1325.5139796666667</v>
      </c>
      <c r="E63">
        <v>230.49893800000001</v>
      </c>
      <c r="F63">
        <v>213.34891788888888</v>
      </c>
      <c r="G63">
        <v>121.16860911111111</v>
      </c>
      <c r="H63">
        <v>126.73529966666666</v>
      </c>
      <c r="I63">
        <v>94.223634444444443</v>
      </c>
      <c r="J63">
        <v>107.02506255555555</v>
      </c>
      <c r="K63" s="21" t="str">
        <f t="shared" si="0"/>
        <v>07-Apr-2025  Bl No 62</v>
      </c>
      <c r="AD63" s="20"/>
      <c r="AE63" s="20"/>
      <c r="AF63" s="20"/>
      <c r="AG63" s="20"/>
      <c r="AH63" s="20"/>
      <c r="AI63" s="20"/>
      <c r="AJ63" s="20"/>
    </row>
    <row r="64" spans="1:36" ht="17.100000000000001" customHeight="1" x14ac:dyDescent="0.25">
      <c r="A64" s="60">
        <v>45754</v>
      </c>
      <c r="B64" s="18">
        <v>63</v>
      </c>
      <c r="C64" s="19">
        <v>49.98</v>
      </c>
      <c r="D64">
        <v>1330.9265183333334</v>
      </c>
      <c r="E64">
        <v>231.13244888888889</v>
      </c>
      <c r="F64">
        <v>216.54523577777778</v>
      </c>
      <c r="G64">
        <v>119.80322144444445</v>
      </c>
      <c r="H64">
        <v>132.70127366666668</v>
      </c>
      <c r="I64">
        <v>101.15915344444444</v>
      </c>
      <c r="J64">
        <v>105.87917033333333</v>
      </c>
      <c r="K64" s="21" t="str">
        <f t="shared" si="0"/>
        <v>07-Apr-2025  Bl No 63</v>
      </c>
      <c r="AD64" s="20"/>
      <c r="AE64" s="20"/>
      <c r="AF64" s="20"/>
      <c r="AG64" s="20"/>
      <c r="AH64" s="20"/>
      <c r="AI64" s="20"/>
      <c r="AJ64" s="20"/>
    </row>
    <row r="65" spans="1:36" ht="17.100000000000001" customHeight="1" x14ac:dyDescent="0.25">
      <c r="A65" s="60">
        <v>45754</v>
      </c>
      <c r="B65" s="18">
        <v>64</v>
      </c>
      <c r="C65" s="19">
        <v>49.96</v>
      </c>
      <c r="D65">
        <v>1346.7452748888888</v>
      </c>
      <c r="E65">
        <v>230.2537068888889</v>
      </c>
      <c r="F65">
        <v>212.85220244444446</v>
      </c>
      <c r="G65">
        <v>122.91204855555556</v>
      </c>
      <c r="H65">
        <v>134.25181433333333</v>
      </c>
      <c r="I65">
        <v>102.85828722222222</v>
      </c>
      <c r="J65">
        <v>109.98601866666667</v>
      </c>
      <c r="K65" s="21" t="str">
        <f t="shared" si="0"/>
        <v>07-Apr-2025  Bl No 64</v>
      </c>
      <c r="AD65" s="20"/>
      <c r="AE65" s="20"/>
      <c r="AF65" s="20"/>
      <c r="AG65" s="20"/>
      <c r="AH65" s="20"/>
      <c r="AI65" s="20"/>
      <c r="AJ65" s="20"/>
    </row>
    <row r="66" spans="1:36" ht="17.100000000000001" customHeight="1" x14ac:dyDescent="0.25">
      <c r="A66" s="60">
        <v>45754</v>
      </c>
      <c r="B66" s="18">
        <v>65</v>
      </c>
      <c r="C66" s="19">
        <v>50</v>
      </c>
      <c r="D66">
        <v>1344.3612772222223</v>
      </c>
      <c r="E66">
        <v>233.42907344444444</v>
      </c>
      <c r="F66">
        <v>210.63900222222222</v>
      </c>
      <c r="G66">
        <v>134.12715944444443</v>
      </c>
      <c r="H66">
        <v>141.31553266666666</v>
      </c>
      <c r="I66">
        <v>93.718718777777781</v>
      </c>
      <c r="J66">
        <v>119.66943911111112</v>
      </c>
      <c r="K66" s="21" t="str">
        <f t="shared" si="0"/>
        <v>07-Apr-2025  Bl No 65</v>
      </c>
      <c r="AD66" s="20"/>
      <c r="AE66" s="20"/>
      <c r="AF66" s="20"/>
      <c r="AG66" s="20"/>
      <c r="AH66" s="20"/>
      <c r="AI66" s="20"/>
      <c r="AJ66" s="20"/>
    </row>
    <row r="67" spans="1:36" ht="17.100000000000001" customHeight="1" x14ac:dyDescent="0.25">
      <c r="A67" s="60">
        <v>45754</v>
      </c>
      <c r="B67" s="18">
        <v>66</v>
      </c>
      <c r="C67" s="19">
        <v>49.97</v>
      </c>
      <c r="D67">
        <v>1348.1988263333333</v>
      </c>
      <c r="E67">
        <v>240.46422288888888</v>
      </c>
      <c r="F67">
        <v>207.56102799999999</v>
      </c>
      <c r="G67">
        <v>141.14117155555556</v>
      </c>
      <c r="H67">
        <v>141.09241177777778</v>
      </c>
      <c r="I67">
        <v>96.889795777777778</v>
      </c>
      <c r="J67">
        <v>123.26693333333333</v>
      </c>
      <c r="K67" s="21" t="str">
        <f t="shared" ref="K67:K130" si="1">TEXT(A67,"DD-MMM-YYYY") &amp;"  " &amp;"Bl No " &amp;B67</f>
        <v>07-Apr-2025  Bl No 66</v>
      </c>
      <c r="AD67" s="20"/>
      <c r="AE67" s="20"/>
      <c r="AF67" s="20"/>
      <c r="AG67" s="20"/>
      <c r="AH67" s="20"/>
      <c r="AI67" s="20"/>
      <c r="AJ67" s="20"/>
    </row>
    <row r="68" spans="1:36" ht="17.100000000000001" customHeight="1" x14ac:dyDescent="0.25">
      <c r="A68" s="60">
        <v>45754</v>
      </c>
      <c r="B68" s="18">
        <v>67</v>
      </c>
      <c r="C68" s="19">
        <v>49.98</v>
      </c>
      <c r="D68">
        <v>1350.2014156666667</v>
      </c>
      <c r="E68">
        <v>247.45955022222222</v>
      </c>
      <c r="F68">
        <v>205.85584877777777</v>
      </c>
      <c r="G68">
        <v>145.12690477777778</v>
      </c>
      <c r="H68">
        <v>140.47773177777779</v>
      </c>
      <c r="I68">
        <v>91.184210888888884</v>
      </c>
      <c r="J68">
        <v>118.17156388888888</v>
      </c>
      <c r="K68" s="21" t="str">
        <f t="shared" si="1"/>
        <v>07-Apr-2025  Bl No 67</v>
      </c>
      <c r="AD68" s="20"/>
      <c r="AE68" s="20"/>
      <c r="AF68" s="20"/>
      <c r="AG68" s="20"/>
      <c r="AH68" s="20"/>
      <c r="AI68" s="20"/>
      <c r="AJ68" s="20"/>
    </row>
    <row r="69" spans="1:36" ht="17.100000000000001" customHeight="1" x14ac:dyDescent="0.25">
      <c r="A69" s="60">
        <v>45754</v>
      </c>
      <c r="B69" s="18">
        <v>68</v>
      </c>
      <c r="C69" s="19">
        <v>50</v>
      </c>
      <c r="D69">
        <v>1357.7343727777777</v>
      </c>
      <c r="E69">
        <v>247.93097644444444</v>
      </c>
      <c r="F69">
        <v>204.02723444444445</v>
      </c>
      <c r="G69">
        <v>149.59400955555554</v>
      </c>
      <c r="H69">
        <v>141.09188022222222</v>
      </c>
      <c r="I69">
        <v>84.168533444444449</v>
      </c>
      <c r="J69">
        <v>128.53694422222222</v>
      </c>
      <c r="K69" s="21" t="str">
        <f t="shared" si="1"/>
        <v>07-Apr-2025  Bl No 68</v>
      </c>
      <c r="AD69" s="20"/>
      <c r="AE69" s="20"/>
      <c r="AF69" s="20"/>
      <c r="AG69" s="20"/>
      <c r="AH69" s="20"/>
      <c r="AI69" s="20"/>
      <c r="AJ69" s="20"/>
    </row>
    <row r="70" spans="1:36" ht="17.100000000000001" customHeight="1" x14ac:dyDescent="0.25">
      <c r="A70" s="60">
        <v>45754</v>
      </c>
      <c r="B70" s="18">
        <v>69</v>
      </c>
      <c r="C70" s="19">
        <v>50.02</v>
      </c>
      <c r="D70">
        <v>1385.1573189999999</v>
      </c>
      <c r="E70">
        <v>253.27201044444445</v>
      </c>
      <c r="F70">
        <v>207.27774666666667</v>
      </c>
      <c r="G70">
        <v>155.91803822222224</v>
      </c>
      <c r="H70">
        <v>141.82332588888889</v>
      </c>
      <c r="I70">
        <v>86.668346777777771</v>
      </c>
      <c r="J70">
        <v>131.89622511111111</v>
      </c>
      <c r="K70" s="21" t="str">
        <f t="shared" si="1"/>
        <v>07-Apr-2025  Bl No 69</v>
      </c>
      <c r="AD70" s="20"/>
      <c r="AE70" s="20"/>
      <c r="AF70" s="20"/>
      <c r="AG70" s="20"/>
      <c r="AH70" s="20"/>
      <c r="AI70" s="20"/>
      <c r="AJ70" s="20"/>
    </row>
    <row r="71" spans="1:36" ht="17.100000000000001" customHeight="1" x14ac:dyDescent="0.25">
      <c r="A71" s="60">
        <v>45754</v>
      </c>
      <c r="B71" s="18">
        <v>70</v>
      </c>
      <c r="C71" s="19">
        <v>49.98</v>
      </c>
      <c r="D71">
        <v>1411.2349276666666</v>
      </c>
      <c r="E71">
        <v>254.30224077777777</v>
      </c>
      <c r="F71">
        <v>214.47717933333334</v>
      </c>
      <c r="G71">
        <v>162.69771299999999</v>
      </c>
      <c r="H71">
        <v>146.54416711111111</v>
      </c>
      <c r="I71">
        <v>88.302119333333337</v>
      </c>
      <c r="J71">
        <v>136.25159433333334</v>
      </c>
      <c r="K71" s="21" t="str">
        <f t="shared" si="1"/>
        <v>07-Apr-2025  Bl No 70</v>
      </c>
      <c r="AD71" s="20"/>
      <c r="AE71" s="20"/>
      <c r="AF71" s="20"/>
      <c r="AG71" s="20"/>
      <c r="AH71" s="20"/>
      <c r="AI71" s="20"/>
      <c r="AJ71" s="20"/>
    </row>
    <row r="72" spans="1:36" ht="17.100000000000001" customHeight="1" x14ac:dyDescent="0.25">
      <c r="A72" s="60">
        <v>45754</v>
      </c>
      <c r="B72" s="18">
        <v>71</v>
      </c>
      <c r="C72" s="19">
        <v>50.03</v>
      </c>
      <c r="D72">
        <v>1486.3634006666666</v>
      </c>
      <c r="E72">
        <v>247.38235900000001</v>
      </c>
      <c r="F72">
        <v>220.04879744444443</v>
      </c>
      <c r="G72">
        <v>179.571135</v>
      </c>
      <c r="H72">
        <v>150.86872033333333</v>
      </c>
      <c r="I72">
        <v>91.962885666666665</v>
      </c>
      <c r="J72">
        <v>143.81965444444444</v>
      </c>
      <c r="K72" s="21" t="str">
        <f t="shared" si="1"/>
        <v>07-Apr-2025  Bl No 71</v>
      </c>
      <c r="AD72" s="20"/>
      <c r="AE72" s="20"/>
      <c r="AF72" s="20"/>
      <c r="AG72" s="20"/>
      <c r="AH72" s="20"/>
      <c r="AI72" s="20"/>
      <c r="AJ72" s="20"/>
    </row>
    <row r="73" spans="1:36" ht="17.100000000000001" customHeight="1" x14ac:dyDescent="0.25">
      <c r="A73" s="60">
        <v>45754</v>
      </c>
      <c r="B73" s="18">
        <v>72</v>
      </c>
      <c r="C73" s="19">
        <v>50.05</v>
      </c>
      <c r="D73">
        <v>1584.7630726666666</v>
      </c>
      <c r="E73">
        <v>260.89723111111113</v>
      </c>
      <c r="F73">
        <v>241.05778044444443</v>
      </c>
      <c r="G73">
        <v>194.40736000000001</v>
      </c>
      <c r="H73">
        <v>155.84372155555556</v>
      </c>
      <c r="I73">
        <v>95.682010111111111</v>
      </c>
      <c r="J73">
        <v>151.69687888888888</v>
      </c>
      <c r="K73" s="21" t="str">
        <f t="shared" si="1"/>
        <v>07-Apr-2025  Bl No 72</v>
      </c>
      <c r="AD73" s="20"/>
      <c r="AE73" s="20"/>
      <c r="AF73" s="20"/>
      <c r="AG73" s="20"/>
      <c r="AH73" s="20"/>
      <c r="AI73" s="20"/>
      <c r="AJ73" s="20"/>
    </row>
    <row r="74" spans="1:36" ht="17.100000000000001" customHeight="1" x14ac:dyDescent="0.25">
      <c r="A74" s="60">
        <v>45754</v>
      </c>
      <c r="B74" s="18">
        <v>73</v>
      </c>
      <c r="C74" s="19">
        <v>50.05</v>
      </c>
      <c r="D74">
        <v>1688.1579154444444</v>
      </c>
      <c r="E74">
        <v>199.627487</v>
      </c>
      <c r="F74">
        <v>251.97782844444444</v>
      </c>
      <c r="G74">
        <v>202.394542</v>
      </c>
      <c r="H74">
        <v>152.58125044444444</v>
      </c>
      <c r="I74">
        <v>111.41972422222223</v>
      </c>
      <c r="J74">
        <v>160.76041666666666</v>
      </c>
      <c r="K74" s="21" t="str">
        <f t="shared" si="1"/>
        <v>07-Apr-2025  Bl No 73</v>
      </c>
      <c r="AD74" s="20"/>
      <c r="AE74" s="20"/>
      <c r="AF74" s="20"/>
      <c r="AG74" s="20"/>
      <c r="AH74" s="20"/>
      <c r="AI74" s="20"/>
      <c r="AJ74" s="20"/>
    </row>
    <row r="75" spans="1:36" ht="17.100000000000001" customHeight="1" x14ac:dyDescent="0.25">
      <c r="A75" s="60">
        <v>45754</v>
      </c>
      <c r="B75" s="18">
        <v>74</v>
      </c>
      <c r="C75" s="19">
        <v>50.02</v>
      </c>
      <c r="D75">
        <v>1715.6276765555556</v>
      </c>
      <c r="E75">
        <v>181.590474</v>
      </c>
      <c r="F75">
        <v>258.86801511111111</v>
      </c>
      <c r="G75">
        <v>204.28867466666668</v>
      </c>
      <c r="H75">
        <v>146.47523377777779</v>
      </c>
      <c r="I75">
        <v>113.07823177777777</v>
      </c>
      <c r="J75">
        <v>163.28527622222222</v>
      </c>
      <c r="K75" s="21" t="str">
        <f t="shared" si="1"/>
        <v>07-Apr-2025  Bl No 74</v>
      </c>
      <c r="AD75" s="20"/>
      <c r="AE75" s="20"/>
      <c r="AF75" s="20"/>
      <c r="AG75" s="20"/>
      <c r="AH75" s="20"/>
      <c r="AI75" s="20"/>
      <c r="AJ75" s="20"/>
    </row>
    <row r="76" spans="1:36" ht="17.100000000000001" customHeight="1" x14ac:dyDescent="0.25">
      <c r="A76" s="60">
        <v>45754</v>
      </c>
      <c r="B76" s="18">
        <v>75</v>
      </c>
      <c r="C76" s="19">
        <v>50.01</v>
      </c>
      <c r="D76">
        <v>1661.731641111111</v>
      </c>
      <c r="E76">
        <v>157.28434533333333</v>
      </c>
      <c r="F76">
        <v>264.99057111111114</v>
      </c>
      <c r="G76">
        <v>205.3847341111111</v>
      </c>
      <c r="H76">
        <v>138.12492688888889</v>
      </c>
      <c r="I76">
        <v>111.031882</v>
      </c>
      <c r="J76">
        <v>165.27729044444445</v>
      </c>
      <c r="K76" s="21" t="str">
        <f t="shared" si="1"/>
        <v>07-Apr-2025  Bl No 75</v>
      </c>
      <c r="AD76" s="20"/>
      <c r="AE76" s="20"/>
      <c r="AF76" s="20"/>
      <c r="AG76" s="20"/>
      <c r="AH76" s="20"/>
      <c r="AI76" s="20"/>
      <c r="AJ76" s="20"/>
    </row>
    <row r="77" spans="1:36" ht="17.100000000000001" customHeight="1" x14ac:dyDescent="0.25">
      <c r="A77" s="60">
        <v>45754</v>
      </c>
      <c r="B77" s="18">
        <v>76</v>
      </c>
      <c r="C77" s="19">
        <v>49.87</v>
      </c>
      <c r="D77">
        <v>1645.7968156666666</v>
      </c>
      <c r="E77">
        <v>138.21091488888888</v>
      </c>
      <c r="F77">
        <v>267.02567977777778</v>
      </c>
      <c r="G77">
        <v>196.52752611111111</v>
      </c>
      <c r="H77">
        <v>128.1801518888889</v>
      </c>
      <c r="I77">
        <v>106.97561611111111</v>
      </c>
      <c r="J77">
        <v>165.17913344444443</v>
      </c>
      <c r="K77" s="21" t="str">
        <f t="shared" si="1"/>
        <v>07-Apr-2025  Bl No 76</v>
      </c>
      <c r="AD77" s="20"/>
      <c r="AE77" s="20"/>
      <c r="AF77" s="20"/>
      <c r="AG77" s="20"/>
      <c r="AH77" s="20"/>
      <c r="AI77" s="20"/>
      <c r="AJ77" s="20"/>
    </row>
    <row r="78" spans="1:36" ht="17.100000000000001" customHeight="1" x14ac:dyDescent="0.25">
      <c r="A78" s="60">
        <v>45754</v>
      </c>
      <c r="B78" s="18">
        <v>77</v>
      </c>
      <c r="C78" s="19">
        <v>49.88</v>
      </c>
      <c r="D78">
        <v>1603.5102756666668</v>
      </c>
      <c r="E78">
        <v>132.04266677777778</v>
      </c>
      <c r="F78">
        <v>269.78206933333331</v>
      </c>
      <c r="G78">
        <v>171.61545177777776</v>
      </c>
      <c r="H78">
        <v>123.50725955555555</v>
      </c>
      <c r="I78">
        <v>102.14007955555556</v>
      </c>
      <c r="J78">
        <v>162.10676655555557</v>
      </c>
      <c r="K78" s="21" t="str">
        <f t="shared" si="1"/>
        <v>07-Apr-2025  Bl No 77</v>
      </c>
      <c r="AD78" s="20"/>
      <c r="AE78" s="20"/>
      <c r="AF78" s="20"/>
      <c r="AG78" s="20"/>
      <c r="AH78" s="20"/>
      <c r="AI78" s="20"/>
      <c r="AJ78" s="20"/>
    </row>
    <row r="79" spans="1:36" ht="17.100000000000001" customHeight="1" x14ac:dyDescent="0.25">
      <c r="A79" s="60">
        <v>45754</v>
      </c>
      <c r="B79" s="18">
        <v>78</v>
      </c>
      <c r="C79" s="19">
        <v>49.91</v>
      </c>
      <c r="D79">
        <v>1603.0295343333332</v>
      </c>
      <c r="E79">
        <v>123.722872</v>
      </c>
      <c r="F79">
        <v>273.23169877777775</v>
      </c>
      <c r="G79">
        <v>160.88529366666666</v>
      </c>
      <c r="H79">
        <v>122.39071277777778</v>
      </c>
      <c r="I79">
        <v>102.94794988888889</v>
      </c>
      <c r="J79">
        <v>166.25444077777777</v>
      </c>
      <c r="K79" s="21" t="str">
        <f t="shared" si="1"/>
        <v>07-Apr-2025  Bl No 78</v>
      </c>
      <c r="AD79" s="20"/>
      <c r="AE79" s="20"/>
      <c r="AF79" s="20"/>
      <c r="AG79" s="20"/>
      <c r="AH79" s="20"/>
      <c r="AI79" s="20"/>
      <c r="AJ79" s="20"/>
    </row>
    <row r="80" spans="1:36" ht="17.100000000000001" customHeight="1" x14ac:dyDescent="0.25">
      <c r="A80" s="60">
        <v>45754</v>
      </c>
      <c r="B80" s="18">
        <v>79</v>
      </c>
      <c r="C80" s="19">
        <v>49.93</v>
      </c>
      <c r="D80">
        <v>1598.8380861111111</v>
      </c>
      <c r="E80">
        <v>122.48821122222222</v>
      </c>
      <c r="F80">
        <v>266.70201788888886</v>
      </c>
      <c r="G80">
        <v>160.85952377777778</v>
      </c>
      <c r="H80">
        <v>125.68413877777778</v>
      </c>
      <c r="I80">
        <v>102.18741455555555</v>
      </c>
      <c r="J80">
        <v>165.12164133333334</v>
      </c>
      <c r="K80" s="21" t="str">
        <f t="shared" si="1"/>
        <v>07-Apr-2025  Bl No 79</v>
      </c>
      <c r="AD80" s="20"/>
      <c r="AE80" s="20"/>
      <c r="AF80" s="20"/>
      <c r="AG80" s="20"/>
      <c r="AH80" s="20"/>
      <c r="AI80" s="20"/>
      <c r="AJ80" s="20"/>
    </row>
    <row r="81" spans="1:36" ht="17.100000000000001" customHeight="1" x14ac:dyDescent="0.25">
      <c r="A81" s="60">
        <v>45754</v>
      </c>
      <c r="B81" s="18">
        <v>80</v>
      </c>
      <c r="C81" s="19">
        <v>50.03</v>
      </c>
      <c r="D81">
        <v>1599.9051468888888</v>
      </c>
      <c r="E81">
        <v>117.69172677777777</v>
      </c>
      <c r="F81">
        <v>268.24064588888888</v>
      </c>
      <c r="G81">
        <v>159.04805911111112</v>
      </c>
      <c r="H81">
        <v>122.14769877777778</v>
      </c>
      <c r="I81">
        <v>116.86454255555556</v>
      </c>
      <c r="J81">
        <v>163.20733911111111</v>
      </c>
      <c r="K81" s="21" t="str">
        <f t="shared" si="1"/>
        <v>07-Apr-2025  Bl No 80</v>
      </c>
      <c r="AD81" s="20"/>
      <c r="AE81" s="20"/>
      <c r="AF81" s="20"/>
      <c r="AG81" s="20"/>
      <c r="AH81" s="20"/>
      <c r="AI81" s="20"/>
      <c r="AJ81" s="20"/>
    </row>
    <row r="82" spans="1:36" ht="17.100000000000001" customHeight="1" x14ac:dyDescent="0.25">
      <c r="A82" s="60">
        <v>45754</v>
      </c>
      <c r="B82" s="18">
        <v>81</v>
      </c>
      <c r="C82" s="19">
        <v>50.04</v>
      </c>
      <c r="D82">
        <v>1611.1496631111111</v>
      </c>
      <c r="E82">
        <v>128.25992011111111</v>
      </c>
      <c r="F82">
        <v>272.89063766666669</v>
      </c>
      <c r="G82">
        <v>155.29532011111112</v>
      </c>
      <c r="H82">
        <v>123.90885788888889</v>
      </c>
      <c r="I82">
        <v>116.12513800000001</v>
      </c>
      <c r="J82">
        <v>161.46166988888888</v>
      </c>
      <c r="K82" s="21" t="str">
        <f t="shared" si="1"/>
        <v>07-Apr-2025  Bl No 81</v>
      </c>
      <c r="AD82" s="20"/>
      <c r="AE82" s="20"/>
      <c r="AF82" s="20"/>
      <c r="AG82" s="20"/>
      <c r="AH82" s="20"/>
      <c r="AI82" s="20"/>
      <c r="AJ82" s="20"/>
    </row>
    <row r="83" spans="1:36" ht="17.100000000000001" customHeight="1" x14ac:dyDescent="0.25">
      <c r="A83" s="60">
        <v>45754</v>
      </c>
      <c r="B83" s="18">
        <v>82</v>
      </c>
      <c r="C83" s="19">
        <v>50.03</v>
      </c>
      <c r="D83">
        <v>1595.7738706666667</v>
      </c>
      <c r="E83">
        <v>125.94095466666667</v>
      </c>
      <c r="F83">
        <v>273.6977967777778</v>
      </c>
      <c r="G83">
        <v>151.74686033333333</v>
      </c>
      <c r="H83">
        <v>119.80107844444444</v>
      </c>
      <c r="I83">
        <v>114.31679266666667</v>
      </c>
      <c r="J83">
        <v>159.23759777777778</v>
      </c>
      <c r="K83" s="21" t="str">
        <f t="shared" si="1"/>
        <v>07-Apr-2025  Bl No 82</v>
      </c>
      <c r="AD83" s="20"/>
      <c r="AE83" s="20"/>
      <c r="AF83" s="20"/>
      <c r="AG83" s="20"/>
      <c r="AH83" s="20"/>
      <c r="AI83" s="20"/>
      <c r="AJ83" s="20"/>
    </row>
    <row r="84" spans="1:36" ht="17.100000000000001" customHeight="1" x14ac:dyDescent="0.25">
      <c r="A84" s="60">
        <v>45754</v>
      </c>
      <c r="B84" s="18">
        <v>83</v>
      </c>
      <c r="C84" s="19">
        <v>50.03</v>
      </c>
      <c r="D84">
        <v>1575.4727663333333</v>
      </c>
      <c r="E84">
        <v>120.21202933333333</v>
      </c>
      <c r="F84">
        <v>268.76942588888886</v>
      </c>
      <c r="G84">
        <v>146.68191077777777</v>
      </c>
      <c r="H84">
        <v>112.38895944444444</v>
      </c>
      <c r="I84">
        <v>112.33395233333333</v>
      </c>
      <c r="J84">
        <v>156.01127833333334</v>
      </c>
      <c r="K84" s="21" t="str">
        <f t="shared" si="1"/>
        <v>07-Apr-2025  Bl No 83</v>
      </c>
      <c r="AD84" s="20"/>
      <c r="AE84" s="20"/>
      <c r="AF84" s="20"/>
      <c r="AG84" s="20"/>
      <c r="AH84" s="20"/>
      <c r="AI84" s="20"/>
      <c r="AJ84" s="20"/>
    </row>
    <row r="85" spans="1:36" ht="17.100000000000001" customHeight="1" x14ac:dyDescent="0.25">
      <c r="A85" s="60">
        <v>45754</v>
      </c>
      <c r="B85" s="18">
        <v>84</v>
      </c>
      <c r="C85" s="19">
        <v>50.04</v>
      </c>
      <c r="D85">
        <v>1565.3101741111111</v>
      </c>
      <c r="E85">
        <v>118.80287377777778</v>
      </c>
      <c r="F85">
        <v>262.94509733333331</v>
      </c>
      <c r="G85">
        <v>139.88172544444444</v>
      </c>
      <c r="H85">
        <v>116.04527322222222</v>
      </c>
      <c r="I85">
        <v>108.08876388888889</v>
      </c>
      <c r="J85">
        <v>148.25812233333335</v>
      </c>
      <c r="K85" s="21" t="str">
        <f t="shared" si="1"/>
        <v>07-Apr-2025  Bl No 84</v>
      </c>
      <c r="AD85" s="20"/>
      <c r="AE85" s="20"/>
      <c r="AF85" s="20"/>
      <c r="AG85" s="20"/>
      <c r="AH85" s="20"/>
      <c r="AI85" s="20"/>
      <c r="AJ85" s="20"/>
    </row>
    <row r="86" spans="1:36" ht="17.100000000000001" customHeight="1" x14ac:dyDescent="0.25">
      <c r="A86" s="60">
        <v>45754</v>
      </c>
      <c r="B86" s="18">
        <v>85</v>
      </c>
      <c r="C86" s="19">
        <v>50.05</v>
      </c>
      <c r="D86">
        <v>1544.8176235555557</v>
      </c>
      <c r="E86">
        <v>115.350634</v>
      </c>
      <c r="F86">
        <v>265.38532877777777</v>
      </c>
      <c r="G86">
        <v>134.63240744444445</v>
      </c>
      <c r="H86">
        <v>112.19515633333333</v>
      </c>
      <c r="I86">
        <v>107.43963877777777</v>
      </c>
      <c r="J86">
        <v>146.02917255555556</v>
      </c>
      <c r="K86" s="21" t="str">
        <f t="shared" si="1"/>
        <v>07-Apr-2025  Bl No 85</v>
      </c>
      <c r="AD86" s="20"/>
      <c r="AE86" s="20"/>
      <c r="AF86" s="20"/>
      <c r="AG86" s="20"/>
      <c r="AH86" s="20"/>
      <c r="AI86" s="20"/>
      <c r="AJ86" s="20"/>
    </row>
    <row r="87" spans="1:36" ht="17.100000000000001" customHeight="1" x14ac:dyDescent="0.25">
      <c r="A87" s="60">
        <v>45754</v>
      </c>
      <c r="B87" s="18">
        <v>86</v>
      </c>
      <c r="C87" s="19">
        <v>50.04</v>
      </c>
      <c r="D87">
        <v>1500.1776077777777</v>
      </c>
      <c r="E87">
        <v>117.62534822222223</v>
      </c>
      <c r="F87">
        <v>262.24631744444446</v>
      </c>
      <c r="G87">
        <v>128.3373861111111</v>
      </c>
      <c r="H87">
        <v>107.44071655555555</v>
      </c>
      <c r="I87">
        <v>104.79390422222222</v>
      </c>
      <c r="J87">
        <v>139.91636055555554</v>
      </c>
      <c r="K87" s="21" t="str">
        <f t="shared" si="1"/>
        <v>07-Apr-2025  Bl No 86</v>
      </c>
      <c r="AD87" s="20"/>
      <c r="AE87" s="20"/>
      <c r="AF87" s="20"/>
      <c r="AG87" s="20"/>
      <c r="AH87" s="20"/>
      <c r="AI87" s="20"/>
      <c r="AJ87" s="20"/>
    </row>
    <row r="88" spans="1:36" ht="17.100000000000001" customHeight="1" x14ac:dyDescent="0.25">
      <c r="A88" s="60">
        <v>45754</v>
      </c>
      <c r="B88" s="18">
        <v>87</v>
      </c>
      <c r="C88" s="19">
        <v>50.02</v>
      </c>
      <c r="D88">
        <v>1479.8809249999999</v>
      </c>
      <c r="E88">
        <v>130.83180022222223</v>
      </c>
      <c r="F88">
        <v>259.03498088888887</v>
      </c>
      <c r="G88">
        <v>122.74436444444444</v>
      </c>
      <c r="H88">
        <v>100.79097044444444</v>
      </c>
      <c r="I88">
        <v>100.79983644444444</v>
      </c>
      <c r="J88">
        <v>138.147075</v>
      </c>
      <c r="K88" s="21" t="str">
        <f t="shared" si="1"/>
        <v>07-Apr-2025  Bl No 87</v>
      </c>
      <c r="AD88" s="20"/>
      <c r="AE88" s="20"/>
      <c r="AF88" s="20"/>
      <c r="AG88" s="20"/>
      <c r="AH88" s="20"/>
      <c r="AI88" s="20"/>
      <c r="AJ88" s="20"/>
    </row>
    <row r="89" spans="1:36" ht="17.100000000000001" customHeight="1" x14ac:dyDescent="0.25">
      <c r="A89" s="60">
        <v>45754</v>
      </c>
      <c r="B89" s="18">
        <v>88</v>
      </c>
      <c r="C89" s="19">
        <v>50.05</v>
      </c>
      <c r="D89">
        <v>1448.1411082222223</v>
      </c>
      <c r="E89">
        <v>121.57094955555556</v>
      </c>
      <c r="F89">
        <v>253.54773077777779</v>
      </c>
      <c r="G89">
        <v>115.42557911111111</v>
      </c>
      <c r="H89">
        <v>94.816320888888896</v>
      </c>
      <c r="I89">
        <v>96.957864888888892</v>
      </c>
      <c r="J89">
        <v>130.44040022222222</v>
      </c>
      <c r="K89" s="21" t="str">
        <f t="shared" si="1"/>
        <v>07-Apr-2025  Bl No 88</v>
      </c>
      <c r="AD89" s="20"/>
      <c r="AE89" s="20"/>
      <c r="AF89" s="20"/>
      <c r="AG89" s="20"/>
      <c r="AH89" s="20"/>
      <c r="AI89" s="20"/>
      <c r="AJ89" s="20"/>
    </row>
    <row r="90" spans="1:36" ht="17.100000000000001" customHeight="1" x14ac:dyDescent="0.25">
      <c r="A90" s="60">
        <v>45754</v>
      </c>
      <c r="B90" s="18">
        <v>89</v>
      </c>
      <c r="C90" s="19">
        <v>50.04</v>
      </c>
      <c r="D90">
        <v>1419.102341</v>
      </c>
      <c r="E90">
        <v>112.39928433333333</v>
      </c>
      <c r="F90">
        <v>248.86647166666665</v>
      </c>
      <c r="G90">
        <v>108.2397158888889</v>
      </c>
      <c r="H90">
        <v>93.694607000000005</v>
      </c>
      <c r="I90">
        <v>92.816590444444444</v>
      </c>
      <c r="J90">
        <v>126.81917166666666</v>
      </c>
      <c r="K90" s="21" t="str">
        <f t="shared" si="1"/>
        <v>07-Apr-2025  Bl No 89</v>
      </c>
      <c r="AD90" s="20"/>
      <c r="AE90" s="20"/>
      <c r="AF90" s="20"/>
      <c r="AG90" s="20"/>
      <c r="AH90" s="20"/>
      <c r="AI90" s="20"/>
      <c r="AJ90" s="20"/>
    </row>
    <row r="91" spans="1:36" ht="17.100000000000001" customHeight="1" x14ac:dyDescent="0.25">
      <c r="A91" s="60">
        <v>45754</v>
      </c>
      <c r="B91" s="18">
        <v>90</v>
      </c>
      <c r="C91" s="19">
        <v>50</v>
      </c>
      <c r="D91">
        <v>1387.7776922222222</v>
      </c>
      <c r="E91">
        <v>107.88044677777778</v>
      </c>
      <c r="F91">
        <v>244.11461566666668</v>
      </c>
      <c r="G91">
        <v>101.497024</v>
      </c>
      <c r="H91">
        <v>93.025811666666669</v>
      </c>
      <c r="I91">
        <v>88.302619000000007</v>
      </c>
      <c r="J91">
        <v>126.32972022222222</v>
      </c>
      <c r="K91" s="21" t="str">
        <f t="shared" si="1"/>
        <v>07-Apr-2025  Bl No 90</v>
      </c>
      <c r="AD91" s="20"/>
      <c r="AE91" s="20"/>
      <c r="AF91" s="20"/>
      <c r="AG91" s="20"/>
      <c r="AH91" s="20"/>
      <c r="AI91" s="20"/>
      <c r="AJ91" s="20"/>
    </row>
    <row r="92" spans="1:36" ht="17.100000000000001" customHeight="1" x14ac:dyDescent="0.25">
      <c r="A92" s="60">
        <v>45754</v>
      </c>
      <c r="B92" s="18">
        <v>91</v>
      </c>
      <c r="C92" s="19">
        <v>49.98</v>
      </c>
      <c r="D92">
        <v>1354.6848015555556</v>
      </c>
      <c r="E92">
        <v>88.510438666666673</v>
      </c>
      <c r="F92">
        <v>242.55261644444445</v>
      </c>
      <c r="G92">
        <v>96.419131111111113</v>
      </c>
      <c r="H92">
        <v>92.70768666666666</v>
      </c>
      <c r="I92">
        <v>82.362026555555559</v>
      </c>
      <c r="J92">
        <v>119.01856244444444</v>
      </c>
      <c r="K92" s="21" t="str">
        <f t="shared" si="1"/>
        <v>07-Apr-2025  Bl No 91</v>
      </c>
      <c r="AD92" s="20"/>
      <c r="AE92" s="20"/>
      <c r="AF92" s="20"/>
      <c r="AG92" s="20"/>
      <c r="AH92" s="20"/>
      <c r="AI92" s="20"/>
      <c r="AJ92" s="20"/>
    </row>
    <row r="93" spans="1:36" ht="17.100000000000001" customHeight="1" x14ac:dyDescent="0.25">
      <c r="A93" s="60">
        <v>45754</v>
      </c>
      <c r="B93" s="18">
        <v>92</v>
      </c>
      <c r="C93" s="19">
        <v>49.99</v>
      </c>
      <c r="D93">
        <v>1328.0578376666667</v>
      </c>
      <c r="E93">
        <v>74.465196111111112</v>
      </c>
      <c r="F93">
        <v>240.52045133333334</v>
      </c>
      <c r="G93">
        <v>93.611790333333332</v>
      </c>
      <c r="H93">
        <v>90.971891999999997</v>
      </c>
      <c r="I93">
        <v>75.490759555555556</v>
      </c>
      <c r="J93">
        <v>116.13310144444445</v>
      </c>
      <c r="K93" s="21" t="str">
        <f t="shared" si="1"/>
        <v>07-Apr-2025  Bl No 92</v>
      </c>
      <c r="AD93" s="20"/>
      <c r="AE93" s="20"/>
      <c r="AF93" s="20"/>
      <c r="AG93" s="20"/>
      <c r="AH93" s="20"/>
      <c r="AI93" s="20"/>
      <c r="AJ93" s="20"/>
    </row>
    <row r="94" spans="1:36" ht="17.100000000000001" customHeight="1" x14ac:dyDescent="0.25">
      <c r="A94" s="60">
        <v>45754</v>
      </c>
      <c r="B94" s="18">
        <v>93</v>
      </c>
      <c r="C94" s="19">
        <v>50.01</v>
      </c>
      <c r="D94">
        <v>1301.5560722222222</v>
      </c>
      <c r="E94">
        <v>71.376744444444441</v>
      </c>
      <c r="F94">
        <v>241.11574022222223</v>
      </c>
      <c r="G94">
        <v>89.886578999999998</v>
      </c>
      <c r="H94">
        <v>84.297418111111114</v>
      </c>
      <c r="I94">
        <v>71.988045222222226</v>
      </c>
      <c r="J94">
        <v>113.24131555555556</v>
      </c>
      <c r="K94" s="21" t="str">
        <f t="shared" si="1"/>
        <v>07-Apr-2025  Bl No 93</v>
      </c>
      <c r="AD94" s="20"/>
      <c r="AE94" s="20"/>
      <c r="AF94" s="20"/>
      <c r="AG94" s="20"/>
      <c r="AH94" s="20"/>
      <c r="AI94" s="20"/>
      <c r="AJ94" s="20"/>
    </row>
    <row r="95" spans="1:36" ht="17.100000000000001" customHeight="1" x14ac:dyDescent="0.25">
      <c r="A95" s="60">
        <v>45754</v>
      </c>
      <c r="B95" s="18">
        <v>94</v>
      </c>
      <c r="C95" s="19">
        <v>50.04</v>
      </c>
      <c r="D95">
        <v>1268.4804331111111</v>
      </c>
      <c r="E95">
        <v>66.593584000000007</v>
      </c>
      <c r="F95">
        <v>240.96794855555555</v>
      </c>
      <c r="G95">
        <v>86.96500011111111</v>
      </c>
      <c r="H95">
        <v>82.073749555555551</v>
      </c>
      <c r="I95">
        <v>69.445175333333339</v>
      </c>
      <c r="J95">
        <v>110.94708733333333</v>
      </c>
      <c r="K95" s="21" t="str">
        <f t="shared" si="1"/>
        <v>07-Apr-2025  Bl No 94</v>
      </c>
      <c r="AD95" s="20"/>
      <c r="AE95" s="20"/>
      <c r="AF95" s="20"/>
      <c r="AG95" s="20"/>
      <c r="AH95" s="20"/>
      <c r="AI95" s="20"/>
      <c r="AJ95" s="20"/>
    </row>
    <row r="96" spans="1:36" ht="17.100000000000001" customHeight="1" x14ac:dyDescent="0.25">
      <c r="A96" s="60">
        <v>45754</v>
      </c>
      <c r="B96" s="18">
        <v>95</v>
      </c>
      <c r="C96" s="19">
        <v>50.02</v>
      </c>
      <c r="D96">
        <v>1221.0160242222223</v>
      </c>
      <c r="E96">
        <v>67.67102088888889</v>
      </c>
      <c r="F96">
        <v>235.95863399999999</v>
      </c>
      <c r="G96">
        <v>84.257649111111107</v>
      </c>
      <c r="H96">
        <v>80.142479333333327</v>
      </c>
      <c r="I96">
        <v>66.768484666666666</v>
      </c>
      <c r="J96">
        <v>102.04399855555556</v>
      </c>
      <c r="K96" s="21" t="str">
        <f t="shared" si="1"/>
        <v>07-Apr-2025  Bl No 95</v>
      </c>
      <c r="AD96" s="20"/>
      <c r="AE96" s="20"/>
      <c r="AF96" s="20"/>
      <c r="AG96" s="20"/>
      <c r="AH96" s="20"/>
      <c r="AI96" s="20"/>
      <c r="AJ96" s="20"/>
    </row>
    <row r="97" spans="1:36" s="33" customFormat="1" ht="17.100000000000001" customHeight="1" x14ac:dyDescent="0.3">
      <c r="A97" s="60">
        <v>45754</v>
      </c>
      <c r="B97" s="32">
        <v>96</v>
      </c>
      <c r="C97" s="28">
        <v>50.02</v>
      </c>
      <c r="D97">
        <v>1197.8843647777778</v>
      </c>
      <c r="E97">
        <v>78.683557444444446</v>
      </c>
      <c r="F97">
        <v>233.14633466666666</v>
      </c>
      <c r="G97">
        <v>81.751084111111112</v>
      </c>
      <c r="H97">
        <v>78.355348666666671</v>
      </c>
      <c r="I97">
        <v>64.931430888888883</v>
      </c>
      <c r="J97">
        <v>100.42657</v>
      </c>
      <c r="K97" s="21" t="str">
        <f t="shared" si="1"/>
        <v>07-Apr-2025  Bl No 96</v>
      </c>
      <c r="L97" s="31"/>
      <c r="M97" s="31"/>
      <c r="N97" s="32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29"/>
      <c r="AE97" s="29"/>
      <c r="AF97" s="29"/>
      <c r="AG97" s="29"/>
      <c r="AH97" s="29"/>
      <c r="AI97" s="29"/>
      <c r="AJ97" s="29"/>
    </row>
    <row r="98" spans="1:36" ht="17.100000000000001" customHeight="1" x14ac:dyDescent="0.25">
      <c r="A98" s="60">
        <v>45755</v>
      </c>
      <c r="B98" s="18">
        <v>1</v>
      </c>
      <c r="C98" s="19">
        <v>50.02</v>
      </c>
      <c r="D98">
        <v>1190.5234748888888</v>
      </c>
      <c r="E98">
        <v>100.45726822222223</v>
      </c>
      <c r="F98">
        <v>227.88825133333333</v>
      </c>
      <c r="G98">
        <v>80.53068833333333</v>
      </c>
      <c r="H98">
        <v>79.504671333333334</v>
      </c>
      <c r="I98">
        <v>63.070973666666667</v>
      </c>
      <c r="J98">
        <v>101.94054822222222</v>
      </c>
      <c r="K98" s="21" t="str">
        <f t="shared" si="1"/>
        <v>08-Apr-2025  Bl No 1</v>
      </c>
      <c r="L98" s="22"/>
      <c r="AD98" s="20"/>
      <c r="AE98" s="20"/>
      <c r="AF98" s="20"/>
      <c r="AG98" s="20"/>
      <c r="AH98" s="20"/>
      <c r="AI98" s="20"/>
      <c r="AJ98" s="20"/>
    </row>
    <row r="99" spans="1:36" ht="17.100000000000001" customHeight="1" x14ac:dyDescent="0.25">
      <c r="A99" s="60">
        <v>45755</v>
      </c>
      <c r="B99" s="18">
        <v>2</v>
      </c>
      <c r="C99" s="19">
        <v>50.03</v>
      </c>
      <c r="D99">
        <v>1199.4359983333334</v>
      </c>
      <c r="E99">
        <v>102.55273388888889</v>
      </c>
      <c r="F99">
        <v>224.56516388888889</v>
      </c>
      <c r="G99">
        <v>77.335339222222217</v>
      </c>
      <c r="H99">
        <v>66.274696333333338</v>
      </c>
      <c r="I99">
        <v>61.685851111111113</v>
      </c>
      <c r="J99">
        <v>100.55279555555556</v>
      </c>
      <c r="K99" s="21" t="str">
        <f t="shared" si="1"/>
        <v>08-Apr-2025  Bl No 2</v>
      </c>
      <c r="L99" s="22"/>
      <c r="AD99" s="20"/>
      <c r="AE99" s="20"/>
      <c r="AF99" s="20"/>
      <c r="AG99" s="20"/>
      <c r="AH99" s="20"/>
      <c r="AI99" s="20"/>
      <c r="AJ99" s="20"/>
    </row>
    <row r="100" spans="1:36" ht="17.100000000000001" customHeight="1" x14ac:dyDescent="0.25">
      <c r="A100" s="60">
        <v>45755</v>
      </c>
      <c r="B100" s="18">
        <v>3</v>
      </c>
      <c r="C100" s="19">
        <v>50.01</v>
      </c>
      <c r="D100">
        <v>1192.592891888889</v>
      </c>
      <c r="E100">
        <v>117.40713866666667</v>
      </c>
      <c r="F100">
        <v>219.73149933333335</v>
      </c>
      <c r="G100">
        <v>77.042182999999994</v>
      </c>
      <c r="H100">
        <v>65.402599555555554</v>
      </c>
      <c r="I100">
        <v>59.620808555555556</v>
      </c>
      <c r="J100">
        <v>101.194076</v>
      </c>
      <c r="K100" s="21" t="str">
        <f t="shared" si="1"/>
        <v>08-Apr-2025  Bl No 3</v>
      </c>
      <c r="AD100" s="20"/>
      <c r="AE100" s="20"/>
      <c r="AF100" s="20"/>
      <c r="AG100" s="20"/>
      <c r="AH100" s="20"/>
      <c r="AI100" s="20"/>
      <c r="AJ100" s="20"/>
    </row>
    <row r="101" spans="1:36" ht="17.100000000000001" customHeight="1" x14ac:dyDescent="0.25">
      <c r="A101" s="60">
        <v>45755</v>
      </c>
      <c r="B101" s="18">
        <v>4</v>
      </c>
      <c r="C101" s="19">
        <v>50</v>
      </c>
      <c r="D101">
        <v>1166.1015172222221</v>
      </c>
      <c r="E101">
        <v>118.22948788888888</v>
      </c>
      <c r="F101">
        <v>215.69211477777779</v>
      </c>
      <c r="G101">
        <v>76.177485333333337</v>
      </c>
      <c r="H101">
        <v>65.25612944444444</v>
      </c>
      <c r="I101">
        <v>63.201221666666669</v>
      </c>
      <c r="J101">
        <v>99.473219555555559</v>
      </c>
      <c r="K101" s="21" t="str">
        <f t="shared" si="1"/>
        <v>08-Apr-2025  Bl No 4</v>
      </c>
      <c r="AD101" s="20"/>
      <c r="AE101" s="20"/>
      <c r="AF101" s="20"/>
      <c r="AG101" s="20"/>
      <c r="AH101" s="20"/>
      <c r="AI101" s="20"/>
      <c r="AJ101" s="20"/>
    </row>
    <row r="102" spans="1:36" ht="17.100000000000001" customHeight="1" x14ac:dyDescent="0.25">
      <c r="A102" s="60">
        <v>45755</v>
      </c>
      <c r="B102" s="18">
        <v>5</v>
      </c>
      <c r="C102" s="19">
        <v>49.94</v>
      </c>
      <c r="D102">
        <v>1152.1751578888889</v>
      </c>
      <c r="E102">
        <v>118.61537055555556</v>
      </c>
      <c r="F102">
        <v>211.5889061111111</v>
      </c>
      <c r="G102">
        <v>74.562841777777777</v>
      </c>
      <c r="H102">
        <v>64.462271333333334</v>
      </c>
      <c r="I102">
        <v>58.553565666666664</v>
      </c>
      <c r="J102">
        <v>99.011471222222227</v>
      </c>
      <c r="K102" s="21" t="str">
        <f t="shared" si="1"/>
        <v>08-Apr-2025  Bl No 5</v>
      </c>
      <c r="AD102" s="20"/>
      <c r="AE102" s="20"/>
      <c r="AF102" s="20"/>
      <c r="AG102" s="20"/>
      <c r="AH102" s="20"/>
      <c r="AI102" s="20"/>
      <c r="AJ102" s="20"/>
    </row>
    <row r="103" spans="1:36" ht="17.100000000000001" customHeight="1" x14ac:dyDescent="0.25">
      <c r="A103" s="60">
        <v>45755</v>
      </c>
      <c r="B103" s="18">
        <v>6</v>
      </c>
      <c r="C103" s="19">
        <v>49.92</v>
      </c>
      <c r="D103">
        <v>1135.2456044444446</v>
      </c>
      <c r="E103">
        <v>140.04593411111111</v>
      </c>
      <c r="F103">
        <v>207.15579411111111</v>
      </c>
      <c r="G103">
        <v>74.632080777777773</v>
      </c>
      <c r="H103">
        <v>73.450302111111114</v>
      </c>
      <c r="I103">
        <v>56.917809333333331</v>
      </c>
      <c r="J103">
        <v>100.49283588888889</v>
      </c>
      <c r="K103" s="21" t="str">
        <f t="shared" si="1"/>
        <v>08-Apr-2025  Bl No 6</v>
      </c>
      <c r="AD103" s="20"/>
      <c r="AE103" s="20"/>
      <c r="AF103" s="20"/>
      <c r="AG103" s="20"/>
      <c r="AH103" s="20"/>
      <c r="AI103" s="20"/>
      <c r="AJ103" s="20"/>
    </row>
    <row r="104" spans="1:36" ht="17.100000000000001" customHeight="1" x14ac:dyDescent="0.25">
      <c r="A104" s="60">
        <v>45755</v>
      </c>
      <c r="B104" s="18">
        <v>7</v>
      </c>
      <c r="C104" s="19">
        <v>49.91</v>
      </c>
      <c r="D104">
        <v>1117.3504878888889</v>
      </c>
      <c r="E104">
        <v>139.94263066666667</v>
      </c>
      <c r="F104">
        <v>205.99907400000001</v>
      </c>
      <c r="G104">
        <v>74.980911555555551</v>
      </c>
      <c r="H104">
        <v>72.45380333333334</v>
      </c>
      <c r="I104">
        <v>54.340237222222221</v>
      </c>
      <c r="J104">
        <v>99.844789888888883</v>
      </c>
      <c r="K104" s="21" t="str">
        <f t="shared" si="1"/>
        <v>08-Apr-2025  Bl No 7</v>
      </c>
      <c r="AD104" s="20"/>
      <c r="AE104" s="20"/>
      <c r="AF104" s="20"/>
      <c r="AG104" s="20"/>
      <c r="AH104" s="20"/>
      <c r="AI104" s="20"/>
      <c r="AJ104" s="20"/>
    </row>
    <row r="105" spans="1:36" ht="17.100000000000001" customHeight="1" x14ac:dyDescent="0.25">
      <c r="A105" s="60">
        <v>45755</v>
      </c>
      <c r="B105" s="18">
        <v>8</v>
      </c>
      <c r="C105" s="19">
        <v>49.9</v>
      </c>
      <c r="D105">
        <v>1108.4996176666666</v>
      </c>
      <c r="E105">
        <v>135.59993966666667</v>
      </c>
      <c r="F105">
        <v>202.26286300000001</v>
      </c>
      <c r="G105">
        <v>72.166981777777778</v>
      </c>
      <c r="H105">
        <v>63.166178111111108</v>
      </c>
      <c r="I105">
        <v>53.00972766666667</v>
      </c>
      <c r="J105">
        <v>100.955432</v>
      </c>
      <c r="K105" s="21" t="str">
        <f t="shared" si="1"/>
        <v>08-Apr-2025  Bl No 8</v>
      </c>
      <c r="AD105" s="20"/>
      <c r="AE105" s="20"/>
      <c r="AF105" s="20"/>
      <c r="AG105" s="20"/>
      <c r="AH105" s="20"/>
      <c r="AI105" s="20"/>
      <c r="AJ105" s="20"/>
    </row>
    <row r="106" spans="1:36" ht="17.100000000000001" customHeight="1" x14ac:dyDescent="0.25">
      <c r="A106" s="60">
        <v>45755</v>
      </c>
      <c r="B106" s="18">
        <v>9</v>
      </c>
      <c r="C106" s="19">
        <v>49.92</v>
      </c>
      <c r="D106">
        <v>1088.7743077777777</v>
      </c>
      <c r="E106">
        <v>148.42751866666666</v>
      </c>
      <c r="F106">
        <v>199.86644666666666</v>
      </c>
      <c r="G106">
        <v>71.605269666666672</v>
      </c>
      <c r="H106">
        <v>61.349878444444442</v>
      </c>
      <c r="I106">
        <v>52.418915666666663</v>
      </c>
      <c r="J106">
        <v>95.409224888888886</v>
      </c>
      <c r="K106" s="21" t="str">
        <f t="shared" si="1"/>
        <v>08-Apr-2025  Bl No 9</v>
      </c>
      <c r="AD106" s="20"/>
      <c r="AE106" s="20"/>
      <c r="AF106" s="20"/>
      <c r="AG106" s="20"/>
      <c r="AH106" s="20"/>
      <c r="AI106" s="20"/>
      <c r="AJ106" s="20"/>
    </row>
    <row r="107" spans="1:36" ht="17.100000000000001" customHeight="1" x14ac:dyDescent="0.25">
      <c r="A107" s="60">
        <v>45755</v>
      </c>
      <c r="B107" s="18">
        <v>10</v>
      </c>
      <c r="C107" s="19">
        <v>49.96</v>
      </c>
      <c r="D107">
        <v>1074.283486888889</v>
      </c>
      <c r="E107">
        <v>162.23277266666668</v>
      </c>
      <c r="F107">
        <v>198.77085133333333</v>
      </c>
      <c r="G107">
        <v>72.845319888888895</v>
      </c>
      <c r="H107">
        <v>62.845137111111114</v>
      </c>
      <c r="I107">
        <v>52.141068333333337</v>
      </c>
      <c r="J107">
        <v>95.734181222222219</v>
      </c>
      <c r="K107" s="21" t="str">
        <f t="shared" si="1"/>
        <v>08-Apr-2025  Bl No 10</v>
      </c>
      <c r="AD107" s="20"/>
      <c r="AE107" s="20"/>
      <c r="AF107" s="20"/>
      <c r="AG107" s="20"/>
      <c r="AH107" s="20"/>
      <c r="AI107" s="20"/>
      <c r="AJ107" s="20"/>
    </row>
    <row r="108" spans="1:36" ht="17.100000000000001" customHeight="1" x14ac:dyDescent="0.25">
      <c r="A108" s="60">
        <v>45755</v>
      </c>
      <c r="B108" s="18">
        <v>11</v>
      </c>
      <c r="C108" s="19">
        <v>49.94</v>
      </c>
      <c r="D108">
        <v>1055.2401005555555</v>
      </c>
      <c r="E108">
        <v>162.14268866666666</v>
      </c>
      <c r="F108">
        <v>195.94729133333334</v>
      </c>
      <c r="G108">
        <v>73.606576333333336</v>
      </c>
      <c r="H108">
        <v>62.631955444444444</v>
      </c>
      <c r="I108">
        <v>51.842345666666667</v>
      </c>
      <c r="J108">
        <v>94.766653000000005</v>
      </c>
      <c r="K108" s="21" t="str">
        <f t="shared" si="1"/>
        <v>08-Apr-2025  Bl No 11</v>
      </c>
      <c r="AD108" s="20"/>
      <c r="AE108" s="20"/>
      <c r="AF108" s="20"/>
      <c r="AG108" s="20"/>
      <c r="AH108" s="20"/>
      <c r="AI108" s="20"/>
      <c r="AJ108" s="20"/>
    </row>
    <row r="109" spans="1:36" ht="17.100000000000001" customHeight="1" x14ac:dyDescent="0.25">
      <c r="A109" s="60">
        <v>45755</v>
      </c>
      <c r="B109" s="18">
        <v>12</v>
      </c>
      <c r="C109" s="19">
        <v>49.97</v>
      </c>
      <c r="D109">
        <v>1044.934985111111</v>
      </c>
      <c r="E109">
        <v>164.57978311111111</v>
      </c>
      <c r="F109">
        <v>193.14491322222221</v>
      </c>
      <c r="G109">
        <v>73.474733555555559</v>
      </c>
      <c r="H109">
        <v>62.475825777777779</v>
      </c>
      <c r="I109">
        <v>50.988423111111111</v>
      </c>
      <c r="J109">
        <v>100.53138511111111</v>
      </c>
      <c r="K109" s="21" t="str">
        <f t="shared" si="1"/>
        <v>08-Apr-2025  Bl No 12</v>
      </c>
      <c r="AD109" s="20"/>
      <c r="AE109" s="20"/>
      <c r="AF109" s="20"/>
      <c r="AG109" s="20"/>
      <c r="AH109" s="20"/>
      <c r="AI109" s="20"/>
      <c r="AJ109" s="20"/>
    </row>
    <row r="110" spans="1:36" ht="17.100000000000001" customHeight="1" x14ac:dyDescent="0.25">
      <c r="A110" s="60">
        <v>45755</v>
      </c>
      <c r="B110" s="18">
        <v>13</v>
      </c>
      <c r="C110" s="19">
        <v>49.99</v>
      </c>
      <c r="D110">
        <v>1022.3391647777778</v>
      </c>
      <c r="E110">
        <v>165.19988366666666</v>
      </c>
      <c r="F110">
        <v>191.76403388888889</v>
      </c>
      <c r="G110">
        <v>73.911891777777782</v>
      </c>
      <c r="H110">
        <v>76.128787555555562</v>
      </c>
      <c r="I110">
        <v>50.544343111111111</v>
      </c>
      <c r="J110">
        <v>100.59494877777777</v>
      </c>
      <c r="K110" s="21" t="str">
        <f t="shared" si="1"/>
        <v>08-Apr-2025  Bl No 13</v>
      </c>
      <c r="AD110" s="20"/>
      <c r="AE110" s="20"/>
      <c r="AF110" s="20"/>
      <c r="AG110" s="20"/>
      <c r="AH110" s="20"/>
      <c r="AI110" s="20"/>
      <c r="AJ110" s="20"/>
    </row>
    <row r="111" spans="1:36" ht="17.100000000000001" customHeight="1" x14ac:dyDescent="0.25">
      <c r="A111" s="60">
        <v>45755</v>
      </c>
      <c r="B111" s="18">
        <v>14</v>
      </c>
      <c r="C111" s="19">
        <v>49.99</v>
      </c>
      <c r="D111">
        <v>1020.2569522222223</v>
      </c>
      <c r="E111">
        <v>165.29968888888888</v>
      </c>
      <c r="F111">
        <v>190.45881244444445</v>
      </c>
      <c r="G111">
        <v>73.622327999999996</v>
      </c>
      <c r="H111">
        <v>67.788615111111113</v>
      </c>
      <c r="I111">
        <v>50.405267333333335</v>
      </c>
      <c r="J111">
        <v>99.604009888888882</v>
      </c>
      <c r="K111" s="21" t="str">
        <f t="shared" si="1"/>
        <v>08-Apr-2025  Bl No 14</v>
      </c>
      <c r="AD111" s="20"/>
      <c r="AE111" s="20"/>
      <c r="AF111" s="20"/>
      <c r="AG111" s="20"/>
      <c r="AH111" s="20"/>
      <c r="AI111" s="20"/>
      <c r="AJ111" s="20"/>
    </row>
    <row r="112" spans="1:36" ht="17.100000000000001" customHeight="1" x14ac:dyDescent="0.25">
      <c r="A112" s="60">
        <v>45755</v>
      </c>
      <c r="B112" s="18">
        <v>15</v>
      </c>
      <c r="C112" s="19">
        <v>49.99</v>
      </c>
      <c r="D112">
        <v>1021.5490433333333</v>
      </c>
      <c r="E112">
        <v>167.34550966666666</v>
      </c>
      <c r="F112">
        <v>187.53093555555554</v>
      </c>
      <c r="G112">
        <v>75.019282222222216</v>
      </c>
      <c r="H112">
        <v>66.875237444444451</v>
      </c>
      <c r="I112">
        <v>50.090012111111108</v>
      </c>
      <c r="J112">
        <v>100.25716688888889</v>
      </c>
      <c r="K112" s="21" t="str">
        <f t="shared" si="1"/>
        <v>08-Apr-2025  Bl No 15</v>
      </c>
      <c r="AD112" s="20"/>
      <c r="AE112" s="20"/>
      <c r="AF112" s="20"/>
      <c r="AG112" s="20"/>
      <c r="AH112" s="20"/>
      <c r="AI112" s="20"/>
      <c r="AJ112" s="20"/>
    </row>
    <row r="113" spans="1:36" ht="17.100000000000001" customHeight="1" x14ac:dyDescent="0.25">
      <c r="A113" s="60">
        <v>45755</v>
      </c>
      <c r="B113" s="18">
        <v>16</v>
      </c>
      <c r="C113" s="19">
        <v>50.02</v>
      </c>
      <c r="D113">
        <v>1017.0500182222222</v>
      </c>
      <c r="E113">
        <v>161.68022366666668</v>
      </c>
      <c r="F113">
        <v>179.19190733333335</v>
      </c>
      <c r="G113">
        <v>76.674625111111112</v>
      </c>
      <c r="H113">
        <v>67.330387333333334</v>
      </c>
      <c r="I113">
        <v>49.882470555555557</v>
      </c>
      <c r="J113">
        <v>99.530741222222218</v>
      </c>
      <c r="K113" s="21" t="str">
        <f t="shared" si="1"/>
        <v>08-Apr-2025  Bl No 16</v>
      </c>
      <c r="AD113" s="20"/>
      <c r="AE113" s="20"/>
      <c r="AF113" s="20"/>
      <c r="AG113" s="20"/>
      <c r="AH113" s="20"/>
      <c r="AI113" s="20"/>
      <c r="AJ113" s="20"/>
    </row>
    <row r="114" spans="1:36" ht="17.100000000000001" customHeight="1" x14ac:dyDescent="0.25">
      <c r="A114" s="60">
        <v>45755</v>
      </c>
      <c r="B114" s="18">
        <v>17</v>
      </c>
      <c r="C114" s="19">
        <v>50</v>
      </c>
      <c r="D114">
        <v>1000.327456</v>
      </c>
      <c r="E114">
        <v>159.41273699999999</v>
      </c>
      <c r="F114">
        <v>173.01117066666666</v>
      </c>
      <c r="G114">
        <v>80.103529555555554</v>
      </c>
      <c r="H114">
        <v>69.742406111111109</v>
      </c>
      <c r="I114">
        <v>49.737518111111115</v>
      </c>
      <c r="J114">
        <v>99.145592777777779</v>
      </c>
      <c r="K114" s="21" t="str">
        <f t="shared" si="1"/>
        <v>08-Apr-2025  Bl No 17</v>
      </c>
      <c r="AD114" s="20"/>
      <c r="AE114" s="20"/>
      <c r="AF114" s="20"/>
      <c r="AG114" s="20"/>
      <c r="AH114" s="20"/>
      <c r="AI114" s="20"/>
      <c r="AJ114" s="20"/>
    </row>
    <row r="115" spans="1:36" ht="17.100000000000001" customHeight="1" x14ac:dyDescent="0.25">
      <c r="A115" s="60">
        <v>45755</v>
      </c>
      <c r="B115" s="18">
        <v>18</v>
      </c>
      <c r="C115" s="19">
        <v>50</v>
      </c>
      <c r="D115">
        <v>1000.4746514444445</v>
      </c>
      <c r="E115">
        <v>161.87547444444445</v>
      </c>
      <c r="F115">
        <v>179.59729666666667</v>
      </c>
      <c r="G115">
        <v>84.127472777777783</v>
      </c>
      <c r="H115">
        <v>70.652361111111105</v>
      </c>
      <c r="I115">
        <v>49.913903444444443</v>
      </c>
      <c r="J115">
        <v>102.91150844444445</v>
      </c>
      <c r="K115" s="21" t="str">
        <f t="shared" si="1"/>
        <v>08-Apr-2025  Bl No 18</v>
      </c>
      <c r="AD115" s="20"/>
      <c r="AE115" s="20"/>
      <c r="AF115" s="20"/>
      <c r="AG115" s="20"/>
      <c r="AH115" s="20"/>
      <c r="AI115" s="20"/>
      <c r="AJ115" s="20"/>
    </row>
    <row r="116" spans="1:36" ht="17.100000000000001" customHeight="1" x14ac:dyDescent="0.25">
      <c r="A116" s="60">
        <v>45755</v>
      </c>
      <c r="B116" s="18">
        <v>19</v>
      </c>
      <c r="C116" s="19">
        <v>49.98</v>
      </c>
      <c r="D116">
        <v>994.98918000000003</v>
      </c>
      <c r="E116">
        <v>167.04961577777777</v>
      </c>
      <c r="F116">
        <v>178.434899</v>
      </c>
      <c r="G116">
        <v>92.191902333333331</v>
      </c>
      <c r="H116">
        <v>77.853116</v>
      </c>
      <c r="I116">
        <v>50.163303111111112</v>
      </c>
      <c r="J116">
        <v>105.49004266666667</v>
      </c>
      <c r="K116" s="21" t="str">
        <f t="shared" si="1"/>
        <v>08-Apr-2025  Bl No 19</v>
      </c>
      <c r="AD116" s="20"/>
      <c r="AE116" s="20"/>
      <c r="AF116" s="20"/>
      <c r="AG116" s="20"/>
      <c r="AH116" s="20"/>
      <c r="AI116" s="20"/>
      <c r="AJ116" s="20"/>
    </row>
    <row r="117" spans="1:36" ht="17.100000000000001" customHeight="1" x14ac:dyDescent="0.25">
      <c r="A117" s="60">
        <v>45755</v>
      </c>
      <c r="B117" s="18">
        <v>20</v>
      </c>
      <c r="C117" s="19">
        <v>49.99</v>
      </c>
      <c r="D117">
        <v>990.42631100000006</v>
      </c>
      <c r="E117">
        <v>171.01157311111112</v>
      </c>
      <c r="F117">
        <v>174.87150055555554</v>
      </c>
      <c r="G117">
        <v>105.075087</v>
      </c>
      <c r="H117">
        <v>90.044928111111105</v>
      </c>
      <c r="I117">
        <v>50.603570222222224</v>
      </c>
      <c r="J117">
        <v>101.67109588888889</v>
      </c>
      <c r="K117" s="21" t="str">
        <f t="shared" si="1"/>
        <v>08-Apr-2025  Bl No 20</v>
      </c>
      <c r="AD117" s="20"/>
      <c r="AE117" s="20"/>
      <c r="AF117" s="20"/>
      <c r="AG117" s="20"/>
      <c r="AH117" s="20"/>
      <c r="AI117" s="20"/>
      <c r="AJ117" s="20"/>
    </row>
    <row r="118" spans="1:36" ht="17.100000000000001" customHeight="1" x14ac:dyDescent="0.25">
      <c r="A118" s="60">
        <v>45755</v>
      </c>
      <c r="B118" s="18">
        <v>21</v>
      </c>
      <c r="C118" s="19">
        <v>50</v>
      </c>
      <c r="D118">
        <v>1000.096478</v>
      </c>
      <c r="E118">
        <v>143.2235431111111</v>
      </c>
      <c r="F118">
        <v>166.95355599999999</v>
      </c>
      <c r="G118">
        <v>122.63162533333333</v>
      </c>
      <c r="H118">
        <v>96.92756955555555</v>
      </c>
      <c r="I118">
        <v>53.319399222222224</v>
      </c>
      <c r="J118">
        <v>104.61468133333334</v>
      </c>
      <c r="K118" s="21" t="str">
        <f t="shared" si="1"/>
        <v>08-Apr-2025  Bl No 21</v>
      </c>
      <c r="AD118" s="20"/>
      <c r="AE118" s="20"/>
      <c r="AF118" s="20"/>
      <c r="AG118" s="20"/>
      <c r="AH118" s="20"/>
      <c r="AI118" s="20"/>
      <c r="AJ118" s="20"/>
    </row>
    <row r="119" spans="1:36" ht="17.100000000000001" customHeight="1" x14ac:dyDescent="0.25">
      <c r="A119" s="60">
        <v>45755</v>
      </c>
      <c r="B119" s="18">
        <v>22</v>
      </c>
      <c r="C119" s="19">
        <v>49.97</v>
      </c>
      <c r="D119">
        <v>1012.7475152222222</v>
      </c>
      <c r="E119">
        <v>150.86083744444446</v>
      </c>
      <c r="F119">
        <v>159.01238855555556</v>
      </c>
      <c r="G119">
        <v>139.51171233333332</v>
      </c>
      <c r="H119">
        <v>105.72757366666667</v>
      </c>
      <c r="I119">
        <v>56.957192333333332</v>
      </c>
      <c r="J119">
        <v>105.253912</v>
      </c>
      <c r="K119" s="21" t="str">
        <f t="shared" si="1"/>
        <v>08-Apr-2025  Bl No 22</v>
      </c>
      <c r="AD119" s="20"/>
      <c r="AE119" s="20"/>
      <c r="AF119" s="20"/>
      <c r="AG119" s="20"/>
      <c r="AH119" s="20"/>
      <c r="AI119" s="20"/>
      <c r="AJ119" s="20"/>
    </row>
    <row r="120" spans="1:36" ht="17.100000000000001" customHeight="1" x14ac:dyDescent="0.25">
      <c r="A120" s="60">
        <v>45755</v>
      </c>
      <c r="B120" s="18">
        <v>23</v>
      </c>
      <c r="C120" s="19">
        <v>49.99</v>
      </c>
      <c r="D120">
        <v>1023.5563215555555</v>
      </c>
      <c r="E120">
        <v>160.15810833333333</v>
      </c>
      <c r="F120">
        <v>161.2735911111111</v>
      </c>
      <c r="G120">
        <v>154.25005488888888</v>
      </c>
      <c r="H120">
        <v>111.02453111111112</v>
      </c>
      <c r="I120">
        <v>65.820644888888893</v>
      </c>
      <c r="J120">
        <v>109.52406733333333</v>
      </c>
      <c r="K120" s="21" t="str">
        <f t="shared" si="1"/>
        <v>08-Apr-2025  Bl No 23</v>
      </c>
      <c r="AD120" s="20"/>
      <c r="AE120" s="20"/>
      <c r="AF120" s="20"/>
      <c r="AG120" s="20"/>
      <c r="AH120" s="20"/>
      <c r="AI120" s="20"/>
      <c r="AJ120" s="20"/>
    </row>
    <row r="121" spans="1:36" ht="17.100000000000001" customHeight="1" x14ac:dyDescent="0.25">
      <c r="A121" s="60">
        <v>45755</v>
      </c>
      <c r="B121" s="18">
        <v>24</v>
      </c>
      <c r="C121" s="19">
        <v>49.98</v>
      </c>
      <c r="D121">
        <v>1054.0425708888888</v>
      </c>
      <c r="E121">
        <v>160.60963766666666</v>
      </c>
      <c r="F121">
        <v>167.15079922222222</v>
      </c>
      <c r="G121">
        <v>165.10114566666667</v>
      </c>
      <c r="H121">
        <v>115.37149022222222</v>
      </c>
      <c r="I121">
        <v>71.413936000000007</v>
      </c>
      <c r="J121">
        <v>116.71696211111112</v>
      </c>
      <c r="K121" s="21" t="str">
        <f t="shared" si="1"/>
        <v>08-Apr-2025  Bl No 24</v>
      </c>
      <c r="AD121" s="20"/>
      <c r="AE121" s="20"/>
      <c r="AF121" s="20"/>
      <c r="AG121" s="20"/>
      <c r="AH121" s="20"/>
      <c r="AI121" s="20"/>
      <c r="AJ121" s="20"/>
    </row>
    <row r="122" spans="1:36" ht="17.100000000000001" customHeight="1" x14ac:dyDescent="0.25">
      <c r="A122" s="60">
        <v>45755</v>
      </c>
      <c r="B122" s="18">
        <v>25</v>
      </c>
      <c r="C122" s="19">
        <v>50</v>
      </c>
      <c r="D122">
        <v>1073.2833343333334</v>
      </c>
      <c r="E122">
        <v>148.8347808888889</v>
      </c>
      <c r="F122">
        <v>172.23165666666668</v>
      </c>
      <c r="G122">
        <v>170.69723433333334</v>
      </c>
      <c r="H122">
        <v>119.65738399999999</v>
      </c>
      <c r="I122">
        <v>75.178817222222222</v>
      </c>
      <c r="J122">
        <v>124.23791544444444</v>
      </c>
      <c r="K122" s="21" t="str">
        <f t="shared" si="1"/>
        <v>08-Apr-2025  Bl No 25</v>
      </c>
      <c r="AD122" s="20"/>
      <c r="AE122" s="20"/>
      <c r="AF122" s="20"/>
      <c r="AG122" s="20"/>
      <c r="AH122" s="20"/>
      <c r="AI122" s="20"/>
      <c r="AJ122" s="20"/>
    </row>
    <row r="123" spans="1:36" ht="17.100000000000001" customHeight="1" x14ac:dyDescent="0.25">
      <c r="A123" s="60">
        <v>45755</v>
      </c>
      <c r="B123" s="18">
        <v>26</v>
      </c>
      <c r="C123" s="19">
        <v>50.01</v>
      </c>
      <c r="D123">
        <v>1105.4302812222222</v>
      </c>
      <c r="E123">
        <v>140.24607222222221</v>
      </c>
      <c r="F123">
        <v>177.15572877777777</v>
      </c>
      <c r="G123">
        <v>176.21916677777779</v>
      </c>
      <c r="H123">
        <v>124.42064344444445</v>
      </c>
      <c r="I123">
        <v>82.016592000000003</v>
      </c>
      <c r="J123">
        <v>131.22243755555556</v>
      </c>
      <c r="K123" s="21" t="str">
        <f t="shared" si="1"/>
        <v>08-Apr-2025  Bl No 26</v>
      </c>
      <c r="AD123" s="20"/>
      <c r="AE123" s="20"/>
      <c r="AF123" s="20"/>
      <c r="AG123" s="20"/>
      <c r="AH123" s="20"/>
      <c r="AI123" s="20"/>
      <c r="AJ123" s="20"/>
    </row>
    <row r="124" spans="1:36" ht="17.100000000000001" customHeight="1" x14ac:dyDescent="0.25">
      <c r="A124" s="60">
        <v>45755</v>
      </c>
      <c r="B124" s="18">
        <v>27</v>
      </c>
      <c r="C124" s="19">
        <v>50.03</v>
      </c>
      <c r="D124">
        <v>1115.2361913333334</v>
      </c>
      <c r="E124">
        <v>142.70086211111112</v>
      </c>
      <c r="F124">
        <v>185.9739098888889</v>
      </c>
      <c r="G124">
        <v>172.74587566666668</v>
      </c>
      <c r="H124">
        <v>126.84483933333334</v>
      </c>
      <c r="I124">
        <v>86.616100000000003</v>
      </c>
      <c r="J124">
        <v>134.21464022222222</v>
      </c>
      <c r="K124" s="21" t="str">
        <f t="shared" si="1"/>
        <v>08-Apr-2025  Bl No 27</v>
      </c>
      <c r="AD124" s="20"/>
      <c r="AE124" s="20"/>
      <c r="AF124" s="20"/>
      <c r="AG124" s="20"/>
      <c r="AH124" s="20"/>
      <c r="AI124" s="20"/>
      <c r="AJ124" s="20"/>
    </row>
    <row r="125" spans="1:36" ht="17.100000000000001" customHeight="1" x14ac:dyDescent="0.25">
      <c r="A125" s="60">
        <v>45755</v>
      </c>
      <c r="B125" s="18">
        <v>28</v>
      </c>
      <c r="C125" s="19">
        <v>50.08</v>
      </c>
      <c r="D125">
        <v>1131.7291285555555</v>
      </c>
      <c r="E125">
        <v>148.63454622222221</v>
      </c>
      <c r="F125">
        <v>190.74867133333333</v>
      </c>
      <c r="G125">
        <v>136.88827211111112</v>
      </c>
      <c r="H125">
        <v>119.59396733333334</v>
      </c>
      <c r="I125">
        <v>83.594154666666668</v>
      </c>
      <c r="J125">
        <v>131.72792511111112</v>
      </c>
      <c r="K125" s="21" t="str">
        <f t="shared" si="1"/>
        <v>08-Apr-2025  Bl No 28</v>
      </c>
      <c r="AD125" s="20"/>
      <c r="AE125" s="20"/>
      <c r="AF125" s="20"/>
      <c r="AG125" s="20"/>
      <c r="AH125" s="20"/>
      <c r="AI125" s="20"/>
      <c r="AJ125" s="20"/>
    </row>
    <row r="126" spans="1:36" ht="17.100000000000001" customHeight="1" x14ac:dyDescent="0.25">
      <c r="A126" s="60">
        <v>45755</v>
      </c>
      <c r="B126" s="18">
        <v>29</v>
      </c>
      <c r="C126" s="19">
        <v>50.12</v>
      </c>
      <c r="D126">
        <v>1138.1555619999999</v>
      </c>
      <c r="E126">
        <v>131.51120055555555</v>
      </c>
      <c r="F126">
        <v>192.36370788888888</v>
      </c>
      <c r="G126">
        <v>135.79725922222221</v>
      </c>
      <c r="H126">
        <v>117.98414322222222</v>
      </c>
      <c r="I126">
        <v>73.424158444444444</v>
      </c>
      <c r="J126">
        <v>136.5937001111111</v>
      </c>
      <c r="K126" s="21" t="str">
        <f t="shared" si="1"/>
        <v>08-Apr-2025  Bl No 29</v>
      </c>
      <c r="AD126" s="20"/>
      <c r="AE126" s="20"/>
      <c r="AF126" s="20"/>
      <c r="AG126" s="20"/>
      <c r="AH126" s="20"/>
      <c r="AI126" s="20"/>
      <c r="AJ126" s="20"/>
    </row>
    <row r="127" spans="1:36" ht="17.100000000000001" customHeight="1" x14ac:dyDescent="0.25">
      <c r="A127" s="60">
        <v>45755</v>
      </c>
      <c r="B127" s="18">
        <v>30</v>
      </c>
      <c r="C127" s="19">
        <v>50.06</v>
      </c>
      <c r="D127">
        <v>1136.0852214444444</v>
      </c>
      <c r="E127">
        <v>134.55102444444444</v>
      </c>
      <c r="F127">
        <v>195.98726166666665</v>
      </c>
      <c r="G127">
        <v>152.561836</v>
      </c>
      <c r="H127">
        <v>121.40502566666666</v>
      </c>
      <c r="I127">
        <v>73.780389222222226</v>
      </c>
      <c r="J127">
        <v>132.19837366666667</v>
      </c>
      <c r="K127" s="21" t="str">
        <f t="shared" si="1"/>
        <v>08-Apr-2025  Bl No 30</v>
      </c>
      <c r="AD127" s="20"/>
      <c r="AE127" s="20"/>
      <c r="AF127" s="20"/>
      <c r="AG127" s="20"/>
      <c r="AH127" s="20"/>
      <c r="AI127" s="20"/>
      <c r="AJ127" s="20"/>
    </row>
    <row r="128" spans="1:36" ht="17.100000000000001" customHeight="1" x14ac:dyDescent="0.25">
      <c r="A128" s="60">
        <v>45755</v>
      </c>
      <c r="B128" s="18">
        <v>31</v>
      </c>
      <c r="C128" s="19">
        <v>50.05</v>
      </c>
      <c r="D128">
        <v>1131.9161698888888</v>
      </c>
      <c r="E128">
        <v>138.89476688888888</v>
      </c>
      <c r="F128">
        <v>200.67793411111111</v>
      </c>
      <c r="G128">
        <v>157.29229644444445</v>
      </c>
      <c r="H128">
        <v>116.98578877777778</v>
      </c>
      <c r="I128">
        <v>73.217757777777777</v>
      </c>
      <c r="J128">
        <v>134.10821933333332</v>
      </c>
      <c r="K128" s="21" t="str">
        <f t="shared" si="1"/>
        <v>08-Apr-2025  Bl No 31</v>
      </c>
      <c r="AD128" s="20"/>
      <c r="AE128" s="20"/>
      <c r="AF128" s="20"/>
      <c r="AG128" s="20"/>
      <c r="AH128" s="20"/>
      <c r="AI128" s="20"/>
      <c r="AJ128" s="20"/>
    </row>
    <row r="129" spans="1:36" ht="17.100000000000001" customHeight="1" x14ac:dyDescent="0.25">
      <c r="A129" s="60">
        <v>45755</v>
      </c>
      <c r="B129" s="18">
        <v>32</v>
      </c>
      <c r="C129" s="19">
        <v>50.06</v>
      </c>
      <c r="D129">
        <v>1126.6843758888888</v>
      </c>
      <c r="E129">
        <v>144.70947577777778</v>
      </c>
      <c r="F129">
        <v>198.27743211111112</v>
      </c>
      <c r="G129">
        <v>154.71756788888888</v>
      </c>
      <c r="H129">
        <v>109.66430933333334</v>
      </c>
      <c r="I129">
        <v>69.812374000000005</v>
      </c>
      <c r="J129">
        <v>125.07592566666666</v>
      </c>
      <c r="K129" s="21" t="str">
        <f t="shared" si="1"/>
        <v>08-Apr-2025  Bl No 32</v>
      </c>
      <c r="AD129" s="20"/>
      <c r="AE129" s="20"/>
      <c r="AF129" s="20"/>
      <c r="AG129" s="20"/>
      <c r="AH129" s="20"/>
      <c r="AI129" s="20"/>
      <c r="AJ129" s="20"/>
    </row>
    <row r="130" spans="1:36" ht="17.100000000000001" customHeight="1" x14ac:dyDescent="0.25">
      <c r="A130" s="60">
        <v>45755</v>
      </c>
      <c r="B130" s="18">
        <v>33</v>
      </c>
      <c r="C130" s="19">
        <v>50.02</v>
      </c>
      <c r="D130">
        <v>1133.2501663333333</v>
      </c>
      <c r="E130">
        <v>211.33988133333332</v>
      </c>
      <c r="F130">
        <v>206.63294233333335</v>
      </c>
      <c r="G130">
        <v>147.42692055555557</v>
      </c>
      <c r="H130">
        <v>105.73736511111112</v>
      </c>
      <c r="I130">
        <v>82.558053111111107</v>
      </c>
      <c r="J130">
        <v>129.6679278888889</v>
      </c>
      <c r="K130" s="21" t="str">
        <f t="shared" si="1"/>
        <v>08-Apr-2025  Bl No 33</v>
      </c>
      <c r="AD130" s="20"/>
      <c r="AE130" s="20"/>
      <c r="AF130" s="20"/>
      <c r="AG130" s="20"/>
      <c r="AH130" s="20"/>
      <c r="AI130" s="20"/>
      <c r="AJ130" s="20"/>
    </row>
    <row r="131" spans="1:36" ht="17.100000000000001" customHeight="1" x14ac:dyDescent="0.25">
      <c r="A131" s="60">
        <v>45755</v>
      </c>
      <c r="B131" s="18">
        <v>34</v>
      </c>
      <c r="C131" s="19">
        <v>49.99</v>
      </c>
      <c r="D131">
        <v>1114.3639048888888</v>
      </c>
      <c r="E131">
        <v>251.13062944444445</v>
      </c>
      <c r="F131">
        <v>211.87924577777778</v>
      </c>
      <c r="G131">
        <v>142.82123511111112</v>
      </c>
      <c r="H131">
        <v>102.88961422222222</v>
      </c>
      <c r="I131">
        <v>81.559300888888885</v>
      </c>
      <c r="J131">
        <v>124.23537611111111</v>
      </c>
      <c r="K131" s="21" t="str">
        <f t="shared" ref="K131:K194" si="2">TEXT(A131,"DD-MMM-YYYY") &amp;"  " &amp;"Bl No " &amp;B131</f>
        <v>08-Apr-2025  Bl No 34</v>
      </c>
      <c r="AD131" s="20"/>
      <c r="AE131" s="20"/>
      <c r="AF131" s="20"/>
      <c r="AG131" s="20"/>
      <c r="AH131" s="20"/>
      <c r="AI131" s="20"/>
      <c r="AJ131" s="20"/>
    </row>
    <row r="132" spans="1:36" ht="17.100000000000001" customHeight="1" x14ac:dyDescent="0.25">
      <c r="A132" s="60">
        <v>45755</v>
      </c>
      <c r="B132" s="18">
        <v>35</v>
      </c>
      <c r="C132" s="19">
        <v>50</v>
      </c>
      <c r="D132">
        <v>1105.4784979999999</v>
      </c>
      <c r="E132">
        <v>259.62015355555553</v>
      </c>
      <c r="F132">
        <v>214.16568055555555</v>
      </c>
      <c r="G132">
        <v>141.45725544444446</v>
      </c>
      <c r="H132">
        <v>98.868940111111115</v>
      </c>
      <c r="I132">
        <v>80.096482111111115</v>
      </c>
      <c r="J132">
        <v>125.69140666666667</v>
      </c>
      <c r="K132" s="21" t="str">
        <f t="shared" si="2"/>
        <v>08-Apr-2025  Bl No 35</v>
      </c>
      <c r="AD132" s="20"/>
      <c r="AE132" s="20"/>
      <c r="AF132" s="20"/>
      <c r="AG132" s="20"/>
      <c r="AH132" s="20"/>
      <c r="AI132" s="20"/>
      <c r="AJ132" s="20"/>
    </row>
    <row r="133" spans="1:36" ht="17.100000000000001" customHeight="1" x14ac:dyDescent="0.25">
      <c r="A133" s="60">
        <v>45755</v>
      </c>
      <c r="B133" s="18">
        <v>36</v>
      </c>
      <c r="C133" s="19">
        <v>50</v>
      </c>
      <c r="D133">
        <v>1092.2241133333334</v>
      </c>
      <c r="E133">
        <v>260.65690944444447</v>
      </c>
      <c r="F133">
        <v>213.45842111111111</v>
      </c>
      <c r="G133">
        <v>138.25767466666667</v>
      </c>
      <c r="H133">
        <v>97.14940133333333</v>
      </c>
      <c r="I133">
        <v>77.850461888888887</v>
      </c>
      <c r="J133">
        <v>125.59014377777778</v>
      </c>
      <c r="K133" s="21" t="str">
        <f t="shared" si="2"/>
        <v>08-Apr-2025  Bl No 36</v>
      </c>
      <c r="AD133" s="20"/>
      <c r="AE133" s="20"/>
      <c r="AF133" s="20"/>
      <c r="AG133" s="20"/>
      <c r="AH133" s="20"/>
      <c r="AI133" s="20"/>
      <c r="AJ133" s="20"/>
    </row>
    <row r="134" spans="1:36" ht="17.100000000000001" customHeight="1" x14ac:dyDescent="0.25">
      <c r="A134" s="60">
        <v>45755</v>
      </c>
      <c r="B134" s="18">
        <v>37</v>
      </c>
      <c r="C134" s="19">
        <v>49.94</v>
      </c>
      <c r="D134">
        <v>1118.5055683333333</v>
      </c>
      <c r="E134">
        <v>251.77425555555556</v>
      </c>
      <c r="F134">
        <v>210.83942099999999</v>
      </c>
      <c r="G134">
        <v>134.99202766666667</v>
      </c>
      <c r="H134">
        <v>95.980445555555562</v>
      </c>
      <c r="I134">
        <v>74.110602222222226</v>
      </c>
      <c r="J134">
        <v>124.62946177777778</v>
      </c>
      <c r="K134" s="21" t="str">
        <f t="shared" si="2"/>
        <v>08-Apr-2025  Bl No 37</v>
      </c>
      <c r="AD134" s="20"/>
      <c r="AE134" s="20"/>
      <c r="AF134" s="20"/>
      <c r="AG134" s="20"/>
      <c r="AH134" s="20"/>
      <c r="AI134" s="20"/>
      <c r="AJ134" s="20"/>
    </row>
    <row r="135" spans="1:36" ht="17.100000000000001" customHeight="1" x14ac:dyDescent="0.25">
      <c r="A135" s="60">
        <v>45755</v>
      </c>
      <c r="B135" s="18">
        <v>38</v>
      </c>
      <c r="C135" s="19">
        <v>50.01</v>
      </c>
      <c r="D135">
        <v>1139.1416738888888</v>
      </c>
      <c r="E135">
        <v>248.38499733333333</v>
      </c>
      <c r="F135">
        <v>206.19558000000001</v>
      </c>
      <c r="G135">
        <v>131.01617777777778</v>
      </c>
      <c r="H135">
        <v>104.32874433333333</v>
      </c>
      <c r="I135">
        <v>71.558032666666662</v>
      </c>
      <c r="J135">
        <v>125.70350433333333</v>
      </c>
      <c r="K135" s="21" t="str">
        <f t="shared" si="2"/>
        <v>08-Apr-2025  Bl No 38</v>
      </c>
      <c r="AD135" s="20"/>
      <c r="AE135" s="20"/>
      <c r="AF135" s="20"/>
      <c r="AG135" s="20"/>
      <c r="AH135" s="20"/>
      <c r="AI135" s="20"/>
      <c r="AJ135" s="20"/>
    </row>
    <row r="136" spans="1:36" ht="17.100000000000001" customHeight="1" x14ac:dyDescent="0.25">
      <c r="A136" s="60">
        <v>45755</v>
      </c>
      <c r="B136" s="18">
        <v>39</v>
      </c>
      <c r="C136" s="19">
        <v>50.02</v>
      </c>
      <c r="D136">
        <v>1171.0822304444443</v>
      </c>
      <c r="E136">
        <v>245.003569</v>
      </c>
      <c r="F136">
        <v>207.629795</v>
      </c>
      <c r="G136">
        <v>129.13468766666668</v>
      </c>
      <c r="H136">
        <v>99.176126222222223</v>
      </c>
      <c r="I136">
        <v>71.785854222222227</v>
      </c>
      <c r="J136">
        <v>126.80634288888889</v>
      </c>
      <c r="K136" s="21" t="str">
        <f t="shared" si="2"/>
        <v>08-Apr-2025  Bl No 39</v>
      </c>
      <c r="AD136" s="20"/>
      <c r="AE136" s="20"/>
      <c r="AF136" s="20"/>
      <c r="AG136" s="20"/>
      <c r="AH136" s="20"/>
      <c r="AI136" s="20"/>
      <c r="AJ136" s="20"/>
    </row>
    <row r="137" spans="1:36" ht="17.100000000000001" customHeight="1" x14ac:dyDescent="0.25">
      <c r="A137" s="60">
        <v>45755</v>
      </c>
      <c r="B137" s="18">
        <v>40</v>
      </c>
      <c r="C137" s="19">
        <v>50</v>
      </c>
      <c r="D137">
        <v>1204.2669838888889</v>
      </c>
      <c r="E137">
        <v>254.64670377777779</v>
      </c>
      <c r="F137">
        <v>211.13107255555556</v>
      </c>
      <c r="G137">
        <v>125.87598333333334</v>
      </c>
      <c r="H137">
        <v>94.715494444444445</v>
      </c>
      <c r="I137">
        <v>71.873604999999998</v>
      </c>
      <c r="J137">
        <v>123.93223144444444</v>
      </c>
      <c r="K137" s="21" t="str">
        <f t="shared" si="2"/>
        <v>08-Apr-2025  Bl No 40</v>
      </c>
      <c r="AD137" s="20"/>
      <c r="AE137" s="20"/>
      <c r="AF137" s="20"/>
      <c r="AG137" s="20"/>
      <c r="AH137" s="20"/>
      <c r="AI137" s="20"/>
      <c r="AJ137" s="20"/>
    </row>
    <row r="138" spans="1:36" ht="17.100000000000001" customHeight="1" x14ac:dyDescent="0.25">
      <c r="A138" s="60">
        <v>45755</v>
      </c>
      <c r="B138" s="18">
        <v>41</v>
      </c>
      <c r="C138" s="19">
        <v>50.01</v>
      </c>
      <c r="D138">
        <v>1221.3759815555557</v>
      </c>
      <c r="E138">
        <v>241.68471400000001</v>
      </c>
      <c r="F138">
        <v>210.85222922222223</v>
      </c>
      <c r="G138">
        <v>119.63504922222222</v>
      </c>
      <c r="H138">
        <v>87.928380555555549</v>
      </c>
      <c r="I138">
        <v>70.147121333333331</v>
      </c>
      <c r="J138">
        <v>124.77664733333333</v>
      </c>
      <c r="K138" s="21" t="str">
        <f t="shared" si="2"/>
        <v>08-Apr-2025  Bl No 41</v>
      </c>
      <c r="AD138" s="20"/>
      <c r="AE138" s="20"/>
      <c r="AF138" s="20"/>
      <c r="AG138" s="20"/>
      <c r="AH138" s="20"/>
      <c r="AI138" s="20"/>
      <c r="AJ138" s="20"/>
    </row>
    <row r="139" spans="1:36" ht="17.100000000000001" customHeight="1" x14ac:dyDescent="0.25">
      <c r="A139" s="60">
        <v>45755</v>
      </c>
      <c r="B139" s="18">
        <v>42</v>
      </c>
      <c r="C139" s="19">
        <v>50.01</v>
      </c>
      <c r="D139">
        <v>1262.2748402222221</v>
      </c>
      <c r="E139">
        <v>242.82821766666666</v>
      </c>
      <c r="F139">
        <v>211.89972822222222</v>
      </c>
      <c r="G139">
        <v>103.69210444444444</v>
      </c>
      <c r="H139">
        <v>94.644695555555558</v>
      </c>
      <c r="I139">
        <v>69.202136111111116</v>
      </c>
      <c r="J139">
        <v>118.01734055555555</v>
      </c>
      <c r="K139" s="21" t="str">
        <f t="shared" si="2"/>
        <v>08-Apr-2025  Bl No 42</v>
      </c>
      <c r="AD139" s="20"/>
      <c r="AE139" s="20"/>
      <c r="AF139" s="20"/>
      <c r="AG139" s="20"/>
      <c r="AH139" s="20"/>
      <c r="AI139" s="20"/>
      <c r="AJ139" s="20"/>
    </row>
    <row r="140" spans="1:36" ht="17.100000000000001" customHeight="1" x14ac:dyDescent="0.25">
      <c r="A140" s="60">
        <v>45755</v>
      </c>
      <c r="B140" s="18">
        <v>43</v>
      </c>
      <c r="C140" s="19">
        <v>49.98</v>
      </c>
      <c r="D140">
        <v>1281.2745052222222</v>
      </c>
      <c r="E140">
        <v>238.61512366666668</v>
      </c>
      <c r="F140">
        <v>212.36013677777777</v>
      </c>
      <c r="G140">
        <v>103.30811966666667</v>
      </c>
      <c r="H140">
        <v>97.757371888888883</v>
      </c>
      <c r="I140">
        <v>69.238384888888888</v>
      </c>
      <c r="J140">
        <v>116.47078233333333</v>
      </c>
      <c r="K140" s="21" t="str">
        <f t="shared" si="2"/>
        <v>08-Apr-2025  Bl No 43</v>
      </c>
      <c r="AD140" s="20"/>
      <c r="AE140" s="20"/>
      <c r="AF140" s="20"/>
      <c r="AG140" s="20"/>
      <c r="AH140" s="20"/>
      <c r="AI140" s="20"/>
      <c r="AJ140" s="20"/>
    </row>
    <row r="141" spans="1:36" ht="17.100000000000001" customHeight="1" x14ac:dyDescent="0.25">
      <c r="A141" s="60">
        <v>45755</v>
      </c>
      <c r="B141" s="18">
        <v>44</v>
      </c>
      <c r="C141" s="19">
        <v>49.98</v>
      </c>
      <c r="D141">
        <v>1298.475606</v>
      </c>
      <c r="E141">
        <v>234.54925466666666</v>
      </c>
      <c r="F141">
        <v>211.95018955555557</v>
      </c>
      <c r="G141">
        <v>102.909171</v>
      </c>
      <c r="H141">
        <v>91.760455444444446</v>
      </c>
      <c r="I141">
        <v>66.293969333333337</v>
      </c>
      <c r="J141">
        <v>118.42778411111111</v>
      </c>
      <c r="K141" s="21" t="str">
        <f t="shared" si="2"/>
        <v>08-Apr-2025  Bl No 44</v>
      </c>
      <c r="AD141" s="20"/>
      <c r="AE141" s="20"/>
      <c r="AF141" s="20"/>
      <c r="AG141" s="20"/>
      <c r="AH141" s="20"/>
      <c r="AI141" s="20"/>
      <c r="AJ141" s="20"/>
    </row>
    <row r="142" spans="1:36" ht="17.100000000000001" customHeight="1" x14ac:dyDescent="0.25">
      <c r="A142" s="60">
        <v>45755</v>
      </c>
      <c r="B142" s="18">
        <v>45</v>
      </c>
      <c r="C142" s="19">
        <v>50</v>
      </c>
      <c r="D142">
        <v>1299.740453111111</v>
      </c>
      <c r="E142">
        <v>232.91184377777779</v>
      </c>
      <c r="F142">
        <v>217.60746322222224</v>
      </c>
      <c r="G142">
        <v>111.21534655555556</v>
      </c>
      <c r="H142">
        <v>89.259112222222228</v>
      </c>
      <c r="I142">
        <v>69.057117111111111</v>
      </c>
      <c r="J142">
        <v>116.89715755555555</v>
      </c>
      <c r="K142" s="21" t="str">
        <f t="shared" si="2"/>
        <v>08-Apr-2025  Bl No 45</v>
      </c>
      <c r="AD142" s="20"/>
      <c r="AE142" s="20"/>
      <c r="AF142" s="20"/>
      <c r="AG142" s="20"/>
      <c r="AH142" s="20"/>
      <c r="AI142" s="20"/>
      <c r="AJ142" s="20"/>
    </row>
    <row r="143" spans="1:36" ht="17.100000000000001" customHeight="1" x14ac:dyDescent="0.25">
      <c r="A143" s="60">
        <v>45755</v>
      </c>
      <c r="B143" s="18">
        <v>46</v>
      </c>
      <c r="C143" s="19">
        <v>49.98</v>
      </c>
      <c r="D143">
        <v>1320.402111111111</v>
      </c>
      <c r="E143">
        <v>229.70020777777779</v>
      </c>
      <c r="F143">
        <v>215.0108611111111</v>
      </c>
      <c r="G143">
        <v>108.51375566666667</v>
      </c>
      <c r="H143">
        <v>90.218226666666666</v>
      </c>
      <c r="I143">
        <v>66.719223444444438</v>
      </c>
      <c r="J143">
        <v>113.79689566666667</v>
      </c>
      <c r="K143" s="21" t="str">
        <f t="shared" si="2"/>
        <v>08-Apr-2025  Bl No 46</v>
      </c>
      <c r="AD143" s="20"/>
      <c r="AE143" s="20"/>
      <c r="AF143" s="20"/>
      <c r="AG143" s="20"/>
      <c r="AH143" s="20"/>
      <c r="AI143" s="20"/>
      <c r="AJ143" s="20"/>
    </row>
    <row r="144" spans="1:36" ht="17.100000000000001" customHeight="1" x14ac:dyDescent="0.25">
      <c r="A144" s="60">
        <v>45755</v>
      </c>
      <c r="B144" s="18">
        <v>47</v>
      </c>
      <c r="C144" s="19">
        <v>49.97</v>
      </c>
      <c r="D144">
        <v>1327.1780825555556</v>
      </c>
      <c r="E144">
        <v>226.80591877777778</v>
      </c>
      <c r="F144">
        <v>216.14259944444444</v>
      </c>
      <c r="G144">
        <v>103.54896044444445</v>
      </c>
      <c r="H144">
        <v>94.360653222222226</v>
      </c>
      <c r="I144">
        <v>72.435385777777782</v>
      </c>
      <c r="J144">
        <v>121.35298477777778</v>
      </c>
      <c r="K144" s="21" t="str">
        <f t="shared" si="2"/>
        <v>08-Apr-2025  Bl No 47</v>
      </c>
      <c r="AD144" s="20"/>
      <c r="AE144" s="20"/>
      <c r="AF144" s="20"/>
      <c r="AG144" s="20"/>
      <c r="AH144" s="20"/>
      <c r="AI144" s="20"/>
      <c r="AJ144" s="20"/>
    </row>
    <row r="145" spans="1:36" ht="17.100000000000001" customHeight="1" x14ac:dyDescent="0.25">
      <c r="A145" s="60">
        <v>45755</v>
      </c>
      <c r="B145" s="18">
        <v>48</v>
      </c>
      <c r="C145" s="19">
        <v>50.01</v>
      </c>
      <c r="D145">
        <v>1323.9556193333333</v>
      </c>
      <c r="E145">
        <v>226.59142011111112</v>
      </c>
      <c r="F145">
        <v>218.75200344444445</v>
      </c>
      <c r="G145">
        <v>101.29161411111112</v>
      </c>
      <c r="H145">
        <v>92.855421555555552</v>
      </c>
      <c r="I145">
        <v>70.109263111111105</v>
      </c>
      <c r="J145">
        <v>123.57214677777777</v>
      </c>
      <c r="K145" s="21" t="str">
        <f t="shared" si="2"/>
        <v>08-Apr-2025  Bl No 48</v>
      </c>
      <c r="AD145" s="20"/>
      <c r="AE145" s="20"/>
      <c r="AF145" s="20"/>
      <c r="AG145" s="20"/>
      <c r="AH145" s="20"/>
      <c r="AI145" s="20"/>
      <c r="AJ145" s="20"/>
    </row>
    <row r="146" spans="1:36" ht="17.100000000000001" customHeight="1" x14ac:dyDescent="0.25">
      <c r="A146" s="60">
        <v>45755</v>
      </c>
      <c r="B146" s="18">
        <v>49</v>
      </c>
      <c r="C146" s="19">
        <v>50.02</v>
      </c>
      <c r="D146">
        <v>1328.5377012222223</v>
      </c>
      <c r="E146">
        <v>225.7542008888889</v>
      </c>
      <c r="F146">
        <v>226.60153533333335</v>
      </c>
      <c r="G146">
        <v>101.72758333333333</v>
      </c>
      <c r="H146">
        <v>93.452534666666665</v>
      </c>
      <c r="I146">
        <v>73.353540777777781</v>
      </c>
      <c r="J146">
        <v>117.502984</v>
      </c>
      <c r="K146" s="21" t="str">
        <f t="shared" si="2"/>
        <v>08-Apr-2025  Bl No 49</v>
      </c>
      <c r="L146" s="22"/>
      <c r="AD146" s="20"/>
      <c r="AE146" s="20"/>
      <c r="AF146" s="20"/>
      <c r="AG146" s="20"/>
      <c r="AH146" s="20"/>
      <c r="AI146" s="20"/>
      <c r="AJ146" s="20"/>
    </row>
    <row r="147" spans="1:36" ht="17.100000000000001" customHeight="1" x14ac:dyDescent="0.25">
      <c r="A147" s="60">
        <v>45755</v>
      </c>
      <c r="B147" s="18">
        <v>50</v>
      </c>
      <c r="C147" s="19">
        <v>49.95</v>
      </c>
      <c r="D147">
        <v>1326.252647</v>
      </c>
      <c r="E147">
        <v>228.52951922222223</v>
      </c>
      <c r="F147">
        <v>220.61075911111112</v>
      </c>
      <c r="G147">
        <v>104.02264622222222</v>
      </c>
      <c r="H147">
        <v>90.612167222222226</v>
      </c>
      <c r="I147">
        <v>78.759473999999997</v>
      </c>
      <c r="J147">
        <v>107.33984944444444</v>
      </c>
      <c r="K147" s="21" t="str">
        <f t="shared" si="2"/>
        <v>08-Apr-2025  Bl No 50</v>
      </c>
      <c r="L147" s="22"/>
      <c r="AD147" s="20"/>
      <c r="AE147" s="20"/>
      <c r="AF147" s="20"/>
      <c r="AG147" s="20"/>
      <c r="AH147" s="20"/>
      <c r="AI147" s="20"/>
      <c r="AJ147" s="20"/>
    </row>
    <row r="148" spans="1:36" ht="17.100000000000001" customHeight="1" x14ac:dyDescent="0.25">
      <c r="A148" s="60">
        <v>45755</v>
      </c>
      <c r="B148" s="18">
        <v>51</v>
      </c>
      <c r="C148" s="19">
        <v>49.96</v>
      </c>
      <c r="D148">
        <v>1345.0150905555556</v>
      </c>
      <c r="E148">
        <v>230.91879688888889</v>
      </c>
      <c r="F148">
        <v>226.09160177777778</v>
      </c>
      <c r="G148">
        <v>104.45727222222222</v>
      </c>
      <c r="H148">
        <v>94.524458555555555</v>
      </c>
      <c r="I148">
        <v>80.473814888888896</v>
      </c>
      <c r="J148">
        <v>98.201914888888894</v>
      </c>
      <c r="K148" s="21" t="str">
        <f t="shared" si="2"/>
        <v>08-Apr-2025  Bl No 51</v>
      </c>
      <c r="AD148" s="20"/>
      <c r="AE148" s="20"/>
      <c r="AF148" s="20"/>
      <c r="AG148" s="20"/>
      <c r="AH148" s="20"/>
      <c r="AI148" s="20"/>
      <c r="AJ148" s="20"/>
    </row>
    <row r="149" spans="1:36" ht="17.100000000000001" customHeight="1" x14ac:dyDescent="0.25">
      <c r="A149" s="60">
        <v>45755</v>
      </c>
      <c r="B149" s="18">
        <v>52</v>
      </c>
      <c r="C149" s="19">
        <v>49.97</v>
      </c>
      <c r="D149">
        <v>1358.1691446666666</v>
      </c>
      <c r="E149">
        <v>225.14161033333335</v>
      </c>
      <c r="F149">
        <v>229.99107100000001</v>
      </c>
      <c r="G149">
        <v>107.31074599999999</v>
      </c>
      <c r="H149">
        <v>97.60384611111111</v>
      </c>
      <c r="I149">
        <v>77.522198333333336</v>
      </c>
      <c r="J149">
        <v>100.20031388888889</v>
      </c>
      <c r="K149" s="21" t="str">
        <f t="shared" si="2"/>
        <v>08-Apr-2025  Bl No 52</v>
      </c>
      <c r="AD149" s="20"/>
      <c r="AE149" s="20"/>
      <c r="AF149" s="20"/>
      <c r="AG149" s="20"/>
      <c r="AH149" s="20"/>
      <c r="AI149" s="20"/>
      <c r="AJ149" s="20"/>
    </row>
    <row r="150" spans="1:36" ht="17.100000000000001" customHeight="1" x14ac:dyDescent="0.25">
      <c r="A150" s="60">
        <v>45755</v>
      </c>
      <c r="B150" s="18">
        <v>53</v>
      </c>
      <c r="C150" s="19">
        <v>49.96</v>
      </c>
      <c r="D150">
        <v>1368.067647111111</v>
      </c>
      <c r="E150">
        <v>227.50214011111112</v>
      </c>
      <c r="F150">
        <v>228.93518933333334</v>
      </c>
      <c r="G150">
        <v>108.17108411111111</v>
      </c>
      <c r="H150">
        <v>105.8191931111111</v>
      </c>
      <c r="I150">
        <v>75.268407555555555</v>
      </c>
      <c r="J150">
        <v>99.751832444444446</v>
      </c>
      <c r="K150" s="21" t="str">
        <f t="shared" si="2"/>
        <v>08-Apr-2025  Bl No 53</v>
      </c>
      <c r="AD150" s="20"/>
      <c r="AE150" s="20"/>
      <c r="AF150" s="20"/>
      <c r="AG150" s="20"/>
      <c r="AH150" s="20"/>
      <c r="AI150" s="20"/>
      <c r="AJ150" s="20"/>
    </row>
    <row r="151" spans="1:36" ht="17.100000000000001" customHeight="1" x14ac:dyDescent="0.25">
      <c r="A151" s="60">
        <v>45755</v>
      </c>
      <c r="B151" s="18">
        <v>54</v>
      </c>
      <c r="C151" s="19">
        <v>49.91</v>
      </c>
      <c r="D151">
        <v>1370.7288668888889</v>
      </c>
      <c r="E151">
        <v>229.69104611111112</v>
      </c>
      <c r="F151">
        <v>229.03718322222221</v>
      </c>
      <c r="G151">
        <v>106.35800277777778</v>
      </c>
      <c r="H151">
        <v>93.683099444444451</v>
      </c>
      <c r="I151">
        <v>81.149550111111111</v>
      </c>
      <c r="J151">
        <v>101.49625822222222</v>
      </c>
      <c r="K151" s="21" t="str">
        <f t="shared" si="2"/>
        <v>08-Apr-2025  Bl No 54</v>
      </c>
      <c r="AD151" s="20"/>
      <c r="AE151" s="20"/>
      <c r="AF151" s="20"/>
      <c r="AG151" s="20"/>
      <c r="AH151" s="20"/>
      <c r="AI151" s="20"/>
      <c r="AJ151" s="20"/>
    </row>
    <row r="152" spans="1:36" ht="17.100000000000001" customHeight="1" x14ac:dyDescent="0.25">
      <c r="A152" s="60">
        <v>45755</v>
      </c>
      <c r="B152" s="18">
        <v>55</v>
      </c>
      <c r="C152" s="19">
        <v>49.94</v>
      </c>
      <c r="D152">
        <v>1386.3627381111112</v>
      </c>
      <c r="E152">
        <v>231.1529678888889</v>
      </c>
      <c r="F152">
        <v>230.49428377777778</v>
      </c>
      <c r="G152">
        <v>104.83017911111111</v>
      </c>
      <c r="H152">
        <v>98.644589666666661</v>
      </c>
      <c r="I152">
        <v>79.706836777777781</v>
      </c>
      <c r="J152">
        <v>106.71855088888888</v>
      </c>
      <c r="K152" s="21" t="str">
        <f t="shared" si="2"/>
        <v>08-Apr-2025  Bl No 55</v>
      </c>
      <c r="AD152" s="20"/>
      <c r="AE152" s="20"/>
      <c r="AF152" s="20"/>
      <c r="AG152" s="20"/>
      <c r="AH152" s="20"/>
      <c r="AI152" s="20"/>
      <c r="AJ152" s="20"/>
    </row>
    <row r="153" spans="1:36" ht="17.100000000000001" customHeight="1" x14ac:dyDescent="0.25">
      <c r="A153" s="60">
        <v>45755</v>
      </c>
      <c r="B153" s="18">
        <v>56</v>
      </c>
      <c r="C153" s="19">
        <v>49.97</v>
      </c>
      <c r="D153">
        <v>1408.6419313333333</v>
      </c>
      <c r="E153">
        <v>231.78676811111112</v>
      </c>
      <c r="F153">
        <v>238.59728077777777</v>
      </c>
      <c r="G153">
        <v>105.38726566666666</v>
      </c>
      <c r="H153">
        <v>103.37885544444444</v>
      </c>
      <c r="I153">
        <v>80.661104111111115</v>
      </c>
      <c r="J153">
        <v>110.64631666666666</v>
      </c>
      <c r="K153" s="21" t="str">
        <f t="shared" si="2"/>
        <v>08-Apr-2025  Bl No 56</v>
      </c>
      <c r="AD153" s="20"/>
      <c r="AE153" s="20"/>
      <c r="AF153" s="20"/>
      <c r="AG153" s="20"/>
      <c r="AH153" s="20"/>
      <c r="AI153" s="20"/>
      <c r="AJ153" s="20"/>
    </row>
    <row r="154" spans="1:36" ht="17.100000000000001" customHeight="1" x14ac:dyDescent="0.25">
      <c r="A154" s="60">
        <v>45755</v>
      </c>
      <c r="B154" s="18">
        <v>57</v>
      </c>
      <c r="C154" s="19">
        <v>49.94</v>
      </c>
      <c r="D154">
        <v>1409.7152017777778</v>
      </c>
      <c r="E154">
        <v>232.03178622222222</v>
      </c>
      <c r="F154">
        <v>238.12136222222222</v>
      </c>
      <c r="G154">
        <v>106.280085</v>
      </c>
      <c r="H154">
        <v>108.45830055555555</v>
      </c>
      <c r="I154">
        <v>81.852726666666669</v>
      </c>
      <c r="J154">
        <v>108.94233066666666</v>
      </c>
      <c r="K154" s="21" t="str">
        <f t="shared" si="2"/>
        <v>08-Apr-2025  Bl No 57</v>
      </c>
      <c r="AD154" s="20"/>
      <c r="AE154" s="20"/>
      <c r="AF154" s="20"/>
      <c r="AG154" s="20"/>
      <c r="AH154" s="20"/>
      <c r="AI154" s="20"/>
      <c r="AJ154" s="20"/>
    </row>
    <row r="155" spans="1:36" ht="17.100000000000001" customHeight="1" x14ac:dyDescent="0.25">
      <c r="A155" s="60">
        <v>45755</v>
      </c>
      <c r="B155" s="18">
        <v>58</v>
      </c>
      <c r="C155" s="19">
        <v>49.94</v>
      </c>
      <c r="D155">
        <v>1428.5984808888888</v>
      </c>
      <c r="E155">
        <v>236.62621033333335</v>
      </c>
      <c r="F155">
        <v>239.38680066666666</v>
      </c>
      <c r="G155">
        <v>113.74428166666667</v>
      </c>
      <c r="H155">
        <v>108.07124444444445</v>
      </c>
      <c r="I155">
        <v>89.158845999999997</v>
      </c>
      <c r="J155">
        <v>110.19867600000001</v>
      </c>
      <c r="K155" s="21" t="str">
        <f t="shared" si="2"/>
        <v>08-Apr-2025  Bl No 58</v>
      </c>
      <c r="AD155" s="20"/>
      <c r="AE155" s="20"/>
      <c r="AF155" s="20"/>
      <c r="AG155" s="20"/>
      <c r="AH155" s="20"/>
      <c r="AI155" s="20"/>
      <c r="AJ155" s="20"/>
    </row>
    <row r="156" spans="1:36" ht="17.100000000000001" customHeight="1" x14ac:dyDescent="0.25">
      <c r="A156" s="60">
        <v>45755</v>
      </c>
      <c r="B156" s="18">
        <v>59</v>
      </c>
      <c r="C156" s="19">
        <v>49.98</v>
      </c>
      <c r="D156">
        <v>1464.6160771111111</v>
      </c>
      <c r="E156">
        <v>241.42527511111112</v>
      </c>
      <c r="F156">
        <v>236.45334444444444</v>
      </c>
      <c r="G156">
        <v>113.26767222222222</v>
      </c>
      <c r="H156">
        <v>119.38204144444444</v>
      </c>
      <c r="I156">
        <v>91.264703555555556</v>
      </c>
      <c r="J156">
        <v>106.30904077777778</v>
      </c>
      <c r="K156" s="21" t="str">
        <f t="shared" si="2"/>
        <v>08-Apr-2025  Bl No 59</v>
      </c>
      <c r="AD156" s="20"/>
      <c r="AE156" s="20"/>
      <c r="AF156" s="20"/>
      <c r="AG156" s="20"/>
      <c r="AH156" s="20"/>
      <c r="AI156" s="20"/>
      <c r="AJ156" s="20"/>
    </row>
    <row r="157" spans="1:36" ht="17.100000000000001" customHeight="1" x14ac:dyDescent="0.25">
      <c r="A157" s="60">
        <v>45755</v>
      </c>
      <c r="B157" s="18">
        <v>60</v>
      </c>
      <c r="C157" s="19">
        <v>50.02</v>
      </c>
      <c r="D157">
        <v>1495.9188707777778</v>
      </c>
      <c r="E157">
        <v>241.98626300000001</v>
      </c>
      <c r="F157">
        <v>233.70923466666667</v>
      </c>
      <c r="G157">
        <v>114.65010599999999</v>
      </c>
      <c r="H157">
        <v>121.80228099999999</v>
      </c>
      <c r="I157">
        <v>94.925587111111113</v>
      </c>
      <c r="J157">
        <v>108.07195355555555</v>
      </c>
      <c r="K157" s="21" t="str">
        <f t="shared" si="2"/>
        <v>08-Apr-2025  Bl No 60</v>
      </c>
      <c r="AD157" s="20"/>
      <c r="AE157" s="20"/>
      <c r="AF157" s="20"/>
      <c r="AG157" s="20"/>
      <c r="AH157" s="20"/>
      <c r="AI157" s="20"/>
      <c r="AJ157" s="20"/>
    </row>
    <row r="158" spans="1:36" ht="17.100000000000001" customHeight="1" x14ac:dyDescent="0.25">
      <c r="A158" s="60">
        <v>45755</v>
      </c>
      <c r="B158" s="18">
        <v>61</v>
      </c>
      <c r="C158" s="19">
        <v>50.03</v>
      </c>
      <c r="D158">
        <v>1534.3697368888888</v>
      </c>
      <c r="E158">
        <v>240.77948966666668</v>
      </c>
      <c r="F158">
        <v>229.72665177777779</v>
      </c>
      <c r="G158">
        <v>112.90034177777778</v>
      </c>
      <c r="H158">
        <v>126.14201555555556</v>
      </c>
      <c r="I158">
        <v>99.995670888888895</v>
      </c>
      <c r="J158">
        <v>112.22062466666667</v>
      </c>
      <c r="K158" s="21" t="str">
        <f t="shared" si="2"/>
        <v>08-Apr-2025  Bl No 61</v>
      </c>
      <c r="AD158" s="20"/>
      <c r="AE158" s="20"/>
      <c r="AF158" s="20"/>
      <c r="AG158" s="20"/>
      <c r="AH158" s="20"/>
      <c r="AI158" s="20"/>
      <c r="AJ158" s="20"/>
    </row>
    <row r="159" spans="1:36" ht="17.100000000000001" customHeight="1" x14ac:dyDescent="0.25">
      <c r="A159" s="60">
        <v>45755</v>
      </c>
      <c r="B159" s="18">
        <v>62</v>
      </c>
      <c r="C159" s="19">
        <v>49.99</v>
      </c>
      <c r="D159">
        <v>1545.5058687777778</v>
      </c>
      <c r="E159">
        <v>242.25394411111111</v>
      </c>
      <c r="F159">
        <v>219.65856733333334</v>
      </c>
      <c r="G159">
        <v>112.37521277777778</v>
      </c>
      <c r="H159">
        <v>129.42964799999999</v>
      </c>
      <c r="I159">
        <v>106.04874211111111</v>
      </c>
      <c r="J159">
        <v>117.01668633333334</v>
      </c>
      <c r="K159" s="21" t="str">
        <f t="shared" si="2"/>
        <v>08-Apr-2025  Bl No 62</v>
      </c>
      <c r="AD159" s="20"/>
      <c r="AE159" s="20"/>
      <c r="AF159" s="20"/>
      <c r="AG159" s="20"/>
      <c r="AH159" s="20"/>
      <c r="AI159" s="20"/>
      <c r="AJ159" s="20"/>
    </row>
    <row r="160" spans="1:36" ht="17.100000000000001" customHeight="1" x14ac:dyDescent="0.25">
      <c r="A160" s="60">
        <v>45755</v>
      </c>
      <c r="B160" s="18">
        <v>63</v>
      </c>
      <c r="C160" s="19">
        <v>49.97</v>
      </c>
      <c r="D160">
        <v>1543.7509633333334</v>
      </c>
      <c r="E160">
        <v>245.23504555555556</v>
      </c>
      <c r="F160">
        <v>220.84051388888889</v>
      </c>
      <c r="G160">
        <v>116.56231066666666</v>
      </c>
      <c r="H160">
        <v>139.57571377777776</v>
      </c>
      <c r="I160">
        <v>112.43880455555555</v>
      </c>
      <c r="J160">
        <v>119.31239633333334</v>
      </c>
      <c r="K160" s="21" t="str">
        <f t="shared" si="2"/>
        <v>08-Apr-2025  Bl No 63</v>
      </c>
      <c r="AD160" s="20"/>
      <c r="AE160" s="20"/>
      <c r="AF160" s="20"/>
      <c r="AG160" s="20"/>
      <c r="AH160" s="20"/>
      <c r="AI160" s="20"/>
      <c r="AJ160" s="20"/>
    </row>
    <row r="161" spans="1:36" ht="17.100000000000001" customHeight="1" x14ac:dyDescent="0.25">
      <c r="A161" s="60">
        <v>45755</v>
      </c>
      <c r="B161" s="18">
        <v>64</v>
      </c>
      <c r="C161" s="19">
        <v>49.97</v>
      </c>
      <c r="D161">
        <v>1569.0991443333332</v>
      </c>
      <c r="E161">
        <v>243.51070433333334</v>
      </c>
      <c r="F161">
        <v>215.2453151111111</v>
      </c>
      <c r="G161">
        <v>118.76092611111112</v>
      </c>
      <c r="H161">
        <v>136.71916622222221</v>
      </c>
      <c r="I161">
        <v>115.27787444444445</v>
      </c>
      <c r="J161">
        <v>118.589693</v>
      </c>
      <c r="K161" s="21" t="str">
        <f t="shared" si="2"/>
        <v>08-Apr-2025  Bl No 64</v>
      </c>
      <c r="AD161" s="20"/>
      <c r="AE161" s="20"/>
      <c r="AF161" s="20"/>
      <c r="AG161" s="20"/>
      <c r="AH161" s="20"/>
      <c r="AI161" s="20"/>
      <c r="AJ161" s="20"/>
    </row>
    <row r="162" spans="1:36" ht="17.100000000000001" customHeight="1" x14ac:dyDescent="0.25">
      <c r="A162" s="60">
        <v>45755</v>
      </c>
      <c r="B162" s="18">
        <v>65</v>
      </c>
      <c r="C162" s="19">
        <v>49.99</v>
      </c>
      <c r="D162">
        <v>1561.5587133333333</v>
      </c>
      <c r="E162">
        <v>250.51113133333334</v>
      </c>
      <c r="F162">
        <v>209.11686855555556</v>
      </c>
      <c r="G162">
        <v>126.85770022222222</v>
      </c>
      <c r="H162">
        <v>140.41885244444444</v>
      </c>
      <c r="I162">
        <v>112.29907355555555</v>
      </c>
      <c r="J162">
        <v>118.70090355555556</v>
      </c>
      <c r="K162" s="21" t="str">
        <f t="shared" si="2"/>
        <v>08-Apr-2025  Bl No 65</v>
      </c>
      <c r="AD162" s="20"/>
      <c r="AE162" s="20"/>
      <c r="AF162" s="20"/>
      <c r="AG162" s="20"/>
      <c r="AH162" s="20"/>
      <c r="AI162" s="20"/>
      <c r="AJ162" s="20"/>
    </row>
    <row r="163" spans="1:36" ht="17.100000000000001" customHeight="1" x14ac:dyDescent="0.25">
      <c r="A163" s="60">
        <v>45755</v>
      </c>
      <c r="B163" s="18">
        <v>66</v>
      </c>
      <c r="C163" s="19">
        <v>49.97</v>
      </c>
      <c r="D163">
        <v>1557.3736472222222</v>
      </c>
      <c r="E163">
        <v>256.12009188888891</v>
      </c>
      <c r="F163">
        <v>208.24759088888888</v>
      </c>
      <c r="G163">
        <v>146.340226</v>
      </c>
      <c r="H163">
        <v>137.78017211111111</v>
      </c>
      <c r="I163">
        <v>103.56902522222222</v>
      </c>
      <c r="J163">
        <v>118.86963355555555</v>
      </c>
      <c r="K163" s="21" t="str">
        <f t="shared" si="2"/>
        <v>08-Apr-2025  Bl No 66</v>
      </c>
      <c r="AD163" s="20"/>
      <c r="AE163" s="20"/>
      <c r="AF163" s="20"/>
      <c r="AG163" s="20"/>
      <c r="AH163" s="20"/>
      <c r="AI163" s="20"/>
      <c r="AJ163" s="20"/>
    </row>
    <row r="164" spans="1:36" ht="17.100000000000001" customHeight="1" x14ac:dyDescent="0.25">
      <c r="A164" s="60">
        <v>45755</v>
      </c>
      <c r="B164" s="18">
        <v>67</v>
      </c>
      <c r="C164" s="19">
        <v>49.99</v>
      </c>
      <c r="D164">
        <v>1545.0151699999999</v>
      </c>
      <c r="E164">
        <v>253.31673922222222</v>
      </c>
      <c r="F164">
        <v>201.25114466666668</v>
      </c>
      <c r="G164">
        <v>150.72170144444445</v>
      </c>
      <c r="H164">
        <v>140.63492544444443</v>
      </c>
      <c r="I164">
        <v>105.85902722222222</v>
      </c>
      <c r="J164">
        <v>120.99431422222223</v>
      </c>
      <c r="K164" s="21" t="str">
        <f t="shared" si="2"/>
        <v>08-Apr-2025  Bl No 67</v>
      </c>
      <c r="AD164" s="20"/>
      <c r="AE164" s="20"/>
      <c r="AF164" s="20"/>
      <c r="AG164" s="20"/>
      <c r="AH164" s="20"/>
      <c r="AI164" s="20"/>
      <c r="AJ164" s="20"/>
    </row>
    <row r="165" spans="1:36" ht="17.100000000000001" customHeight="1" x14ac:dyDescent="0.25">
      <c r="A165" s="60">
        <v>45755</v>
      </c>
      <c r="B165" s="18">
        <v>68</v>
      </c>
      <c r="C165" s="19">
        <v>49.98</v>
      </c>
      <c r="D165">
        <v>1542.4538827777778</v>
      </c>
      <c r="E165">
        <v>242.63029822222222</v>
      </c>
      <c r="F165">
        <v>197.85528011111111</v>
      </c>
      <c r="G165">
        <v>158.91249177777777</v>
      </c>
      <c r="H165">
        <v>152.32398355555554</v>
      </c>
      <c r="I165">
        <v>102.22417311111111</v>
      </c>
      <c r="J165">
        <v>129.2206591111111</v>
      </c>
      <c r="K165" s="21" t="str">
        <f t="shared" si="2"/>
        <v>08-Apr-2025  Bl No 68</v>
      </c>
      <c r="AD165" s="20"/>
      <c r="AE165" s="20"/>
      <c r="AF165" s="20"/>
      <c r="AG165" s="20"/>
      <c r="AH165" s="20"/>
      <c r="AI165" s="20"/>
      <c r="AJ165" s="20"/>
    </row>
    <row r="166" spans="1:36" ht="17.100000000000001" customHeight="1" x14ac:dyDescent="0.25">
      <c r="A166" s="60">
        <v>45755</v>
      </c>
      <c r="B166" s="18">
        <v>69</v>
      </c>
      <c r="C166" s="19">
        <v>50.03</v>
      </c>
      <c r="D166">
        <v>1530.9475866666667</v>
      </c>
      <c r="E166">
        <v>211.19579444444443</v>
      </c>
      <c r="F166">
        <v>194.41401244444444</v>
      </c>
      <c r="G166">
        <v>165.03777233333332</v>
      </c>
      <c r="H166">
        <v>146.51616633333333</v>
      </c>
      <c r="I166">
        <v>91.639319666666665</v>
      </c>
      <c r="J166">
        <v>132.26017433333334</v>
      </c>
      <c r="K166" s="21" t="str">
        <f t="shared" si="2"/>
        <v>08-Apr-2025  Bl No 69</v>
      </c>
      <c r="AD166" s="20"/>
      <c r="AE166" s="20"/>
      <c r="AF166" s="20"/>
      <c r="AG166" s="20"/>
      <c r="AH166" s="20"/>
      <c r="AI166" s="20"/>
      <c r="AJ166" s="20"/>
    </row>
    <row r="167" spans="1:36" ht="17.100000000000001" customHeight="1" x14ac:dyDescent="0.25">
      <c r="A167" s="60">
        <v>45755</v>
      </c>
      <c r="B167" s="18">
        <v>70</v>
      </c>
      <c r="C167" s="19">
        <v>50.03</v>
      </c>
      <c r="D167">
        <v>1556.4883636666666</v>
      </c>
      <c r="E167">
        <v>210.03579133333332</v>
      </c>
      <c r="F167">
        <v>183.45812466666666</v>
      </c>
      <c r="G167">
        <v>171.71907844444445</v>
      </c>
      <c r="H167">
        <v>146.28227588888888</v>
      </c>
      <c r="I167">
        <v>92.22984255555555</v>
      </c>
      <c r="J167">
        <v>140.31483155555554</v>
      </c>
      <c r="K167" s="21" t="str">
        <f t="shared" si="2"/>
        <v>08-Apr-2025  Bl No 70</v>
      </c>
      <c r="AD167" s="20"/>
      <c r="AE167" s="20"/>
      <c r="AF167" s="20"/>
      <c r="AG167" s="20"/>
      <c r="AH167" s="20"/>
      <c r="AI167" s="20"/>
      <c r="AJ167" s="20"/>
    </row>
    <row r="168" spans="1:36" ht="17.100000000000001" customHeight="1" x14ac:dyDescent="0.25">
      <c r="A168" s="60">
        <v>45755</v>
      </c>
      <c r="B168" s="18">
        <v>71</v>
      </c>
      <c r="C168" s="19">
        <v>50.07</v>
      </c>
      <c r="D168">
        <v>1603.6247828888888</v>
      </c>
      <c r="E168">
        <v>218.24482688888889</v>
      </c>
      <c r="F168">
        <v>185.37300733333333</v>
      </c>
      <c r="G168">
        <v>175.36864633333334</v>
      </c>
      <c r="H168">
        <v>150.89422277777777</v>
      </c>
      <c r="I168">
        <v>91.858510555555554</v>
      </c>
      <c r="J168">
        <v>148.22833222222224</v>
      </c>
      <c r="K168" s="21" t="str">
        <f t="shared" si="2"/>
        <v>08-Apr-2025  Bl No 71</v>
      </c>
      <c r="AD168" s="20"/>
      <c r="AE168" s="20"/>
      <c r="AF168" s="20"/>
      <c r="AG168" s="20"/>
      <c r="AH168" s="20"/>
      <c r="AI168" s="20"/>
      <c r="AJ168" s="20"/>
    </row>
    <row r="169" spans="1:36" ht="17.100000000000001" customHeight="1" x14ac:dyDescent="0.25">
      <c r="A169" s="60">
        <v>45755</v>
      </c>
      <c r="B169" s="18">
        <v>72</v>
      </c>
      <c r="C169" s="19">
        <v>50.05</v>
      </c>
      <c r="D169">
        <v>1724.1525444444444</v>
      </c>
      <c r="E169">
        <v>229.58222288888888</v>
      </c>
      <c r="F169">
        <v>197.29665955555555</v>
      </c>
      <c r="G169">
        <v>195.76030511111111</v>
      </c>
      <c r="H169">
        <v>158.084689</v>
      </c>
      <c r="I169">
        <v>90.510501111111111</v>
      </c>
      <c r="J169">
        <v>152.55108144444443</v>
      </c>
      <c r="K169" s="21" t="str">
        <f t="shared" si="2"/>
        <v>08-Apr-2025  Bl No 72</v>
      </c>
      <c r="AD169" s="20"/>
      <c r="AE169" s="20"/>
      <c r="AF169" s="20"/>
      <c r="AG169" s="20"/>
      <c r="AH169" s="20"/>
      <c r="AI169" s="20"/>
      <c r="AJ169" s="20"/>
    </row>
    <row r="170" spans="1:36" ht="17.100000000000001" customHeight="1" x14ac:dyDescent="0.25">
      <c r="A170" s="60">
        <v>45755</v>
      </c>
      <c r="B170" s="18">
        <v>73</v>
      </c>
      <c r="C170" s="19">
        <v>50.1</v>
      </c>
      <c r="D170">
        <v>1790.5835982222222</v>
      </c>
      <c r="E170">
        <v>179.77373666666668</v>
      </c>
      <c r="F170">
        <v>226.44442622222223</v>
      </c>
      <c r="G170">
        <v>210.49971766666667</v>
      </c>
      <c r="H170">
        <v>161.04927444444445</v>
      </c>
      <c r="I170">
        <v>92.007440777777774</v>
      </c>
      <c r="J170">
        <v>162.3213681111111</v>
      </c>
      <c r="K170" s="21" t="str">
        <f t="shared" si="2"/>
        <v>08-Apr-2025  Bl No 73</v>
      </c>
      <c r="AD170" s="20"/>
      <c r="AE170" s="20"/>
      <c r="AF170" s="20"/>
      <c r="AG170" s="20"/>
      <c r="AH170" s="20"/>
      <c r="AI170" s="20"/>
      <c r="AJ170" s="20"/>
    </row>
    <row r="171" spans="1:36" ht="17.100000000000001" customHeight="1" x14ac:dyDescent="0.25">
      <c r="A171" s="60">
        <v>45755</v>
      </c>
      <c r="B171" s="18">
        <v>74</v>
      </c>
      <c r="C171" s="19">
        <v>50.04</v>
      </c>
      <c r="D171">
        <v>1761.9296377777778</v>
      </c>
      <c r="E171">
        <v>183.59610633333332</v>
      </c>
      <c r="F171">
        <v>231.93494044444444</v>
      </c>
      <c r="G171">
        <v>215.09105333333332</v>
      </c>
      <c r="H171">
        <v>163.77281177777778</v>
      </c>
      <c r="I171">
        <v>105.13155166666667</v>
      </c>
      <c r="J171">
        <v>164.01588211111113</v>
      </c>
      <c r="K171" s="21" t="str">
        <f t="shared" si="2"/>
        <v>08-Apr-2025  Bl No 74</v>
      </c>
      <c r="AD171" s="20"/>
      <c r="AE171" s="20"/>
      <c r="AF171" s="20"/>
      <c r="AG171" s="20"/>
      <c r="AH171" s="20"/>
      <c r="AI171" s="20"/>
      <c r="AJ171" s="20"/>
    </row>
    <row r="172" spans="1:36" ht="17.100000000000001" customHeight="1" x14ac:dyDescent="0.25">
      <c r="A172" s="60">
        <v>45755</v>
      </c>
      <c r="B172" s="18">
        <v>75</v>
      </c>
      <c r="C172" s="19">
        <v>50.04</v>
      </c>
      <c r="D172">
        <v>1793.9753055555555</v>
      </c>
      <c r="E172">
        <v>192.28186122222223</v>
      </c>
      <c r="F172">
        <v>230.38367333333332</v>
      </c>
      <c r="G172">
        <v>199.74956633333332</v>
      </c>
      <c r="H172">
        <v>139.75743466666665</v>
      </c>
      <c r="I172">
        <v>102.27142922222222</v>
      </c>
      <c r="J172">
        <v>166.38683633333332</v>
      </c>
      <c r="K172" s="21" t="str">
        <f t="shared" si="2"/>
        <v>08-Apr-2025  Bl No 75</v>
      </c>
      <c r="AD172" s="20"/>
      <c r="AE172" s="20"/>
      <c r="AF172" s="20"/>
      <c r="AG172" s="20"/>
      <c r="AH172" s="20"/>
      <c r="AI172" s="20"/>
      <c r="AJ172" s="20"/>
    </row>
    <row r="173" spans="1:36" ht="17.100000000000001" customHeight="1" x14ac:dyDescent="0.25">
      <c r="A173" s="60">
        <v>45755</v>
      </c>
      <c r="B173" s="18">
        <v>76</v>
      </c>
      <c r="C173" s="19">
        <v>49.94</v>
      </c>
      <c r="D173">
        <v>1793.4819342222222</v>
      </c>
      <c r="E173">
        <v>171.43840744444444</v>
      </c>
      <c r="F173">
        <v>231.08590766666666</v>
      </c>
      <c r="G173">
        <v>183.14264588888889</v>
      </c>
      <c r="H173">
        <v>134.87299711111112</v>
      </c>
      <c r="I173">
        <v>102.96095699999999</v>
      </c>
      <c r="J173">
        <v>166.13289922222222</v>
      </c>
      <c r="K173" s="21" t="str">
        <f t="shared" si="2"/>
        <v>08-Apr-2025  Bl No 76</v>
      </c>
      <c r="AD173" s="20"/>
      <c r="AE173" s="20"/>
      <c r="AF173" s="20"/>
      <c r="AG173" s="20"/>
      <c r="AH173" s="20"/>
      <c r="AI173" s="20"/>
      <c r="AJ173" s="20"/>
    </row>
    <row r="174" spans="1:36" ht="17.100000000000001" customHeight="1" x14ac:dyDescent="0.25">
      <c r="A174" s="60">
        <v>45755</v>
      </c>
      <c r="B174" s="18">
        <v>77</v>
      </c>
      <c r="C174" s="19">
        <v>49.89</v>
      </c>
      <c r="D174">
        <v>1784.5911795555555</v>
      </c>
      <c r="E174">
        <v>127.03899255555555</v>
      </c>
      <c r="F174">
        <v>223.5945638888889</v>
      </c>
      <c r="G174">
        <v>173.12571888888888</v>
      </c>
      <c r="H174">
        <v>133.93785011111112</v>
      </c>
      <c r="I174">
        <v>101.29493033333334</v>
      </c>
      <c r="J174">
        <v>164.63689566666667</v>
      </c>
      <c r="K174" s="21" t="str">
        <f t="shared" si="2"/>
        <v>08-Apr-2025  Bl No 77</v>
      </c>
      <c r="AD174" s="20"/>
      <c r="AE174" s="20"/>
      <c r="AF174" s="20"/>
      <c r="AG174" s="20"/>
      <c r="AH174" s="20"/>
      <c r="AI174" s="20"/>
      <c r="AJ174" s="20"/>
    </row>
    <row r="175" spans="1:36" ht="17.100000000000001" customHeight="1" x14ac:dyDescent="0.25">
      <c r="A175" s="60">
        <v>45755</v>
      </c>
      <c r="B175" s="18">
        <v>78</v>
      </c>
      <c r="C175" s="19">
        <v>50.03</v>
      </c>
      <c r="D175">
        <v>1751.3463348888888</v>
      </c>
      <c r="E175">
        <v>126.71582077777778</v>
      </c>
      <c r="F175">
        <v>230.61355433333333</v>
      </c>
      <c r="G175">
        <v>163.59281133333334</v>
      </c>
      <c r="H175">
        <v>127.09427855555556</v>
      </c>
      <c r="I175">
        <v>101.18800577777778</v>
      </c>
      <c r="J175">
        <v>169.65475955555556</v>
      </c>
      <c r="K175" s="21" t="str">
        <f t="shared" si="2"/>
        <v>08-Apr-2025  Bl No 78</v>
      </c>
      <c r="AD175" s="20"/>
      <c r="AE175" s="20"/>
      <c r="AF175" s="20"/>
      <c r="AG175" s="20"/>
      <c r="AH175" s="20"/>
      <c r="AI175" s="20"/>
      <c r="AJ175" s="20"/>
    </row>
    <row r="176" spans="1:36" ht="17.100000000000001" customHeight="1" x14ac:dyDescent="0.25">
      <c r="A176" s="60">
        <v>45755</v>
      </c>
      <c r="B176" s="18">
        <v>79</v>
      </c>
      <c r="C176" s="19">
        <v>50.04</v>
      </c>
      <c r="D176">
        <v>1751.1242061111111</v>
      </c>
      <c r="E176">
        <v>124.84976511111111</v>
      </c>
      <c r="F176">
        <v>230.63353711111111</v>
      </c>
      <c r="G176">
        <v>163.54470733333332</v>
      </c>
      <c r="H176">
        <v>126.31492299999999</v>
      </c>
      <c r="I176">
        <v>98.778505444444448</v>
      </c>
      <c r="J176">
        <v>167.47695899999999</v>
      </c>
      <c r="K176" s="21" t="str">
        <f t="shared" si="2"/>
        <v>08-Apr-2025  Bl No 79</v>
      </c>
      <c r="AD176" s="20"/>
      <c r="AE176" s="20"/>
      <c r="AF176" s="20"/>
      <c r="AG176" s="20"/>
      <c r="AH176" s="20"/>
      <c r="AI176" s="20"/>
      <c r="AJ176" s="20"/>
    </row>
    <row r="177" spans="1:36" ht="17.100000000000001" customHeight="1" x14ac:dyDescent="0.25">
      <c r="A177" s="60">
        <v>45755</v>
      </c>
      <c r="B177" s="18">
        <v>80</v>
      </c>
      <c r="C177" s="19">
        <v>50.02</v>
      </c>
      <c r="D177">
        <v>1738.9840902222222</v>
      </c>
      <c r="E177">
        <v>128.06702322222222</v>
      </c>
      <c r="F177">
        <v>238.2160451111111</v>
      </c>
      <c r="G177">
        <v>164.15962133333332</v>
      </c>
      <c r="H177">
        <v>123.27097177777777</v>
      </c>
      <c r="I177">
        <v>96.425587888888884</v>
      </c>
      <c r="J177">
        <v>161.32435511111112</v>
      </c>
      <c r="K177" s="21" t="str">
        <f t="shared" si="2"/>
        <v>08-Apr-2025  Bl No 80</v>
      </c>
      <c r="AD177" s="20"/>
      <c r="AE177" s="20"/>
      <c r="AF177" s="20"/>
      <c r="AG177" s="20"/>
      <c r="AH177" s="20"/>
      <c r="AI177" s="20"/>
      <c r="AJ177" s="20"/>
    </row>
    <row r="178" spans="1:36" ht="17.100000000000001" customHeight="1" x14ac:dyDescent="0.25">
      <c r="A178" s="60">
        <v>45755</v>
      </c>
      <c r="B178" s="18">
        <v>81</v>
      </c>
      <c r="C178" s="19">
        <v>50.01</v>
      </c>
      <c r="D178">
        <v>1715.3515897777777</v>
      </c>
      <c r="E178">
        <v>125.28369944444445</v>
      </c>
      <c r="F178">
        <v>237.17212622222223</v>
      </c>
      <c r="G178">
        <v>160.09244066666668</v>
      </c>
      <c r="H178">
        <v>110.52043344444445</v>
      </c>
      <c r="I178">
        <v>109.91065944444445</v>
      </c>
      <c r="J178">
        <v>152.71974688888889</v>
      </c>
      <c r="K178" s="21" t="str">
        <f t="shared" si="2"/>
        <v>08-Apr-2025  Bl No 81</v>
      </c>
      <c r="AD178" s="20"/>
      <c r="AE178" s="20"/>
      <c r="AF178" s="20"/>
      <c r="AG178" s="20"/>
      <c r="AH178" s="20"/>
      <c r="AI178" s="20"/>
      <c r="AJ178" s="20"/>
    </row>
    <row r="179" spans="1:36" ht="17.100000000000001" customHeight="1" x14ac:dyDescent="0.25">
      <c r="A179" s="60">
        <v>45755</v>
      </c>
      <c r="B179" s="18">
        <v>82</v>
      </c>
      <c r="C179" s="19">
        <v>49.99</v>
      </c>
      <c r="D179">
        <v>1702.178701</v>
      </c>
      <c r="E179">
        <v>118.54474166666667</v>
      </c>
      <c r="F179">
        <v>239.8620631111111</v>
      </c>
      <c r="G179">
        <v>160.24235144444444</v>
      </c>
      <c r="H179">
        <v>119.58188833333334</v>
      </c>
      <c r="I179">
        <v>107.93798222222222</v>
      </c>
      <c r="J179">
        <v>143.68848255555557</v>
      </c>
      <c r="K179" s="21" t="str">
        <f t="shared" si="2"/>
        <v>08-Apr-2025  Bl No 82</v>
      </c>
      <c r="AD179" s="20"/>
      <c r="AE179" s="20"/>
      <c r="AF179" s="20"/>
      <c r="AG179" s="20"/>
      <c r="AH179" s="20"/>
      <c r="AI179" s="20"/>
      <c r="AJ179" s="20"/>
    </row>
    <row r="180" spans="1:36" ht="17.100000000000001" customHeight="1" x14ac:dyDescent="0.25">
      <c r="A180" s="60">
        <v>45755</v>
      </c>
      <c r="B180" s="18">
        <v>83</v>
      </c>
      <c r="C180" s="19">
        <v>49.96</v>
      </c>
      <c r="D180">
        <v>1684.8305465555557</v>
      </c>
      <c r="E180">
        <v>117.62702666666667</v>
      </c>
      <c r="F180">
        <v>239.05721977777779</v>
      </c>
      <c r="G180">
        <v>152.93287522222224</v>
      </c>
      <c r="H180">
        <v>115.60212855555555</v>
      </c>
      <c r="I180">
        <v>106.35093922222222</v>
      </c>
      <c r="J180">
        <v>145.55099066666668</v>
      </c>
      <c r="K180" s="21" t="str">
        <f t="shared" si="2"/>
        <v>08-Apr-2025  Bl No 83</v>
      </c>
      <c r="AD180" s="20"/>
      <c r="AE180" s="20"/>
      <c r="AF180" s="20"/>
      <c r="AG180" s="20"/>
      <c r="AH180" s="20"/>
      <c r="AI180" s="20"/>
      <c r="AJ180" s="20"/>
    </row>
    <row r="181" spans="1:36" ht="17.100000000000001" customHeight="1" x14ac:dyDescent="0.25">
      <c r="A181" s="60">
        <v>45755</v>
      </c>
      <c r="B181" s="18">
        <v>84</v>
      </c>
      <c r="C181" s="19">
        <v>50.01</v>
      </c>
      <c r="D181">
        <v>1684.380633</v>
      </c>
      <c r="E181">
        <v>117.13968022222222</v>
      </c>
      <c r="F181">
        <v>238.227214</v>
      </c>
      <c r="G181">
        <v>144.64549222222223</v>
      </c>
      <c r="H181">
        <v>119.45333355555556</v>
      </c>
      <c r="I181">
        <v>105.723001</v>
      </c>
      <c r="J181">
        <v>143.67613466666666</v>
      </c>
      <c r="K181" s="21" t="str">
        <f t="shared" si="2"/>
        <v>08-Apr-2025  Bl No 84</v>
      </c>
      <c r="AD181" s="20"/>
      <c r="AE181" s="20"/>
      <c r="AF181" s="20"/>
      <c r="AG181" s="20"/>
      <c r="AH181" s="20"/>
      <c r="AI181" s="20"/>
      <c r="AJ181" s="20"/>
    </row>
    <row r="182" spans="1:36" ht="17.100000000000001" customHeight="1" x14ac:dyDescent="0.25">
      <c r="A182" s="60">
        <v>45755</v>
      </c>
      <c r="B182" s="18">
        <v>85</v>
      </c>
      <c r="C182" s="19">
        <v>50.01</v>
      </c>
      <c r="D182">
        <v>1694.187015</v>
      </c>
      <c r="E182">
        <v>109.14498722222223</v>
      </c>
      <c r="F182">
        <v>240.12167366666668</v>
      </c>
      <c r="G182">
        <v>139.26294488888888</v>
      </c>
      <c r="H182">
        <v>112.11920744444444</v>
      </c>
      <c r="I182">
        <v>102.54620199999999</v>
      </c>
      <c r="J182">
        <v>140.68442255555556</v>
      </c>
      <c r="K182" s="21" t="str">
        <f t="shared" si="2"/>
        <v>08-Apr-2025  Bl No 85</v>
      </c>
      <c r="AD182" s="20"/>
      <c r="AE182" s="20"/>
      <c r="AF182" s="20"/>
      <c r="AG182" s="20"/>
      <c r="AH182" s="20"/>
      <c r="AI182" s="20"/>
      <c r="AJ182" s="20"/>
    </row>
    <row r="183" spans="1:36" ht="17.100000000000001" customHeight="1" x14ac:dyDescent="0.25">
      <c r="A183" s="60">
        <v>45755</v>
      </c>
      <c r="B183" s="18">
        <v>86</v>
      </c>
      <c r="C183" s="19">
        <v>49.98</v>
      </c>
      <c r="D183">
        <v>1664.7589374444444</v>
      </c>
      <c r="E183">
        <v>103.90318511111111</v>
      </c>
      <c r="F183">
        <v>238.58642288888888</v>
      </c>
      <c r="G183">
        <v>133.58362144444445</v>
      </c>
      <c r="H183">
        <v>105.87325666666666</v>
      </c>
      <c r="I183">
        <v>97.946009222222216</v>
      </c>
      <c r="J183">
        <v>139.97885711111113</v>
      </c>
      <c r="K183" s="21" t="str">
        <f t="shared" si="2"/>
        <v>08-Apr-2025  Bl No 86</v>
      </c>
      <c r="AD183" s="20"/>
      <c r="AE183" s="20"/>
      <c r="AF183" s="20"/>
      <c r="AG183" s="20"/>
      <c r="AH183" s="20"/>
      <c r="AI183" s="20"/>
      <c r="AJ183" s="20"/>
    </row>
    <row r="184" spans="1:36" ht="17.100000000000001" customHeight="1" x14ac:dyDescent="0.25">
      <c r="A184" s="60">
        <v>45755</v>
      </c>
      <c r="B184" s="18">
        <v>87</v>
      </c>
      <c r="C184" s="19">
        <v>50</v>
      </c>
      <c r="D184">
        <v>1625.6426897777778</v>
      </c>
      <c r="E184">
        <v>104.74597133333333</v>
      </c>
      <c r="F184">
        <v>234.26667155555555</v>
      </c>
      <c r="G184">
        <v>126.1803678888889</v>
      </c>
      <c r="H184">
        <v>100.88596122222222</v>
      </c>
      <c r="I184">
        <v>94.107841888888885</v>
      </c>
      <c r="J184">
        <v>135.88830533333334</v>
      </c>
      <c r="K184" s="21" t="str">
        <f t="shared" si="2"/>
        <v>08-Apr-2025  Bl No 87</v>
      </c>
      <c r="AD184" s="20"/>
      <c r="AE184" s="20"/>
      <c r="AF184" s="20"/>
      <c r="AG184" s="20"/>
      <c r="AH184" s="20"/>
      <c r="AI184" s="20"/>
      <c r="AJ184" s="20"/>
    </row>
    <row r="185" spans="1:36" ht="17.100000000000001" customHeight="1" x14ac:dyDescent="0.25">
      <c r="A185" s="60">
        <v>45755</v>
      </c>
      <c r="B185" s="18">
        <v>88</v>
      </c>
      <c r="C185" s="19">
        <v>50.03</v>
      </c>
      <c r="D185">
        <v>1596.8013425555555</v>
      </c>
      <c r="E185">
        <v>97.507406000000003</v>
      </c>
      <c r="F185">
        <v>228.37795944444446</v>
      </c>
      <c r="G185">
        <v>120.22479266666667</v>
      </c>
      <c r="H185">
        <v>99.865253555555554</v>
      </c>
      <c r="I185">
        <v>91.619774000000007</v>
      </c>
      <c r="J185">
        <v>132.964068</v>
      </c>
      <c r="K185" s="21" t="str">
        <f t="shared" si="2"/>
        <v>08-Apr-2025  Bl No 88</v>
      </c>
      <c r="AD185" s="20"/>
      <c r="AE185" s="20"/>
      <c r="AF185" s="20"/>
      <c r="AG185" s="20"/>
      <c r="AH185" s="20"/>
      <c r="AI185" s="20"/>
      <c r="AJ185" s="20"/>
    </row>
    <row r="186" spans="1:36" ht="17.100000000000001" customHeight="1" x14ac:dyDescent="0.25">
      <c r="A186" s="60">
        <v>45755</v>
      </c>
      <c r="B186" s="18">
        <v>89</v>
      </c>
      <c r="C186" s="19">
        <v>49.96</v>
      </c>
      <c r="D186">
        <v>1577.8397644444444</v>
      </c>
      <c r="E186">
        <v>89.217850111111105</v>
      </c>
      <c r="F186">
        <v>221.98865111111112</v>
      </c>
      <c r="G186">
        <v>114.13284477777778</v>
      </c>
      <c r="H186">
        <v>101.67396888888889</v>
      </c>
      <c r="I186">
        <v>88.227320555555551</v>
      </c>
      <c r="J186">
        <v>128.018923</v>
      </c>
      <c r="K186" s="21" t="str">
        <f t="shared" si="2"/>
        <v>08-Apr-2025  Bl No 89</v>
      </c>
      <c r="AD186" s="20"/>
      <c r="AE186" s="20"/>
      <c r="AF186" s="20"/>
      <c r="AG186" s="20"/>
      <c r="AH186" s="20"/>
      <c r="AI186" s="20"/>
      <c r="AJ186" s="20"/>
    </row>
    <row r="187" spans="1:36" ht="17.100000000000001" customHeight="1" x14ac:dyDescent="0.25">
      <c r="A187" s="60">
        <v>45755</v>
      </c>
      <c r="B187" s="18">
        <v>90</v>
      </c>
      <c r="C187" s="19">
        <v>49.82</v>
      </c>
      <c r="D187">
        <v>1552.8626336666666</v>
      </c>
      <c r="E187">
        <v>80.18759144444445</v>
      </c>
      <c r="F187">
        <v>222.46090522222221</v>
      </c>
      <c r="G187">
        <v>108.25639655555555</v>
      </c>
      <c r="H187">
        <v>96.086709222222225</v>
      </c>
      <c r="I187">
        <v>84.653305555555562</v>
      </c>
      <c r="J187">
        <v>124.88115355555556</v>
      </c>
      <c r="K187" s="21" t="str">
        <f t="shared" si="2"/>
        <v>08-Apr-2025  Bl No 90</v>
      </c>
      <c r="AD187" s="20"/>
      <c r="AE187" s="20"/>
      <c r="AF187" s="20"/>
      <c r="AG187" s="20"/>
      <c r="AH187" s="20"/>
      <c r="AI187" s="20"/>
      <c r="AJ187" s="20"/>
    </row>
    <row r="188" spans="1:36" ht="17.100000000000001" customHeight="1" x14ac:dyDescent="0.25">
      <c r="A188" s="60">
        <v>45755</v>
      </c>
      <c r="B188" s="18">
        <v>91</v>
      </c>
      <c r="C188" s="19">
        <v>49.88</v>
      </c>
      <c r="D188">
        <v>1566.3787313333332</v>
      </c>
      <c r="E188">
        <v>69.281347666666662</v>
      </c>
      <c r="F188">
        <v>219.47792944444444</v>
      </c>
      <c r="G188">
        <v>102.20668666666667</v>
      </c>
      <c r="H188">
        <v>92.168580444444444</v>
      </c>
      <c r="I188">
        <v>81.109259444444447</v>
      </c>
      <c r="J188">
        <v>125.04652155555556</v>
      </c>
      <c r="K188" s="21" t="str">
        <f t="shared" si="2"/>
        <v>08-Apr-2025  Bl No 91</v>
      </c>
      <c r="AD188" s="20"/>
      <c r="AE188" s="20"/>
      <c r="AF188" s="20"/>
      <c r="AG188" s="20"/>
      <c r="AH188" s="20"/>
      <c r="AI188" s="20"/>
      <c r="AJ188" s="20"/>
    </row>
    <row r="189" spans="1:36" ht="17.100000000000001" customHeight="1" x14ac:dyDescent="0.25">
      <c r="A189" s="60">
        <v>45755</v>
      </c>
      <c r="B189" s="18">
        <v>92</v>
      </c>
      <c r="C189" s="19">
        <v>49.94</v>
      </c>
      <c r="D189">
        <v>1542.9184443333334</v>
      </c>
      <c r="E189">
        <v>60.819290555555554</v>
      </c>
      <c r="F189">
        <v>216.32251044444445</v>
      </c>
      <c r="G189">
        <v>97.866916333333336</v>
      </c>
      <c r="H189">
        <v>87.816876666666673</v>
      </c>
      <c r="I189">
        <v>77.582647222222221</v>
      </c>
      <c r="J189">
        <v>121.83352955555556</v>
      </c>
      <c r="K189" s="21" t="str">
        <f t="shared" si="2"/>
        <v>08-Apr-2025  Bl No 92</v>
      </c>
      <c r="AD189" s="20"/>
      <c r="AE189" s="20"/>
      <c r="AF189" s="20"/>
      <c r="AG189" s="20"/>
      <c r="AH189" s="20"/>
      <c r="AI189" s="20"/>
      <c r="AJ189" s="20"/>
    </row>
    <row r="190" spans="1:36" ht="17.100000000000001" customHeight="1" x14ac:dyDescent="0.25">
      <c r="A190" s="60">
        <v>45755</v>
      </c>
      <c r="B190" s="18">
        <v>93</v>
      </c>
      <c r="C190" s="19">
        <v>49.97</v>
      </c>
      <c r="D190">
        <v>1506.6373825555556</v>
      </c>
      <c r="E190">
        <v>50.593773222222225</v>
      </c>
      <c r="F190">
        <v>216.36740777777777</v>
      </c>
      <c r="G190">
        <v>95.662399777777779</v>
      </c>
      <c r="H190">
        <v>85.055048888888891</v>
      </c>
      <c r="I190">
        <v>74.708483000000001</v>
      </c>
      <c r="J190">
        <v>117.89105066666667</v>
      </c>
      <c r="K190" s="21" t="str">
        <f t="shared" si="2"/>
        <v>08-Apr-2025  Bl No 93</v>
      </c>
      <c r="AD190" s="20"/>
      <c r="AE190" s="20"/>
      <c r="AF190" s="20"/>
      <c r="AG190" s="20"/>
      <c r="AH190" s="20"/>
      <c r="AI190" s="20"/>
      <c r="AJ190" s="20"/>
    </row>
    <row r="191" spans="1:36" ht="17.100000000000001" customHeight="1" x14ac:dyDescent="0.25">
      <c r="A191" s="60">
        <v>45755</v>
      </c>
      <c r="B191" s="18">
        <v>94</v>
      </c>
      <c r="C191" s="19">
        <v>50</v>
      </c>
      <c r="D191">
        <v>1462.1224041111111</v>
      </c>
      <c r="E191">
        <v>45.80739333333333</v>
      </c>
      <c r="F191">
        <v>216.38839544444446</v>
      </c>
      <c r="G191">
        <v>92.640832666666668</v>
      </c>
      <c r="H191">
        <v>84.385723777777784</v>
      </c>
      <c r="I191">
        <v>71.981074777777778</v>
      </c>
      <c r="J191">
        <v>113.07876466666667</v>
      </c>
      <c r="K191" s="21" t="str">
        <f t="shared" si="2"/>
        <v>08-Apr-2025  Bl No 94</v>
      </c>
      <c r="AD191" s="20"/>
      <c r="AE191" s="20"/>
      <c r="AF191" s="20"/>
      <c r="AG191" s="20"/>
      <c r="AH191" s="20"/>
      <c r="AI191" s="20"/>
      <c r="AJ191" s="20"/>
    </row>
    <row r="192" spans="1:36" ht="17.100000000000001" customHeight="1" x14ac:dyDescent="0.25">
      <c r="A192" s="60">
        <v>45755</v>
      </c>
      <c r="B192" s="18">
        <v>95</v>
      </c>
      <c r="C192" s="19">
        <v>49.97</v>
      </c>
      <c r="D192">
        <v>1421.0375724444445</v>
      </c>
      <c r="E192">
        <v>40.304644555555555</v>
      </c>
      <c r="F192">
        <v>211.01205866666666</v>
      </c>
      <c r="G192">
        <v>89.784709555555551</v>
      </c>
      <c r="H192">
        <v>84.221300888888891</v>
      </c>
      <c r="I192">
        <v>69.961731333333333</v>
      </c>
      <c r="J192">
        <v>111.51121188888889</v>
      </c>
      <c r="K192" s="21" t="str">
        <f t="shared" si="2"/>
        <v>08-Apr-2025  Bl No 95</v>
      </c>
      <c r="AD192" s="20"/>
      <c r="AE192" s="20"/>
      <c r="AF192" s="20"/>
      <c r="AG192" s="20"/>
      <c r="AH192" s="20"/>
      <c r="AI192" s="20"/>
      <c r="AJ192" s="20"/>
    </row>
    <row r="193" spans="1:36" s="33" customFormat="1" ht="17.100000000000001" customHeight="1" x14ac:dyDescent="0.3">
      <c r="A193" s="60">
        <v>45755</v>
      </c>
      <c r="B193" s="32">
        <v>96</v>
      </c>
      <c r="C193" s="28">
        <v>49.99</v>
      </c>
      <c r="D193">
        <v>1382.7994852222223</v>
      </c>
      <c r="E193">
        <v>37.954670999999998</v>
      </c>
      <c r="F193">
        <v>214.25625444444444</v>
      </c>
      <c r="G193">
        <v>87.883050222222224</v>
      </c>
      <c r="H193">
        <v>79.445550666666662</v>
      </c>
      <c r="I193">
        <v>67.491679222222217</v>
      </c>
      <c r="J193">
        <v>110.19930144444444</v>
      </c>
      <c r="K193" s="21" t="str">
        <f t="shared" si="2"/>
        <v>08-Apr-2025  Bl No 96</v>
      </c>
      <c r="L193" s="31"/>
      <c r="M193" s="31"/>
      <c r="N193" s="32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29"/>
      <c r="AE193" s="29"/>
      <c r="AF193" s="29"/>
      <c r="AG193" s="29"/>
      <c r="AH193" s="29"/>
      <c r="AI193" s="29"/>
      <c r="AJ193" s="29"/>
    </row>
    <row r="194" spans="1:36" ht="17.100000000000001" customHeight="1" x14ac:dyDescent="0.25">
      <c r="A194" s="60">
        <v>45756</v>
      </c>
      <c r="B194" s="18">
        <v>1</v>
      </c>
      <c r="C194" s="19">
        <v>49.98</v>
      </c>
      <c r="D194">
        <v>1355.9134389999999</v>
      </c>
      <c r="E194">
        <v>86.50112</v>
      </c>
      <c r="F194">
        <v>205.38054677777777</v>
      </c>
      <c r="G194">
        <v>84.905703444444441</v>
      </c>
      <c r="H194">
        <v>75.679668555555551</v>
      </c>
      <c r="I194">
        <v>61.573041444444442</v>
      </c>
      <c r="J194">
        <v>108.61894844444444</v>
      </c>
      <c r="K194" s="21" t="str">
        <f t="shared" si="2"/>
        <v>09-Apr-2025  Bl No 1</v>
      </c>
      <c r="L194" s="22"/>
      <c r="AD194" s="20"/>
      <c r="AE194" s="20"/>
      <c r="AF194" s="20"/>
      <c r="AG194" s="20"/>
      <c r="AH194" s="20"/>
      <c r="AI194" s="20"/>
      <c r="AJ194" s="20"/>
    </row>
    <row r="195" spans="1:36" ht="17.100000000000001" customHeight="1" x14ac:dyDescent="0.25">
      <c r="A195" s="60">
        <v>45756</v>
      </c>
      <c r="B195" s="18">
        <v>2</v>
      </c>
      <c r="C195" s="19">
        <v>49.97</v>
      </c>
      <c r="D195">
        <v>1335.9582822222221</v>
      </c>
      <c r="E195">
        <v>106.18582455555556</v>
      </c>
      <c r="F195">
        <v>200.9685791111111</v>
      </c>
      <c r="G195">
        <v>81.767430444444443</v>
      </c>
      <c r="H195">
        <v>71.021723222222221</v>
      </c>
      <c r="I195">
        <v>59.845170111111109</v>
      </c>
      <c r="J195">
        <v>108.46950544444445</v>
      </c>
      <c r="K195" s="21" t="str">
        <f t="shared" ref="K195:K258" si="3">TEXT(A195,"DD-MMM-YYYY") &amp;"  " &amp;"Bl No " &amp;B195</f>
        <v>09-Apr-2025  Bl No 2</v>
      </c>
      <c r="L195" s="22"/>
      <c r="AD195" s="20"/>
      <c r="AE195" s="20"/>
      <c r="AF195" s="20"/>
      <c r="AG195" s="20"/>
      <c r="AH195" s="20"/>
      <c r="AI195" s="20"/>
      <c r="AJ195" s="20"/>
    </row>
    <row r="196" spans="1:36" ht="17.100000000000001" customHeight="1" x14ac:dyDescent="0.25">
      <c r="A196" s="60">
        <v>45756</v>
      </c>
      <c r="B196" s="18">
        <v>3</v>
      </c>
      <c r="C196" s="19">
        <v>49.95</v>
      </c>
      <c r="D196">
        <v>1309.7509758888889</v>
      </c>
      <c r="E196">
        <v>103.96321433333334</v>
      </c>
      <c r="F196">
        <v>197.40076677777779</v>
      </c>
      <c r="G196">
        <v>81.535920333333337</v>
      </c>
      <c r="H196">
        <v>75.084241333333338</v>
      </c>
      <c r="I196">
        <v>58.943790999999997</v>
      </c>
      <c r="J196">
        <v>106.29894255555556</v>
      </c>
      <c r="K196" s="21" t="str">
        <f t="shared" si="3"/>
        <v>09-Apr-2025  Bl No 3</v>
      </c>
      <c r="AD196" s="20"/>
      <c r="AE196" s="20"/>
      <c r="AF196" s="20"/>
      <c r="AG196" s="20"/>
      <c r="AH196" s="20"/>
      <c r="AI196" s="20"/>
      <c r="AJ196" s="20"/>
    </row>
    <row r="197" spans="1:36" ht="17.100000000000001" customHeight="1" x14ac:dyDescent="0.25">
      <c r="A197" s="60">
        <v>45756</v>
      </c>
      <c r="B197" s="18">
        <v>4</v>
      </c>
      <c r="C197" s="19">
        <v>49.94</v>
      </c>
      <c r="D197">
        <v>1283.0460042222221</v>
      </c>
      <c r="E197">
        <v>103.67531055555555</v>
      </c>
      <c r="F197">
        <v>194.72047133333334</v>
      </c>
      <c r="G197">
        <v>79.140655888888887</v>
      </c>
      <c r="H197">
        <v>77.835694333333336</v>
      </c>
      <c r="I197">
        <v>56.704894888888887</v>
      </c>
      <c r="J197">
        <v>109.88664822222222</v>
      </c>
      <c r="K197" s="21" t="str">
        <f t="shared" si="3"/>
        <v>09-Apr-2025  Bl No 4</v>
      </c>
      <c r="AD197" s="20"/>
      <c r="AE197" s="20"/>
      <c r="AF197" s="20"/>
      <c r="AG197" s="20"/>
      <c r="AH197" s="20"/>
      <c r="AI197" s="20"/>
      <c r="AJ197" s="20"/>
    </row>
    <row r="198" spans="1:36" ht="17.100000000000001" customHeight="1" x14ac:dyDescent="0.25">
      <c r="A198" s="60">
        <v>45756</v>
      </c>
      <c r="B198" s="18">
        <v>5</v>
      </c>
      <c r="C198" s="19">
        <v>49.97</v>
      </c>
      <c r="D198">
        <v>1272.9792833333333</v>
      </c>
      <c r="E198">
        <v>135.23162766666667</v>
      </c>
      <c r="F198">
        <v>189.40596244444444</v>
      </c>
      <c r="G198">
        <v>80.266372000000004</v>
      </c>
      <c r="H198">
        <v>80.747031444444445</v>
      </c>
      <c r="I198">
        <v>56.160736111111113</v>
      </c>
      <c r="J198">
        <v>101.69342922222222</v>
      </c>
      <c r="K198" s="21" t="str">
        <f t="shared" si="3"/>
        <v>09-Apr-2025  Bl No 5</v>
      </c>
      <c r="AD198" s="20"/>
      <c r="AE198" s="20"/>
      <c r="AF198" s="20"/>
      <c r="AG198" s="20"/>
      <c r="AH198" s="20"/>
      <c r="AI198" s="20"/>
      <c r="AJ198" s="20"/>
    </row>
    <row r="199" spans="1:36" ht="17.100000000000001" customHeight="1" x14ac:dyDescent="0.25">
      <c r="A199" s="60">
        <v>45756</v>
      </c>
      <c r="B199" s="18">
        <v>6</v>
      </c>
      <c r="C199" s="19">
        <v>49.98</v>
      </c>
      <c r="D199">
        <v>1253.5483286666667</v>
      </c>
      <c r="E199">
        <v>146.15522544444445</v>
      </c>
      <c r="F199">
        <v>178.86142511111112</v>
      </c>
      <c r="G199">
        <v>79.661327888888891</v>
      </c>
      <c r="H199">
        <v>80.536704222222227</v>
      </c>
      <c r="I199">
        <v>54.95079611111111</v>
      </c>
      <c r="J199">
        <v>102.07203800000001</v>
      </c>
      <c r="K199" s="21" t="str">
        <f t="shared" si="3"/>
        <v>09-Apr-2025  Bl No 6</v>
      </c>
      <c r="AD199" s="20"/>
      <c r="AE199" s="20"/>
      <c r="AF199" s="20"/>
      <c r="AG199" s="20"/>
      <c r="AH199" s="20"/>
      <c r="AI199" s="20"/>
      <c r="AJ199" s="20"/>
    </row>
    <row r="200" spans="1:36" ht="17.100000000000001" customHeight="1" x14ac:dyDescent="0.25">
      <c r="A200" s="60">
        <v>45756</v>
      </c>
      <c r="B200" s="18">
        <v>7</v>
      </c>
      <c r="C200" s="19">
        <v>49.89</v>
      </c>
      <c r="D200">
        <v>1239.8697801111111</v>
      </c>
      <c r="E200">
        <v>146.456751</v>
      </c>
      <c r="F200">
        <v>177.80065422222222</v>
      </c>
      <c r="G200">
        <v>76.500493666666671</v>
      </c>
      <c r="H200">
        <v>78.230844888888882</v>
      </c>
      <c r="I200">
        <v>54.584698555555555</v>
      </c>
      <c r="J200">
        <v>101.81138255555555</v>
      </c>
      <c r="K200" s="21" t="str">
        <f t="shared" si="3"/>
        <v>09-Apr-2025  Bl No 7</v>
      </c>
      <c r="AD200" s="20"/>
      <c r="AE200" s="20"/>
      <c r="AF200" s="20"/>
      <c r="AG200" s="20"/>
      <c r="AH200" s="20"/>
      <c r="AI200" s="20"/>
      <c r="AJ200" s="20"/>
    </row>
    <row r="201" spans="1:36" ht="17.100000000000001" customHeight="1" x14ac:dyDescent="0.25">
      <c r="A201" s="60">
        <v>45756</v>
      </c>
      <c r="B201" s="18">
        <v>8</v>
      </c>
      <c r="C201" s="19">
        <v>49.95</v>
      </c>
      <c r="D201">
        <v>1216.6164893333332</v>
      </c>
      <c r="E201">
        <v>152.52937366666666</v>
      </c>
      <c r="F201">
        <v>180.0406988888889</v>
      </c>
      <c r="G201">
        <v>74.550205111111111</v>
      </c>
      <c r="H201">
        <v>73.819433666666669</v>
      </c>
      <c r="I201">
        <v>54.283836444444447</v>
      </c>
      <c r="J201">
        <v>96.870410000000007</v>
      </c>
      <c r="K201" s="21" t="str">
        <f t="shared" si="3"/>
        <v>09-Apr-2025  Bl No 8</v>
      </c>
      <c r="AD201" s="20"/>
      <c r="AE201" s="20"/>
      <c r="AF201" s="20"/>
      <c r="AG201" s="20"/>
      <c r="AH201" s="20"/>
      <c r="AI201" s="20"/>
      <c r="AJ201" s="20"/>
    </row>
    <row r="202" spans="1:36" ht="17.100000000000001" customHeight="1" x14ac:dyDescent="0.25">
      <c r="A202" s="60">
        <v>45756</v>
      </c>
      <c r="B202" s="18">
        <v>9</v>
      </c>
      <c r="C202" s="19">
        <v>50.01</v>
      </c>
      <c r="D202">
        <v>1193.5948394444445</v>
      </c>
      <c r="E202">
        <v>164.23385155555556</v>
      </c>
      <c r="F202">
        <v>178.61735155555556</v>
      </c>
      <c r="G202">
        <v>75.889304999999993</v>
      </c>
      <c r="H202">
        <v>71.929507777777772</v>
      </c>
      <c r="I202">
        <v>53.009751666666666</v>
      </c>
      <c r="J202">
        <v>97.345884666666663</v>
      </c>
      <c r="K202" s="21" t="str">
        <f t="shared" si="3"/>
        <v>09-Apr-2025  Bl No 9</v>
      </c>
      <c r="AD202" s="20"/>
      <c r="AE202" s="20"/>
      <c r="AF202" s="20"/>
      <c r="AG202" s="20"/>
      <c r="AH202" s="20"/>
      <c r="AI202" s="20"/>
      <c r="AJ202" s="20"/>
    </row>
    <row r="203" spans="1:36" ht="17.100000000000001" customHeight="1" x14ac:dyDescent="0.25">
      <c r="A203" s="60">
        <v>45756</v>
      </c>
      <c r="B203" s="18">
        <v>10</v>
      </c>
      <c r="C203" s="19">
        <v>50.01</v>
      </c>
      <c r="D203">
        <v>1179.5212670000001</v>
      </c>
      <c r="E203">
        <v>177.24742088888888</v>
      </c>
      <c r="F203">
        <v>173.51530888888888</v>
      </c>
      <c r="G203">
        <v>75.351920777777778</v>
      </c>
      <c r="H203">
        <v>70.367697333333339</v>
      </c>
      <c r="I203">
        <v>51.882482888888887</v>
      </c>
      <c r="J203">
        <v>96.939975444444443</v>
      </c>
      <c r="K203" s="21" t="str">
        <f t="shared" si="3"/>
        <v>09-Apr-2025  Bl No 10</v>
      </c>
      <c r="AD203" s="20"/>
      <c r="AE203" s="20"/>
      <c r="AF203" s="20"/>
      <c r="AG203" s="20"/>
      <c r="AH203" s="20"/>
      <c r="AI203" s="20"/>
      <c r="AJ203" s="20"/>
    </row>
    <row r="204" spans="1:36" ht="17.100000000000001" customHeight="1" x14ac:dyDescent="0.25">
      <c r="A204" s="60">
        <v>45756</v>
      </c>
      <c r="B204" s="18">
        <v>11</v>
      </c>
      <c r="C204" s="19">
        <v>49.99</v>
      </c>
      <c r="D204">
        <v>1156.6719053333334</v>
      </c>
      <c r="E204">
        <v>178.29411633333333</v>
      </c>
      <c r="F204">
        <v>170.73826255555556</v>
      </c>
      <c r="G204">
        <v>75.56346933333333</v>
      </c>
      <c r="H204">
        <v>75.41422744444445</v>
      </c>
      <c r="I204">
        <v>51.563203222222221</v>
      </c>
      <c r="J204">
        <v>96.295333777777785</v>
      </c>
      <c r="K204" s="21" t="str">
        <f t="shared" si="3"/>
        <v>09-Apr-2025  Bl No 11</v>
      </c>
      <c r="AD204" s="20"/>
      <c r="AE204" s="20"/>
      <c r="AF204" s="20"/>
      <c r="AG204" s="20"/>
      <c r="AH204" s="20"/>
      <c r="AI204" s="20"/>
      <c r="AJ204" s="20"/>
    </row>
    <row r="205" spans="1:36" ht="17.100000000000001" customHeight="1" x14ac:dyDescent="0.25">
      <c r="A205" s="60">
        <v>45756</v>
      </c>
      <c r="B205" s="18">
        <v>12</v>
      </c>
      <c r="C205" s="19">
        <v>50</v>
      </c>
      <c r="D205">
        <v>1126.2764182222222</v>
      </c>
      <c r="E205">
        <v>177.2930298888889</v>
      </c>
      <c r="F205">
        <v>168.70631722222222</v>
      </c>
      <c r="G205">
        <v>74.517926777777774</v>
      </c>
      <c r="H205">
        <v>72.156814555555556</v>
      </c>
      <c r="I205">
        <v>51.021486000000003</v>
      </c>
      <c r="J205">
        <v>97.381242777777771</v>
      </c>
      <c r="K205" s="21" t="str">
        <f t="shared" si="3"/>
        <v>09-Apr-2025  Bl No 12</v>
      </c>
      <c r="AD205" s="20"/>
      <c r="AE205" s="20"/>
      <c r="AF205" s="20"/>
      <c r="AG205" s="20"/>
      <c r="AH205" s="20"/>
      <c r="AI205" s="20"/>
      <c r="AJ205" s="20"/>
    </row>
    <row r="206" spans="1:36" ht="17.100000000000001" customHeight="1" x14ac:dyDescent="0.25">
      <c r="A206" s="60">
        <v>45756</v>
      </c>
      <c r="B206" s="18">
        <v>13</v>
      </c>
      <c r="C206" s="19">
        <v>49.98</v>
      </c>
      <c r="D206">
        <v>1101.5694713333332</v>
      </c>
      <c r="E206">
        <v>174.87921644444444</v>
      </c>
      <c r="F206">
        <v>166.09292277777777</v>
      </c>
      <c r="G206">
        <v>75.386665888888885</v>
      </c>
      <c r="H206">
        <v>73.375675777777772</v>
      </c>
      <c r="I206">
        <v>50.901437222222221</v>
      </c>
      <c r="J206">
        <v>95.770693333333327</v>
      </c>
      <c r="K206" s="21" t="str">
        <f t="shared" si="3"/>
        <v>09-Apr-2025  Bl No 13</v>
      </c>
      <c r="AD206" s="20"/>
      <c r="AE206" s="20"/>
      <c r="AF206" s="20"/>
      <c r="AG206" s="20"/>
      <c r="AH206" s="20"/>
      <c r="AI206" s="20"/>
      <c r="AJ206" s="20"/>
    </row>
    <row r="207" spans="1:36" ht="17.100000000000001" customHeight="1" x14ac:dyDescent="0.25">
      <c r="A207" s="60">
        <v>45756</v>
      </c>
      <c r="B207" s="18">
        <v>14</v>
      </c>
      <c r="C207" s="19">
        <v>50</v>
      </c>
      <c r="D207">
        <v>1072.2175084444445</v>
      </c>
      <c r="E207">
        <v>173.43993477777778</v>
      </c>
      <c r="F207">
        <v>165.509772</v>
      </c>
      <c r="G207">
        <v>75.301804888888896</v>
      </c>
      <c r="H207">
        <v>77.656992777777774</v>
      </c>
      <c r="I207">
        <v>50.87577122222222</v>
      </c>
      <c r="J207">
        <v>99.215365333333338</v>
      </c>
      <c r="K207" s="21" t="str">
        <f t="shared" si="3"/>
        <v>09-Apr-2025  Bl No 14</v>
      </c>
      <c r="AD207" s="20"/>
      <c r="AE207" s="20"/>
      <c r="AF207" s="20"/>
      <c r="AG207" s="20"/>
      <c r="AH207" s="20"/>
      <c r="AI207" s="20"/>
      <c r="AJ207" s="20"/>
    </row>
    <row r="208" spans="1:36" ht="17.100000000000001" customHeight="1" x14ac:dyDescent="0.25">
      <c r="A208" s="60">
        <v>45756</v>
      </c>
      <c r="B208" s="18">
        <v>15</v>
      </c>
      <c r="C208" s="19">
        <v>49.99</v>
      </c>
      <c r="D208">
        <v>1029.9767994444444</v>
      </c>
      <c r="E208">
        <v>168.00587233333334</v>
      </c>
      <c r="F208">
        <v>160.00255377777779</v>
      </c>
      <c r="G208">
        <v>75.81419533333333</v>
      </c>
      <c r="H208">
        <v>77.687039333333331</v>
      </c>
      <c r="I208">
        <v>50.808157222222221</v>
      </c>
      <c r="J208">
        <v>97.79396644444445</v>
      </c>
      <c r="K208" s="21" t="str">
        <f t="shared" si="3"/>
        <v>09-Apr-2025  Bl No 15</v>
      </c>
      <c r="AD208" s="20"/>
      <c r="AE208" s="20"/>
      <c r="AF208" s="20"/>
      <c r="AG208" s="20"/>
      <c r="AH208" s="20"/>
      <c r="AI208" s="20"/>
      <c r="AJ208" s="20"/>
    </row>
    <row r="209" spans="1:36" ht="17.100000000000001" customHeight="1" x14ac:dyDescent="0.25">
      <c r="A209" s="60">
        <v>45756</v>
      </c>
      <c r="B209" s="18">
        <v>16</v>
      </c>
      <c r="C209" s="19">
        <v>50</v>
      </c>
      <c r="D209">
        <v>999.4659004444444</v>
      </c>
      <c r="E209">
        <v>170.20602588888889</v>
      </c>
      <c r="F209">
        <v>157.64485488888889</v>
      </c>
      <c r="G209">
        <v>77.398780000000002</v>
      </c>
      <c r="H209">
        <v>76.555761555555549</v>
      </c>
      <c r="I209">
        <v>49.982629111111109</v>
      </c>
      <c r="J209">
        <v>94.302715333333339</v>
      </c>
      <c r="K209" s="21" t="str">
        <f t="shared" si="3"/>
        <v>09-Apr-2025  Bl No 16</v>
      </c>
      <c r="AD209" s="20"/>
      <c r="AE209" s="20"/>
      <c r="AF209" s="20"/>
      <c r="AG209" s="20"/>
      <c r="AH209" s="20"/>
      <c r="AI209" s="20"/>
      <c r="AJ209" s="20"/>
    </row>
    <row r="210" spans="1:36" ht="17.100000000000001" customHeight="1" x14ac:dyDescent="0.25">
      <c r="A210" s="60">
        <v>45756</v>
      </c>
      <c r="B210" s="18">
        <v>17</v>
      </c>
      <c r="C210" s="19">
        <v>49.93</v>
      </c>
      <c r="D210">
        <v>963.63565555555556</v>
      </c>
      <c r="E210">
        <v>172.55250988888889</v>
      </c>
      <c r="F210">
        <v>150.85865266666667</v>
      </c>
      <c r="G210">
        <v>80.18940111111111</v>
      </c>
      <c r="H210">
        <v>78.302958444444442</v>
      </c>
      <c r="I210">
        <v>48.219677888888889</v>
      </c>
      <c r="J210">
        <v>96.582387111111117</v>
      </c>
      <c r="K210" s="21" t="str">
        <f t="shared" si="3"/>
        <v>09-Apr-2025  Bl No 17</v>
      </c>
      <c r="AD210" s="20"/>
      <c r="AE210" s="20"/>
      <c r="AF210" s="20"/>
      <c r="AG210" s="20"/>
      <c r="AH210" s="20"/>
      <c r="AI210" s="20"/>
      <c r="AJ210" s="20"/>
    </row>
    <row r="211" spans="1:36" ht="17.100000000000001" customHeight="1" x14ac:dyDescent="0.25">
      <c r="A211" s="60">
        <v>45756</v>
      </c>
      <c r="B211" s="18">
        <v>18</v>
      </c>
      <c r="C211" s="19">
        <v>49.96</v>
      </c>
      <c r="D211">
        <v>948.4124305555556</v>
      </c>
      <c r="E211">
        <v>173.86585666666667</v>
      </c>
      <c r="F211">
        <v>155.24546988888889</v>
      </c>
      <c r="G211">
        <v>84.212128777777778</v>
      </c>
      <c r="H211">
        <v>89.927043888888889</v>
      </c>
      <c r="I211">
        <v>48.282060666666666</v>
      </c>
      <c r="J211">
        <v>94.788584</v>
      </c>
      <c r="K211" s="21" t="str">
        <f t="shared" si="3"/>
        <v>09-Apr-2025  Bl No 18</v>
      </c>
      <c r="AD211" s="20"/>
      <c r="AE211" s="20"/>
      <c r="AF211" s="20"/>
      <c r="AG211" s="20"/>
      <c r="AH211" s="20"/>
      <c r="AI211" s="20"/>
      <c r="AJ211" s="20"/>
    </row>
    <row r="212" spans="1:36" ht="17.100000000000001" customHeight="1" x14ac:dyDescent="0.25">
      <c r="A212" s="60">
        <v>45756</v>
      </c>
      <c r="B212" s="18">
        <v>19</v>
      </c>
      <c r="C212" s="19">
        <v>49.96</v>
      </c>
      <c r="D212">
        <v>923.3509484444445</v>
      </c>
      <c r="E212">
        <v>178.1326841111111</v>
      </c>
      <c r="F212">
        <v>150.02836477777777</v>
      </c>
      <c r="G212">
        <v>90.757819111111118</v>
      </c>
      <c r="H212">
        <v>82.666273555555549</v>
      </c>
      <c r="I212">
        <v>48.324806444444441</v>
      </c>
      <c r="J212">
        <v>98.302256111111106</v>
      </c>
      <c r="K212" s="21" t="str">
        <f t="shared" si="3"/>
        <v>09-Apr-2025  Bl No 19</v>
      </c>
      <c r="AD212" s="20"/>
      <c r="AE212" s="20"/>
      <c r="AF212" s="20"/>
      <c r="AG212" s="20"/>
      <c r="AH212" s="20"/>
      <c r="AI212" s="20"/>
      <c r="AJ212" s="20"/>
    </row>
    <row r="213" spans="1:36" ht="17.100000000000001" customHeight="1" x14ac:dyDescent="0.25">
      <c r="A213" s="60">
        <v>45756</v>
      </c>
      <c r="B213" s="18">
        <v>20</v>
      </c>
      <c r="C213" s="19">
        <v>49.93</v>
      </c>
      <c r="D213">
        <v>914.26553322222219</v>
      </c>
      <c r="E213">
        <v>178.40417911111112</v>
      </c>
      <c r="F213">
        <v>145.18933200000001</v>
      </c>
      <c r="G213">
        <v>101.5538088888889</v>
      </c>
      <c r="H213">
        <v>78.203521888888886</v>
      </c>
      <c r="I213">
        <v>50.867239888888889</v>
      </c>
      <c r="J213">
        <v>101.68848222222222</v>
      </c>
      <c r="K213" s="21" t="str">
        <f t="shared" si="3"/>
        <v>09-Apr-2025  Bl No 20</v>
      </c>
      <c r="AD213" s="20"/>
      <c r="AE213" s="20"/>
      <c r="AF213" s="20"/>
      <c r="AG213" s="20"/>
      <c r="AH213" s="20"/>
      <c r="AI213" s="20"/>
      <c r="AJ213" s="20"/>
    </row>
    <row r="214" spans="1:36" ht="17.100000000000001" customHeight="1" x14ac:dyDescent="0.25">
      <c r="A214" s="60">
        <v>45756</v>
      </c>
      <c r="B214" s="18">
        <v>21</v>
      </c>
      <c r="C214" s="19">
        <v>49.93</v>
      </c>
      <c r="D214">
        <v>877.63714722222221</v>
      </c>
      <c r="E214">
        <v>162.70010888888888</v>
      </c>
      <c r="F214">
        <v>146.0435521111111</v>
      </c>
      <c r="G214">
        <v>117.09079888888888</v>
      </c>
      <c r="H214">
        <v>93.645449222222226</v>
      </c>
      <c r="I214">
        <v>56.397524666666669</v>
      </c>
      <c r="J214">
        <v>102.560433</v>
      </c>
      <c r="K214" s="21" t="str">
        <f t="shared" si="3"/>
        <v>09-Apr-2025  Bl No 21</v>
      </c>
      <c r="AD214" s="20"/>
      <c r="AE214" s="20"/>
      <c r="AF214" s="20"/>
      <c r="AG214" s="20"/>
      <c r="AH214" s="20"/>
      <c r="AI214" s="20"/>
      <c r="AJ214" s="20"/>
    </row>
    <row r="215" spans="1:36" ht="17.100000000000001" customHeight="1" x14ac:dyDescent="0.25">
      <c r="A215" s="60">
        <v>45756</v>
      </c>
      <c r="B215" s="18">
        <v>22</v>
      </c>
      <c r="C215" s="19">
        <v>49.88</v>
      </c>
      <c r="D215">
        <v>849.25285333333329</v>
      </c>
      <c r="E215">
        <v>172.14321555555554</v>
      </c>
      <c r="F215">
        <v>158.94269744444443</v>
      </c>
      <c r="G215">
        <v>134.69557333333333</v>
      </c>
      <c r="H215">
        <v>105.02733477777778</v>
      </c>
      <c r="I215">
        <v>61.735723666666665</v>
      </c>
      <c r="J215">
        <v>103.87777533333333</v>
      </c>
      <c r="K215" s="21" t="str">
        <f t="shared" si="3"/>
        <v>09-Apr-2025  Bl No 22</v>
      </c>
      <c r="AD215" s="20"/>
      <c r="AE215" s="20"/>
      <c r="AF215" s="20"/>
      <c r="AG215" s="20"/>
      <c r="AH215" s="20"/>
      <c r="AI215" s="20"/>
      <c r="AJ215" s="20"/>
    </row>
    <row r="216" spans="1:36" ht="17.100000000000001" customHeight="1" x14ac:dyDescent="0.25">
      <c r="A216" s="60">
        <v>45756</v>
      </c>
      <c r="B216" s="18">
        <v>23</v>
      </c>
      <c r="C216" s="19">
        <v>49.96</v>
      </c>
      <c r="D216">
        <v>862.8927611111111</v>
      </c>
      <c r="E216">
        <v>185.68407333333334</v>
      </c>
      <c r="F216">
        <v>156.89104111111112</v>
      </c>
      <c r="G216">
        <v>148.32601722222222</v>
      </c>
      <c r="H216">
        <v>110.55828077777778</v>
      </c>
      <c r="I216">
        <v>66.870907222222229</v>
      </c>
      <c r="J216">
        <v>109.82722855555555</v>
      </c>
      <c r="K216" s="21" t="str">
        <f t="shared" si="3"/>
        <v>09-Apr-2025  Bl No 23</v>
      </c>
      <c r="AD216" s="20"/>
      <c r="AE216" s="20"/>
      <c r="AF216" s="20"/>
      <c r="AG216" s="20"/>
      <c r="AH216" s="20"/>
      <c r="AI216" s="20"/>
      <c r="AJ216" s="20"/>
    </row>
    <row r="217" spans="1:36" ht="17.100000000000001" customHeight="1" x14ac:dyDescent="0.25">
      <c r="A217" s="60">
        <v>45756</v>
      </c>
      <c r="B217" s="18">
        <v>24</v>
      </c>
      <c r="C217" s="19">
        <v>49.91</v>
      </c>
      <c r="D217">
        <v>861.27435944444449</v>
      </c>
      <c r="E217">
        <v>199.76416466666666</v>
      </c>
      <c r="F217">
        <v>162.40601899999999</v>
      </c>
      <c r="G217">
        <v>157.69187111111111</v>
      </c>
      <c r="H217">
        <v>116.72504733333334</v>
      </c>
      <c r="I217">
        <v>70.778757555555558</v>
      </c>
      <c r="J217">
        <v>113.89317244444445</v>
      </c>
      <c r="K217" s="21" t="str">
        <f t="shared" si="3"/>
        <v>09-Apr-2025  Bl No 24</v>
      </c>
      <c r="AD217" s="20"/>
      <c r="AE217" s="20"/>
      <c r="AF217" s="20"/>
      <c r="AG217" s="20"/>
      <c r="AH217" s="20"/>
      <c r="AI217" s="20"/>
      <c r="AJ217" s="20"/>
    </row>
    <row r="218" spans="1:36" ht="17.100000000000001" customHeight="1" x14ac:dyDescent="0.25">
      <c r="A218" s="60">
        <v>45756</v>
      </c>
      <c r="B218" s="18">
        <v>25</v>
      </c>
      <c r="C218" s="19">
        <v>49.92</v>
      </c>
      <c r="D218">
        <v>852.82156655555559</v>
      </c>
      <c r="E218">
        <v>154.19552944444445</v>
      </c>
      <c r="F218">
        <v>168.69786300000001</v>
      </c>
      <c r="G218">
        <v>162.11560622222223</v>
      </c>
      <c r="H218">
        <v>125.97245622222222</v>
      </c>
      <c r="I218">
        <v>74.36407233333334</v>
      </c>
      <c r="J218">
        <v>117.86848533333334</v>
      </c>
      <c r="K218" s="21" t="str">
        <f t="shared" si="3"/>
        <v>09-Apr-2025  Bl No 25</v>
      </c>
      <c r="AD218" s="20"/>
      <c r="AE218" s="20"/>
      <c r="AF218" s="20"/>
      <c r="AG218" s="20"/>
      <c r="AH218" s="20"/>
      <c r="AI218" s="20"/>
      <c r="AJ218" s="20"/>
    </row>
    <row r="219" spans="1:36" ht="17.100000000000001" customHeight="1" x14ac:dyDescent="0.25">
      <c r="A219" s="60">
        <v>45756</v>
      </c>
      <c r="B219" s="18">
        <v>26</v>
      </c>
      <c r="C219" s="19">
        <v>49.77</v>
      </c>
      <c r="D219">
        <v>814.09976411111109</v>
      </c>
      <c r="E219">
        <v>145.20246977777776</v>
      </c>
      <c r="F219">
        <v>180.58097066666667</v>
      </c>
      <c r="G219">
        <v>160.05350855555557</v>
      </c>
      <c r="H219">
        <v>123.89404388888889</v>
      </c>
      <c r="I219">
        <v>80.341501111111114</v>
      </c>
      <c r="J219">
        <v>121.58021422222222</v>
      </c>
      <c r="K219" s="21" t="str">
        <f t="shared" si="3"/>
        <v>09-Apr-2025  Bl No 26</v>
      </c>
      <c r="AD219" s="20"/>
      <c r="AE219" s="20"/>
      <c r="AF219" s="20"/>
      <c r="AG219" s="20"/>
      <c r="AH219" s="20"/>
      <c r="AI219" s="20"/>
      <c r="AJ219" s="20"/>
    </row>
    <row r="220" spans="1:36" ht="17.100000000000001" customHeight="1" x14ac:dyDescent="0.25">
      <c r="A220" s="60">
        <v>45756</v>
      </c>
      <c r="B220" s="18">
        <v>27</v>
      </c>
      <c r="C220" s="19">
        <v>50.01</v>
      </c>
      <c r="D220">
        <v>805.82373366666661</v>
      </c>
      <c r="E220">
        <v>137.18681822222223</v>
      </c>
      <c r="F220">
        <v>187.31861633333332</v>
      </c>
      <c r="G220">
        <v>149.35144844444446</v>
      </c>
      <c r="H220">
        <v>125.934577</v>
      </c>
      <c r="I220">
        <v>85.230439444444443</v>
      </c>
      <c r="J220">
        <v>124.22843399999999</v>
      </c>
      <c r="K220" s="21" t="str">
        <f t="shared" si="3"/>
        <v>09-Apr-2025  Bl No 27</v>
      </c>
      <c r="AD220" s="20"/>
      <c r="AE220" s="20"/>
      <c r="AF220" s="20"/>
      <c r="AG220" s="20"/>
      <c r="AH220" s="20"/>
      <c r="AI220" s="20"/>
      <c r="AJ220" s="20"/>
    </row>
    <row r="221" spans="1:36" ht="17.100000000000001" customHeight="1" x14ac:dyDescent="0.25">
      <c r="A221" s="60">
        <v>45756</v>
      </c>
      <c r="B221" s="18">
        <v>28</v>
      </c>
      <c r="C221" s="19">
        <v>50</v>
      </c>
      <c r="D221">
        <v>763.11509177777782</v>
      </c>
      <c r="E221">
        <v>143.86002333333334</v>
      </c>
      <c r="F221">
        <v>187.611592</v>
      </c>
      <c r="G221">
        <v>142.68404666666666</v>
      </c>
      <c r="H221">
        <v>110.96688522222222</v>
      </c>
      <c r="I221">
        <v>83.041509222222217</v>
      </c>
      <c r="J221">
        <v>103.98873522222222</v>
      </c>
      <c r="K221" s="21" t="str">
        <f t="shared" si="3"/>
        <v>09-Apr-2025  Bl No 28</v>
      </c>
      <c r="AD221" s="20"/>
      <c r="AE221" s="20"/>
      <c r="AF221" s="20"/>
      <c r="AG221" s="20"/>
      <c r="AH221" s="20"/>
      <c r="AI221" s="20"/>
      <c r="AJ221" s="20"/>
    </row>
    <row r="222" spans="1:36" ht="17.100000000000001" customHeight="1" x14ac:dyDescent="0.25">
      <c r="A222" s="60">
        <v>45756</v>
      </c>
      <c r="B222" s="18">
        <v>29</v>
      </c>
      <c r="C222" s="19">
        <v>50.02</v>
      </c>
      <c r="D222">
        <v>795.43544511111111</v>
      </c>
      <c r="E222">
        <v>145.36122711111111</v>
      </c>
      <c r="F222">
        <v>195.41564344444444</v>
      </c>
      <c r="G222">
        <v>141.79184033333334</v>
      </c>
      <c r="H222">
        <v>105.43025644444444</v>
      </c>
      <c r="I222">
        <v>73.641098222222226</v>
      </c>
      <c r="J222">
        <v>111.12784855555556</v>
      </c>
      <c r="K222" s="21" t="str">
        <f t="shared" si="3"/>
        <v>09-Apr-2025  Bl No 29</v>
      </c>
      <c r="AD222" s="20"/>
      <c r="AE222" s="20"/>
      <c r="AF222" s="20"/>
      <c r="AG222" s="20"/>
      <c r="AH222" s="20"/>
      <c r="AI222" s="20"/>
      <c r="AJ222" s="20"/>
    </row>
    <row r="223" spans="1:36" ht="17.100000000000001" customHeight="1" x14ac:dyDescent="0.25">
      <c r="A223" s="60">
        <v>45756</v>
      </c>
      <c r="B223" s="18">
        <v>30</v>
      </c>
      <c r="C223" s="19">
        <v>50.05</v>
      </c>
      <c r="D223">
        <v>811.24657533333334</v>
      </c>
      <c r="E223">
        <v>163.41379211111112</v>
      </c>
      <c r="F223">
        <v>198.63946877777778</v>
      </c>
      <c r="G223">
        <v>153.85571711111112</v>
      </c>
      <c r="H223">
        <v>108.07577855555556</v>
      </c>
      <c r="I223">
        <v>72.291262333333336</v>
      </c>
      <c r="J223">
        <v>112.85612733333333</v>
      </c>
      <c r="K223" s="21" t="str">
        <f t="shared" si="3"/>
        <v>09-Apr-2025  Bl No 30</v>
      </c>
      <c r="AD223" s="20"/>
      <c r="AE223" s="20"/>
      <c r="AF223" s="20"/>
      <c r="AG223" s="20"/>
      <c r="AH223" s="20"/>
      <c r="AI223" s="20"/>
      <c r="AJ223" s="20"/>
    </row>
    <row r="224" spans="1:36" ht="17.100000000000001" customHeight="1" x14ac:dyDescent="0.25">
      <c r="A224" s="60">
        <v>45756</v>
      </c>
      <c r="B224" s="18">
        <v>31</v>
      </c>
      <c r="C224" s="19">
        <v>50</v>
      </c>
      <c r="D224">
        <v>810.37720266666668</v>
      </c>
      <c r="E224">
        <v>160.90211755555555</v>
      </c>
      <c r="F224">
        <v>198.79285133333335</v>
      </c>
      <c r="G224">
        <v>153.93173444444446</v>
      </c>
      <c r="H224">
        <v>105.68571033333333</v>
      </c>
      <c r="I224">
        <v>70.439495333333326</v>
      </c>
      <c r="J224">
        <v>116.15938800000001</v>
      </c>
      <c r="K224" s="21" t="str">
        <f t="shared" si="3"/>
        <v>09-Apr-2025  Bl No 31</v>
      </c>
      <c r="AD224" s="20"/>
      <c r="AE224" s="20"/>
      <c r="AF224" s="20"/>
      <c r="AG224" s="20"/>
      <c r="AH224" s="20"/>
      <c r="AI224" s="20"/>
      <c r="AJ224" s="20"/>
    </row>
    <row r="225" spans="1:36" ht="17.100000000000001" customHeight="1" x14ac:dyDescent="0.25">
      <c r="A225" s="60">
        <v>45756</v>
      </c>
      <c r="B225" s="18">
        <v>32</v>
      </c>
      <c r="C225" s="19">
        <v>50.02</v>
      </c>
      <c r="D225">
        <v>800.66866600000003</v>
      </c>
      <c r="E225">
        <v>155.055001</v>
      </c>
      <c r="F225">
        <v>204.50251977777779</v>
      </c>
      <c r="G225">
        <v>153.29747944444443</v>
      </c>
      <c r="H225">
        <v>106.43487766666667</v>
      </c>
      <c r="I225">
        <v>67.599957888888895</v>
      </c>
      <c r="J225">
        <v>116.99514966666666</v>
      </c>
      <c r="K225" s="21" t="str">
        <f t="shared" si="3"/>
        <v>09-Apr-2025  Bl No 32</v>
      </c>
      <c r="AD225" s="20"/>
      <c r="AE225" s="20"/>
      <c r="AF225" s="20"/>
      <c r="AG225" s="20"/>
      <c r="AH225" s="20"/>
      <c r="AI225" s="20"/>
      <c r="AJ225" s="20"/>
    </row>
    <row r="226" spans="1:36" ht="17.100000000000001" customHeight="1" x14ac:dyDescent="0.25">
      <c r="A226" s="60">
        <v>45756</v>
      </c>
      <c r="B226" s="18">
        <v>33</v>
      </c>
      <c r="C226" s="19">
        <v>50</v>
      </c>
      <c r="D226">
        <v>838.21465744444447</v>
      </c>
      <c r="E226">
        <v>192.36617022222222</v>
      </c>
      <c r="F226">
        <v>204.17591200000001</v>
      </c>
      <c r="G226">
        <v>147.53457555555556</v>
      </c>
      <c r="H226">
        <v>108.79963922222223</v>
      </c>
      <c r="I226">
        <v>79.449209111111116</v>
      </c>
      <c r="J226">
        <v>119.06256388888889</v>
      </c>
      <c r="K226" s="21" t="str">
        <f t="shared" si="3"/>
        <v>09-Apr-2025  Bl No 33</v>
      </c>
      <c r="AD226" s="20"/>
      <c r="AE226" s="20"/>
      <c r="AF226" s="20"/>
      <c r="AG226" s="20"/>
      <c r="AH226" s="20"/>
      <c r="AI226" s="20"/>
      <c r="AJ226" s="20"/>
    </row>
    <row r="227" spans="1:36" ht="17.100000000000001" customHeight="1" x14ac:dyDescent="0.25">
      <c r="A227" s="60">
        <v>45756</v>
      </c>
      <c r="B227" s="18">
        <v>34</v>
      </c>
      <c r="C227" s="19">
        <v>49.99</v>
      </c>
      <c r="D227">
        <v>867.92086800000004</v>
      </c>
      <c r="E227">
        <v>198.90068133333332</v>
      </c>
      <c r="F227">
        <v>206.91101422222224</v>
      </c>
      <c r="G227">
        <v>142.06317433333334</v>
      </c>
      <c r="H227">
        <v>108.06531211111111</v>
      </c>
      <c r="I227">
        <v>75.551138555555553</v>
      </c>
      <c r="J227">
        <v>119.78478644444445</v>
      </c>
      <c r="K227" s="21" t="str">
        <f t="shared" si="3"/>
        <v>09-Apr-2025  Bl No 34</v>
      </c>
      <c r="AD227" s="20"/>
      <c r="AE227" s="20"/>
      <c r="AF227" s="20"/>
      <c r="AG227" s="20"/>
      <c r="AH227" s="20"/>
      <c r="AI227" s="20"/>
      <c r="AJ227" s="20"/>
    </row>
    <row r="228" spans="1:36" ht="17.100000000000001" customHeight="1" x14ac:dyDescent="0.25">
      <c r="A228" s="60">
        <v>45756</v>
      </c>
      <c r="B228" s="18">
        <v>35</v>
      </c>
      <c r="C228" s="19">
        <v>49.95</v>
      </c>
      <c r="D228">
        <v>889.23199677777779</v>
      </c>
      <c r="E228">
        <v>202.08785166666667</v>
      </c>
      <c r="F228">
        <v>208.87371155555556</v>
      </c>
      <c r="G228">
        <v>141.95540933333334</v>
      </c>
      <c r="H228">
        <v>102.19072544444444</v>
      </c>
      <c r="I228">
        <v>74.322591222222229</v>
      </c>
      <c r="J228">
        <v>113.68838766666667</v>
      </c>
      <c r="K228" s="21" t="str">
        <f t="shared" si="3"/>
        <v>09-Apr-2025  Bl No 35</v>
      </c>
      <c r="AD228" s="20"/>
      <c r="AE228" s="20"/>
      <c r="AF228" s="20"/>
      <c r="AG228" s="20"/>
      <c r="AH228" s="20"/>
      <c r="AI228" s="20"/>
      <c r="AJ228" s="20"/>
    </row>
    <row r="229" spans="1:36" ht="17.100000000000001" customHeight="1" x14ac:dyDescent="0.25">
      <c r="A229" s="60">
        <v>45756</v>
      </c>
      <c r="B229" s="18">
        <v>36</v>
      </c>
      <c r="C229" s="19">
        <v>49.98</v>
      </c>
      <c r="D229">
        <v>913.14668877777774</v>
      </c>
      <c r="E229">
        <v>213.38088066666666</v>
      </c>
      <c r="F229">
        <v>198.83874677777777</v>
      </c>
      <c r="G229">
        <v>140.79338611111112</v>
      </c>
      <c r="H229">
        <v>97.455592777777781</v>
      </c>
      <c r="I229">
        <v>70.808688222222216</v>
      </c>
      <c r="J229">
        <v>116.58550700000001</v>
      </c>
      <c r="K229" s="21" t="str">
        <f t="shared" si="3"/>
        <v>09-Apr-2025  Bl No 36</v>
      </c>
      <c r="AD229" s="20"/>
      <c r="AE229" s="20"/>
      <c r="AF229" s="20"/>
      <c r="AG229" s="20"/>
      <c r="AH229" s="20"/>
      <c r="AI229" s="20"/>
      <c r="AJ229" s="20"/>
    </row>
    <row r="230" spans="1:36" ht="17.100000000000001" customHeight="1" x14ac:dyDescent="0.25">
      <c r="A230" s="60">
        <v>45756</v>
      </c>
      <c r="B230" s="18">
        <v>37</v>
      </c>
      <c r="C230" s="19">
        <v>50</v>
      </c>
      <c r="D230">
        <v>959.00038066666662</v>
      </c>
      <c r="E230">
        <v>199.51843966666667</v>
      </c>
      <c r="F230">
        <v>194.13602900000001</v>
      </c>
      <c r="G230">
        <v>137.47404833333334</v>
      </c>
      <c r="H230">
        <v>93.80116955555556</v>
      </c>
      <c r="I230">
        <v>69.339247999999998</v>
      </c>
      <c r="J230">
        <v>111.46347855555555</v>
      </c>
      <c r="K230" s="21" t="str">
        <f t="shared" si="3"/>
        <v>09-Apr-2025  Bl No 37</v>
      </c>
      <c r="AD230" s="20"/>
      <c r="AE230" s="20"/>
      <c r="AF230" s="20"/>
      <c r="AG230" s="20"/>
      <c r="AH230" s="20"/>
      <c r="AI230" s="20"/>
      <c r="AJ230" s="20"/>
    </row>
    <row r="231" spans="1:36" ht="17.100000000000001" customHeight="1" x14ac:dyDescent="0.25">
      <c r="A231" s="60">
        <v>45756</v>
      </c>
      <c r="B231" s="18">
        <v>38</v>
      </c>
      <c r="C231" s="19">
        <v>50</v>
      </c>
      <c r="D231">
        <v>978.42020855555552</v>
      </c>
      <c r="E231">
        <v>197.00310611111112</v>
      </c>
      <c r="F231">
        <v>194.92273611111111</v>
      </c>
      <c r="G231">
        <v>138.09210277777777</v>
      </c>
      <c r="H231">
        <v>89.714098333333339</v>
      </c>
      <c r="I231">
        <v>68.920705333333331</v>
      </c>
      <c r="J231">
        <v>110.22050166666666</v>
      </c>
      <c r="K231" s="21" t="str">
        <f t="shared" si="3"/>
        <v>09-Apr-2025  Bl No 38</v>
      </c>
      <c r="AD231" s="20"/>
      <c r="AE231" s="20"/>
      <c r="AF231" s="20"/>
      <c r="AG231" s="20"/>
      <c r="AH231" s="20"/>
      <c r="AI231" s="20"/>
      <c r="AJ231" s="20"/>
    </row>
    <row r="232" spans="1:36" ht="17.100000000000001" customHeight="1" x14ac:dyDescent="0.25">
      <c r="A232" s="60">
        <v>45756</v>
      </c>
      <c r="B232" s="18">
        <v>39</v>
      </c>
      <c r="C232" s="19">
        <v>50.02</v>
      </c>
      <c r="D232">
        <v>981.47316422222218</v>
      </c>
      <c r="E232">
        <v>215.50643177777778</v>
      </c>
      <c r="F232">
        <v>191.4978801111111</v>
      </c>
      <c r="G232">
        <v>138.75806822222222</v>
      </c>
      <c r="H232">
        <v>101.32616022222223</v>
      </c>
      <c r="I232">
        <v>66.070566888888891</v>
      </c>
      <c r="J232">
        <v>108.27577877777777</v>
      </c>
      <c r="K232" s="21" t="str">
        <f t="shared" si="3"/>
        <v>09-Apr-2025  Bl No 39</v>
      </c>
      <c r="AD232" s="20"/>
      <c r="AE232" s="20"/>
      <c r="AF232" s="20"/>
      <c r="AG232" s="20"/>
      <c r="AH232" s="20"/>
      <c r="AI232" s="20"/>
      <c r="AJ232" s="20"/>
    </row>
    <row r="233" spans="1:36" ht="17.100000000000001" customHeight="1" x14ac:dyDescent="0.25">
      <c r="A233" s="60">
        <v>45756</v>
      </c>
      <c r="B233" s="18">
        <v>40</v>
      </c>
      <c r="C233" s="19">
        <v>50.04</v>
      </c>
      <c r="D233">
        <v>984.44854366666664</v>
      </c>
      <c r="E233">
        <v>221.63172144444445</v>
      </c>
      <c r="F233">
        <v>193.13156888888889</v>
      </c>
      <c r="G233">
        <v>116.786546</v>
      </c>
      <c r="H233">
        <v>95.986389444444441</v>
      </c>
      <c r="I233">
        <v>65.924684999999997</v>
      </c>
      <c r="J233">
        <v>111.00661788888888</v>
      </c>
      <c r="K233" s="21" t="str">
        <f t="shared" si="3"/>
        <v>09-Apr-2025  Bl No 40</v>
      </c>
      <c r="AD233" s="20"/>
      <c r="AE233" s="20"/>
      <c r="AF233" s="20"/>
      <c r="AG233" s="20"/>
      <c r="AH233" s="20"/>
      <c r="AI233" s="20"/>
      <c r="AJ233" s="20"/>
    </row>
    <row r="234" spans="1:36" ht="17.100000000000001" customHeight="1" x14ac:dyDescent="0.25">
      <c r="A234" s="60">
        <v>45756</v>
      </c>
      <c r="B234" s="18">
        <v>41</v>
      </c>
      <c r="C234" s="19">
        <v>50.1</v>
      </c>
      <c r="D234">
        <v>1015.1513992222223</v>
      </c>
      <c r="E234">
        <v>213.75305844444443</v>
      </c>
      <c r="F234">
        <v>194.99874466666665</v>
      </c>
      <c r="G234">
        <v>101.16003544444445</v>
      </c>
      <c r="H234">
        <v>99.281171000000001</v>
      </c>
      <c r="I234">
        <v>64.698878555555552</v>
      </c>
      <c r="J234">
        <v>110.70859688888889</v>
      </c>
      <c r="K234" s="21" t="str">
        <f t="shared" si="3"/>
        <v>09-Apr-2025  Bl No 41</v>
      </c>
      <c r="AD234" s="20"/>
      <c r="AE234" s="20"/>
      <c r="AF234" s="20"/>
      <c r="AG234" s="20"/>
      <c r="AH234" s="20"/>
      <c r="AI234" s="20"/>
      <c r="AJ234" s="20"/>
    </row>
    <row r="235" spans="1:36" ht="17.100000000000001" customHeight="1" x14ac:dyDescent="0.25">
      <c r="A235" s="60">
        <v>45756</v>
      </c>
      <c r="B235" s="18">
        <v>42</v>
      </c>
      <c r="C235" s="19">
        <v>50.06</v>
      </c>
      <c r="D235">
        <v>1019.4255873333333</v>
      </c>
      <c r="E235">
        <v>224.06410311111111</v>
      </c>
      <c r="F235">
        <v>195.28143688888889</v>
      </c>
      <c r="G235">
        <v>97.957091888888883</v>
      </c>
      <c r="H235">
        <v>95.333307888888882</v>
      </c>
      <c r="I235">
        <v>63.910686666666663</v>
      </c>
      <c r="J235">
        <v>110.619691</v>
      </c>
      <c r="K235" s="21" t="str">
        <f t="shared" si="3"/>
        <v>09-Apr-2025  Bl No 42</v>
      </c>
      <c r="AD235" s="20"/>
      <c r="AE235" s="20"/>
      <c r="AF235" s="20"/>
      <c r="AG235" s="20"/>
      <c r="AH235" s="20"/>
      <c r="AI235" s="20"/>
      <c r="AJ235" s="20"/>
    </row>
    <row r="236" spans="1:36" ht="17.100000000000001" customHeight="1" x14ac:dyDescent="0.25">
      <c r="A236" s="60">
        <v>45756</v>
      </c>
      <c r="B236" s="18">
        <v>43</v>
      </c>
      <c r="C236" s="19">
        <v>50.01</v>
      </c>
      <c r="D236">
        <v>1010.5682808888889</v>
      </c>
      <c r="E236">
        <v>224.45731311111112</v>
      </c>
      <c r="F236">
        <v>192.39837355555557</v>
      </c>
      <c r="G236">
        <v>96.849209666666667</v>
      </c>
      <c r="H236">
        <v>97.838838111111116</v>
      </c>
      <c r="I236">
        <v>65.576442888888892</v>
      </c>
      <c r="J236">
        <v>114.36893411111112</v>
      </c>
      <c r="K236" s="21" t="str">
        <f t="shared" si="3"/>
        <v>09-Apr-2025  Bl No 43</v>
      </c>
      <c r="AD236" s="20"/>
      <c r="AE236" s="20"/>
      <c r="AF236" s="20"/>
      <c r="AG236" s="20"/>
      <c r="AH236" s="20"/>
      <c r="AI236" s="20"/>
      <c r="AJ236" s="20"/>
    </row>
    <row r="237" spans="1:36" ht="17.100000000000001" customHeight="1" x14ac:dyDescent="0.25">
      <c r="A237" s="60">
        <v>45756</v>
      </c>
      <c r="B237" s="18">
        <v>44</v>
      </c>
      <c r="C237" s="19">
        <v>50.02</v>
      </c>
      <c r="D237">
        <v>1031.9522366666667</v>
      </c>
      <c r="E237">
        <v>222.97672344444445</v>
      </c>
      <c r="F237">
        <v>197.2077878888889</v>
      </c>
      <c r="G237">
        <v>95.589522333333335</v>
      </c>
      <c r="H237">
        <v>94.698317222222215</v>
      </c>
      <c r="I237">
        <v>74.857057888888889</v>
      </c>
      <c r="J237">
        <v>113.98837266666666</v>
      </c>
      <c r="K237" s="21" t="str">
        <f t="shared" si="3"/>
        <v>09-Apr-2025  Bl No 44</v>
      </c>
      <c r="AD237" s="20"/>
      <c r="AE237" s="20"/>
      <c r="AF237" s="20"/>
      <c r="AG237" s="20"/>
      <c r="AH237" s="20"/>
      <c r="AI237" s="20"/>
      <c r="AJ237" s="20"/>
    </row>
    <row r="238" spans="1:36" ht="17.100000000000001" customHeight="1" x14ac:dyDescent="0.25">
      <c r="A238" s="60">
        <v>45756</v>
      </c>
      <c r="B238" s="18">
        <v>45</v>
      </c>
      <c r="C238" s="19">
        <v>50.04</v>
      </c>
      <c r="D238">
        <v>984.81275055555557</v>
      </c>
      <c r="E238">
        <v>209.36922033333335</v>
      </c>
      <c r="F238">
        <v>192.0825868888889</v>
      </c>
      <c r="G238">
        <v>91.873078666666672</v>
      </c>
      <c r="H238">
        <v>96.682816222222229</v>
      </c>
      <c r="I238">
        <v>74.440399777777785</v>
      </c>
      <c r="J238">
        <v>102.10589622222223</v>
      </c>
      <c r="K238" s="21" t="str">
        <f t="shared" si="3"/>
        <v>09-Apr-2025  Bl No 45</v>
      </c>
      <c r="AD238" s="20"/>
      <c r="AE238" s="20"/>
      <c r="AF238" s="20"/>
      <c r="AG238" s="20"/>
      <c r="AH238" s="20"/>
      <c r="AI238" s="20"/>
      <c r="AJ238" s="20"/>
    </row>
    <row r="239" spans="1:36" ht="17.100000000000001" customHeight="1" x14ac:dyDescent="0.25">
      <c r="A239" s="60">
        <v>45756</v>
      </c>
      <c r="B239" s="18">
        <v>46</v>
      </c>
      <c r="C239" s="19">
        <v>50.04</v>
      </c>
      <c r="D239">
        <v>1058.7774026666666</v>
      </c>
      <c r="E239">
        <v>220.61873577777777</v>
      </c>
      <c r="F239">
        <v>200.66762877777776</v>
      </c>
      <c r="G239">
        <v>99.363364444444443</v>
      </c>
      <c r="H239">
        <v>106.70563677777778</v>
      </c>
      <c r="I239">
        <v>75.990736999999996</v>
      </c>
      <c r="J239">
        <v>107.98013777777778</v>
      </c>
      <c r="K239" s="21" t="str">
        <f t="shared" si="3"/>
        <v>09-Apr-2025  Bl No 46</v>
      </c>
      <c r="AD239" s="20"/>
      <c r="AE239" s="20"/>
      <c r="AF239" s="20"/>
      <c r="AG239" s="20"/>
      <c r="AH239" s="20"/>
      <c r="AI239" s="20"/>
      <c r="AJ239" s="20"/>
    </row>
    <row r="240" spans="1:36" ht="17.100000000000001" customHeight="1" x14ac:dyDescent="0.25">
      <c r="A240" s="60">
        <v>45756</v>
      </c>
      <c r="B240" s="18">
        <v>47</v>
      </c>
      <c r="C240" s="19">
        <v>49.98</v>
      </c>
      <c r="D240">
        <v>1100.0802031111111</v>
      </c>
      <c r="E240">
        <v>222.39321988888889</v>
      </c>
      <c r="F240">
        <v>202.1517661111111</v>
      </c>
      <c r="G240">
        <v>92.091301888888893</v>
      </c>
      <c r="H240">
        <v>99.736069444444439</v>
      </c>
      <c r="I240">
        <v>71.605125000000001</v>
      </c>
      <c r="J240">
        <v>109.61629088888888</v>
      </c>
      <c r="K240" s="21" t="str">
        <f t="shared" si="3"/>
        <v>09-Apr-2025  Bl No 47</v>
      </c>
      <c r="AD240" s="20"/>
      <c r="AE240" s="20"/>
      <c r="AF240" s="20"/>
      <c r="AG240" s="20"/>
      <c r="AH240" s="20"/>
      <c r="AI240" s="20"/>
      <c r="AJ240" s="20"/>
    </row>
    <row r="241" spans="1:36" ht="17.100000000000001" customHeight="1" x14ac:dyDescent="0.25">
      <c r="A241" s="60">
        <v>45756</v>
      </c>
      <c r="B241" s="18">
        <v>48</v>
      </c>
      <c r="C241" s="19">
        <v>49.98</v>
      </c>
      <c r="D241">
        <v>1112.2773493333334</v>
      </c>
      <c r="E241">
        <v>223.71585711111112</v>
      </c>
      <c r="F241">
        <v>199.06664477777778</v>
      </c>
      <c r="G241">
        <v>94.403331666666674</v>
      </c>
      <c r="H241">
        <v>96.536537999999993</v>
      </c>
      <c r="I241">
        <v>74.826562444444448</v>
      </c>
      <c r="J241">
        <v>109.80231122222222</v>
      </c>
      <c r="K241" s="21" t="str">
        <f t="shared" si="3"/>
        <v>09-Apr-2025  Bl No 48</v>
      </c>
      <c r="AD241" s="20"/>
      <c r="AE241" s="20"/>
      <c r="AF241" s="20"/>
      <c r="AG241" s="20"/>
      <c r="AH241" s="20"/>
      <c r="AI241" s="20"/>
      <c r="AJ241" s="20"/>
    </row>
    <row r="242" spans="1:36" ht="17.100000000000001" customHeight="1" x14ac:dyDescent="0.25">
      <c r="A242" s="60">
        <v>45756</v>
      </c>
      <c r="B242" s="18">
        <v>49</v>
      </c>
      <c r="C242" s="19">
        <v>49.99</v>
      </c>
      <c r="D242">
        <v>1105.5347773333333</v>
      </c>
      <c r="E242">
        <v>221.21934222222222</v>
      </c>
      <c r="F242">
        <v>207.09756188888889</v>
      </c>
      <c r="G242">
        <v>95.996289666666669</v>
      </c>
      <c r="H242">
        <v>93.019169888888882</v>
      </c>
      <c r="I242">
        <v>73.260879222222229</v>
      </c>
      <c r="J242">
        <v>111.63751288888889</v>
      </c>
      <c r="K242" s="21" t="str">
        <f t="shared" si="3"/>
        <v>09-Apr-2025  Bl No 49</v>
      </c>
      <c r="L242" s="22"/>
      <c r="AD242" s="20"/>
      <c r="AE242" s="20"/>
      <c r="AF242" s="20"/>
      <c r="AG242" s="20"/>
      <c r="AH242" s="20"/>
      <c r="AI242" s="20"/>
      <c r="AJ242" s="20"/>
    </row>
    <row r="243" spans="1:36" ht="17.100000000000001" customHeight="1" x14ac:dyDescent="0.25">
      <c r="A243" s="60">
        <v>45756</v>
      </c>
      <c r="B243" s="18">
        <v>50</v>
      </c>
      <c r="C243" s="19">
        <v>50.01</v>
      </c>
      <c r="D243">
        <v>1142.6723059999999</v>
      </c>
      <c r="E243">
        <v>223.12334522222221</v>
      </c>
      <c r="F243">
        <v>211.70386422222222</v>
      </c>
      <c r="G243">
        <v>96.140363777777779</v>
      </c>
      <c r="H243">
        <v>94.059072666666665</v>
      </c>
      <c r="I243">
        <v>66.297362777777778</v>
      </c>
      <c r="J243">
        <v>116.66365122222223</v>
      </c>
      <c r="K243" s="21" t="str">
        <f t="shared" si="3"/>
        <v>09-Apr-2025  Bl No 50</v>
      </c>
      <c r="L243" s="22"/>
      <c r="AD243" s="20"/>
      <c r="AE243" s="20"/>
      <c r="AF243" s="20"/>
      <c r="AG243" s="20"/>
      <c r="AH243" s="20"/>
      <c r="AI243" s="20"/>
      <c r="AJ243" s="20"/>
    </row>
    <row r="244" spans="1:36" ht="17.100000000000001" customHeight="1" x14ac:dyDescent="0.25">
      <c r="A244" s="60">
        <v>45756</v>
      </c>
      <c r="B244" s="18">
        <v>51</v>
      </c>
      <c r="C244" s="19">
        <v>50.01</v>
      </c>
      <c r="D244">
        <v>1171.916567</v>
      </c>
      <c r="E244">
        <v>201.5303221111111</v>
      </c>
      <c r="F244">
        <v>216.085691</v>
      </c>
      <c r="G244">
        <v>91.430684333333332</v>
      </c>
      <c r="H244">
        <v>100.13210533333333</v>
      </c>
      <c r="I244">
        <v>71.565804777777771</v>
      </c>
      <c r="J244">
        <v>115.24454655555556</v>
      </c>
      <c r="K244" s="21" t="str">
        <f t="shared" si="3"/>
        <v>09-Apr-2025  Bl No 51</v>
      </c>
      <c r="AD244" s="20"/>
      <c r="AE244" s="20"/>
      <c r="AF244" s="20"/>
      <c r="AG244" s="20"/>
      <c r="AH244" s="20"/>
      <c r="AI244" s="20"/>
      <c r="AJ244" s="20"/>
    </row>
    <row r="245" spans="1:36" ht="17.100000000000001" customHeight="1" x14ac:dyDescent="0.25">
      <c r="A245" s="60">
        <v>45756</v>
      </c>
      <c r="B245" s="18">
        <v>52</v>
      </c>
      <c r="C245" s="19">
        <v>49.96</v>
      </c>
      <c r="D245">
        <v>1172.4619865555555</v>
      </c>
      <c r="E245">
        <v>187.09531544444445</v>
      </c>
      <c r="F245">
        <v>217.1930518888889</v>
      </c>
      <c r="G245">
        <v>93.275489777777778</v>
      </c>
      <c r="H245">
        <v>110.13506533333333</v>
      </c>
      <c r="I245">
        <v>71.025481222222226</v>
      </c>
      <c r="J245">
        <v>114.59681922222222</v>
      </c>
      <c r="K245" s="21" t="str">
        <f t="shared" si="3"/>
        <v>09-Apr-2025  Bl No 52</v>
      </c>
      <c r="AD245" s="20"/>
      <c r="AE245" s="20"/>
      <c r="AF245" s="20"/>
      <c r="AG245" s="20"/>
      <c r="AH245" s="20"/>
      <c r="AI245" s="20"/>
      <c r="AJ245" s="20"/>
    </row>
    <row r="246" spans="1:36" ht="17.100000000000001" customHeight="1" x14ac:dyDescent="0.25">
      <c r="A246" s="60">
        <v>45756</v>
      </c>
      <c r="B246" s="18">
        <v>53</v>
      </c>
      <c r="C246" s="19">
        <v>50.03</v>
      </c>
      <c r="D246">
        <v>1182.1055075555555</v>
      </c>
      <c r="E246">
        <v>184.94739488888888</v>
      </c>
      <c r="F246">
        <v>219.10311333333334</v>
      </c>
      <c r="G246">
        <v>85.899295111111115</v>
      </c>
      <c r="H246">
        <v>107.54643966666667</v>
      </c>
      <c r="I246">
        <v>81.115215555555551</v>
      </c>
      <c r="J246">
        <v>115.13763366666667</v>
      </c>
      <c r="K246" s="21" t="str">
        <f t="shared" si="3"/>
        <v>09-Apr-2025  Bl No 53</v>
      </c>
      <c r="AD246" s="20"/>
      <c r="AE246" s="20"/>
      <c r="AF246" s="20"/>
      <c r="AG246" s="20"/>
      <c r="AH246" s="20"/>
      <c r="AI246" s="20"/>
      <c r="AJ246" s="20"/>
    </row>
    <row r="247" spans="1:36" ht="17.100000000000001" customHeight="1" x14ac:dyDescent="0.25">
      <c r="A247" s="60">
        <v>45756</v>
      </c>
      <c r="B247" s="18">
        <v>54</v>
      </c>
      <c r="C247" s="19">
        <v>50.02</v>
      </c>
      <c r="D247">
        <v>1224.9934003333333</v>
      </c>
      <c r="E247">
        <v>207.15267211111112</v>
      </c>
      <c r="F247">
        <v>217.36014844444443</v>
      </c>
      <c r="G247">
        <v>90.847442666666666</v>
      </c>
      <c r="H247">
        <v>106.16204711111111</v>
      </c>
      <c r="I247">
        <v>76.303896888888886</v>
      </c>
      <c r="J247">
        <v>116.93802122222222</v>
      </c>
      <c r="K247" s="21" t="str">
        <f t="shared" si="3"/>
        <v>09-Apr-2025  Bl No 54</v>
      </c>
      <c r="AD247" s="20"/>
      <c r="AE247" s="20"/>
      <c r="AF247" s="20"/>
      <c r="AG247" s="20"/>
      <c r="AH247" s="20"/>
      <c r="AI247" s="20"/>
      <c r="AJ247" s="20"/>
    </row>
    <row r="248" spans="1:36" ht="17.100000000000001" customHeight="1" x14ac:dyDescent="0.25">
      <c r="A248" s="60">
        <v>45756</v>
      </c>
      <c r="B248" s="18">
        <v>55</v>
      </c>
      <c r="C248" s="19">
        <v>50.03</v>
      </c>
      <c r="D248">
        <v>1254.1572186666667</v>
      </c>
      <c r="E248">
        <v>217.70153655555555</v>
      </c>
      <c r="F248">
        <v>217.81042166666666</v>
      </c>
      <c r="G248">
        <v>96.13154322222222</v>
      </c>
      <c r="H248">
        <v>104.36512766666667</v>
      </c>
      <c r="I248">
        <v>72.934656222222216</v>
      </c>
      <c r="J248">
        <v>116.56506833333333</v>
      </c>
      <c r="K248" s="21" t="str">
        <f t="shared" si="3"/>
        <v>09-Apr-2025  Bl No 55</v>
      </c>
      <c r="AD248" s="20"/>
      <c r="AE248" s="20"/>
      <c r="AF248" s="20"/>
      <c r="AG248" s="20"/>
      <c r="AH248" s="20"/>
      <c r="AI248" s="20"/>
      <c r="AJ248" s="20"/>
    </row>
    <row r="249" spans="1:36" ht="17.100000000000001" customHeight="1" x14ac:dyDescent="0.25">
      <c r="A249" s="60">
        <v>45756</v>
      </c>
      <c r="B249" s="18">
        <v>56</v>
      </c>
      <c r="C249" s="19">
        <v>50.01</v>
      </c>
      <c r="D249">
        <v>1259.8079648888888</v>
      </c>
      <c r="E249">
        <v>216.6747091111111</v>
      </c>
      <c r="F249">
        <v>218.55058955555555</v>
      </c>
      <c r="G249">
        <v>95.43439033333334</v>
      </c>
      <c r="H249">
        <v>111.15809299999999</v>
      </c>
      <c r="I249">
        <v>74.830876444444442</v>
      </c>
      <c r="J249">
        <v>118.69998233333334</v>
      </c>
      <c r="K249" s="21" t="str">
        <f t="shared" si="3"/>
        <v>09-Apr-2025  Bl No 56</v>
      </c>
      <c r="AD249" s="20"/>
      <c r="AE249" s="20"/>
      <c r="AF249" s="20"/>
      <c r="AG249" s="20"/>
      <c r="AH249" s="20"/>
      <c r="AI249" s="20"/>
      <c r="AJ249" s="20"/>
    </row>
    <row r="250" spans="1:36" ht="17.100000000000001" customHeight="1" x14ac:dyDescent="0.25">
      <c r="A250" s="60">
        <v>45756</v>
      </c>
      <c r="B250" s="18">
        <v>57</v>
      </c>
      <c r="C250" s="19">
        <v>50.05</v>
      </c>
      <c r="D250">
        <v>1259.0603306666667</v>
      </c>
      <c r="E250">
        <v>213.06547788888889</v>
      </c>
      <c r="F250">
        <v>223.09661422222223</v>
      </c>
      <c r="G250">
        <v>95.168035222222215</v>
      </c>
      <c r="H250">
        <v>113.25065577777778</v>
      </c>
      <c r="I250">
        <v>84.518339666666662</v>
      </c>
      <c r="J250">
        <v>117.69330333333333</v>
      </c>
      <c r="K250" s="21" t="str">
        <f t="shared" si="3"/>
        <v>09-Apr-2025  Bl No 57</v>
      </c>
      <c r="AD250" s="20"/>
      <c r="AE250" s="20"/>
      <c r="AF250" s="20"/>
      <c r="AG250" s="20"/>
      <c r="AH250" s="20"/>
      <c r="AI250" s="20"/>
      <c r="AJ250" s="20"/>
    </row>
    <row r="251" spans="1:36" ht="17.100000000000001" customHeight="1" x14ac:dyDescent="0.25">
      <c r="A251" s="60">
        <v>45756</v>
      </c>
      <c r="B251" s="18">
        <v>58</v>
      </c>
      <c r="C251" s="19">
        <v>49.97</v>
      </c>
      <c r="D251">
        <v>1286.6068488888889</v>
      </c>
      <c r="E251">
        <v>205.88678611111112</v>
      </c>
      <c r="F251">
        <v>224.74964322222223</v>
      </c>
      <c r="G251">
        <v>101.16458288888889</v>
      </c>
      <c r="H251">
        <v>111.07849933333334</v>
      </c>
      <c r="I251">
        <v>86.271088111111112</v>
      </c>
      <c r="J251">
        <v>117.58479833333334</v>
      </c>
      <c r="K251" s="21" t="str">
        <f t="shared" si="3"/>
        <v>09-Apr-2025  Bl No 58</v>
      </c>
      <c r="AD251" s="20"/>
      <c r="AE251" s="20"/>
      <c r="AF251" s="20"/>
      <c r="AG251" s="20"/>
      <c r="AH251" s="20"/>
      <c r="AI251" s="20"/>
      <c r="AJ251" s="20"/>
    </row>
    <row r="252" spans="1:36" ht="17.100000000000001" customHeight="1" x14ac:dyDescent="0.25">
      <c r="A252" s="60">
        <v>45756</v>
      </c>
      <c r="B252" s="18">
        <v>59</v>
      </c>
      <c r="C252" s="19">
        <v>50.01</v>
      </c>
      <c r="D252">
        <v>1308.7760988888888</v>
      </c>
      <c r="E252">
        <v>214.57451755555556</v>
      </c>
      <c r="F252">
        <v>226.71504833333333</v>
      </c>
      <c r="G252">
        <v>113.14387233333333</v>
      </c>
      <c r="H252">
        <v>121.236152</v>
      </c>
      <c r="I252">
        <v>81.975188444444441</v>
      </c>
      <c r="J252">
        <v>114.33181788888889</v>
      </c>
      <c r="K252" s="21" t="str">
        <f t="shared" si="3"/>
        <v>09-Apr-2025  Bl No 59</v>
      </c>
      <c r="AD252" s="20"/>
      <c r="AE252" s="20"/>
      <c r="AF252" s="20"/>
      <c r="AG252" s="20"/>
      <c r="AH252" s="20"/>
      <c r="AI252" s="20"/>
      <c r="AJ252" s="20"/>
    </row>
    <row r="253" spans="1:36" ht="17.100000000000001" customHeight="1" x14ac:dyDescent="0.25">
      <c r="A253" s="60">
        <v>45756</v>
      </c>
      <c r="B253" s="18">
        <v>60</v>
      </c>
      <c r="C253" s="19">
        <v>50.02</v>
      </c>
      <c r="D253">
        <v>1332.0720548888889</v>
      </c>
      <c r="E253">
        <v>225.76892455555554</v>
      </c>
      <c r="F253">
        <v>230.79747366666666</v>
      </c>
      <c r="G253">
        <v>106.66482966666666</v>
      </c>
      <c r="H253">
        <v>123.32870211111111</v>
      </c>
      <c r="I253">
        <v>82.331998999999996</v>
      </c>
      <c r="J253">
        <v>115.65692655555556</v>
      </c>
      <c r="K253" s="21" t="str">
        <f t="shared" si="3"/>
        <v>09-Apr-2025  Bl No 60</v>
      </c>
      <c r="AD253" s="20"/>
      <c r="AE253" s="20"/>
      <c r="AF253" s="20"/>
      <c r="AG253" s="20"/>
      <c r="AH253" s="20"/>
      <c r="AI253" s="20"/>
      <c r="AJ253" s="20"/>
    </row>
    <row r="254" spans="1:36" ht="17.100000000000001" customHeight="1" x14ac:dyDescent="0.25">
      <c r="A254" s="60">
        <v>45756</v>
      </c>
      <c r="B254" s="18">
        <v>61</v>
      </c>
      <c r="C254" s="19">
        <v>50.04</v>
      </c>
      <c r="D254">
        <v>1352.1804453333334</v>
      </c>
      <c r="E254">
        <v>226.69348177777778</v>
      </c>
      <c r="F254">
        <v>224.31080222222224</v>
      </c>
      <c r="G254">
        <v>100.433353</v>
      </c>
      <c r="H254">
        <v>131.70920855555556</v>
      </c>
      <c r="I254">
        <v>88.041687555555555</v>
      </c>
      <c r="J254">
        <v>117.45861611111111</v>
      </c>
      <c r="K254" s="21" t="str">
        <f t="shared" si="3"/>
        <v>09-Apr-2025  Bl No 61</v>
      </c>
      <c r="AD254" s="20"/>
      <c r="AE254" s="20"/>
      <c r="AF254" s="20"/>
      <c r="AG254" s="20"/>
      <c r="AH254" s="20"/>
      <c r="AI254" s="20"/>
      <c r="AJ254" s="20"/>
    </row>
    <row r="255" spans="1:36" ht="17.100000000000001" customHeight="1" x14ac:dyDescent="0.25">
      <c r="A255" s="60">
        <v>45756</v>
      </c>
      <c r="B255" s="18">
        <v>62</v>
      </c>
      <c r="C255" s="19">
        <v>49.93</v>
      </c>
      <c r="D255">
        <v>1354.1183442222223</v>
      </c>
      <c r="E255">
        <v>224.20178066666668</v>
      </c>
      <c r="F255">
        <v>230.30468177777777</v>
      </c>
      <c r="G255">
        <v>103.24397233333333</v>
      </c>
      <c r="H255">
        <v>125.107911</v>
      </c>
      <c r="I255">
        <v>99.003945111111108</v>
      </c>
      <c r="J255">
        <v>116.86880977777778</v>
      </c>
      <c r="K255" s="21" t="str">
        <f t="shared" si="3"/>
        <v>09-Apr-2025  Bl No 62</v>
      </c>
      <c r="AD255" s="20"/>
      <c r="AE255" s="20"/>
      <c r="AF255" s="20"/>
      <c r="AG255" s="20"/>
      <c r="AH255" s="20"/>
      <c r="AI255" s="20"/>
      <c r="AJ255" s="20"/>
    </row>
    <row r="256" spans="1:36" ht="17.100000000000001" customHeight="1" x14ac:dyDescent="0.25">
      <c r="A256" s="60">
        <v>45756</v>
      </c>
      <c r="B256" s="18">
        <v>63</v>
      </c>
      <c r="C256" s="19">
        <v>49.97</v>
      </c>
      <c r="D256">
        <v>1367.9326645555554</v>
      </c>
      <c r="E256">
        <v>213.88927655555557</v>
      </c>
      <c r="F256">
        <v>232.07009122222223</v>
      </c>
      <c r="G256">
        <v>107.95581911111111</v>
      </c>
      <c r="H256">
        <v>135.27780811111111</v>
      </c>
      <c r="I256">
        <v>104.025766</v>
      </c>
      <c r="J256">
        <v>117.83544588888888</v>
      </c>
      <c r="K256" s="21" t="str">
        <f t="shared" si="3"/>
        <v>09-Apr-2025  Bl No 63</v>
      </c>
      <c r="AD256" s="20"/>
      <c r="AE256" s="20"/>
      <c r="AF256" s="20"/>
      <c r="AG256" s="20"/>
      <c r="AH256" s="20"/>
      <c r="AI256" s="20"/>
      <c r="AJ256" s="20"/>
    </row>
    <row r="257" spans="1:36" ht="17.100000000000001" customHeight="1" x14ac:dyDescent="0.25">
      <c r="A257" s="60">
        <v>45756</v>
      </c>
      <c r="B257" s="18">
        <v>64</v>
      </c>
      <c r="C257" s="19">
        <v>49.96</v>
      </c>
      <c r="D257">
        <v>1375.9917712222223</v>
      </c>
      <c r="E257">
        <v>202.88258944444445</v>
      </c>
      <c r="F257">
        <v>232.70423655555555</v>
      </c>
      <c r="G257">
        <v>111.14495455555556</v>
      </c>
      <c r="H257">
        <v>138.56493155555555</v>
      </c>
      <c r="I257">
        <v>107.65220577777778</v>
      </c>
      <c r="J257">
        <v>119.34432933333333</v>
      </c>
      <c r="K257" s="21" t="str">
        <f t="shared" si="3"/>
        <v>09-Apr-2025  Bl No 64</v>
      </c>
      <c r="AD257" s="20"/>
      <c r="AE257" s="20"/>
      <c r="AF257" s="20"/>
      <c r="AG257" s="20"/>
      <c r="AH257" s="20"/>
      <c r="AI257" s="20"/>
      <c r="AJ257" s="20"/>
    </row>
    <row r="258" spans="1:36" ht="17.100000000000001" customHeight="1" x14ac:dyDescent="0.25">
      <c r="A258" s="60">
        <v>45756</v>
      </c>
      <c r="B258" s="18">
        <v>65</v>
      </c>
      <c r="C258" s="19">
        <v>50</v>
      </c>
      <c r="D258">
        <v>1382.7726993333333</v>
      </c>
      <c r="E258">
        <v>203.80140744444444</v>
      </c>
      <c r="F258">
        <v>230.68014766666667</v>
      </c>
      <c r="G258">
        <v>130.05684644444443</v>
      </c>
      <c r="H258">
        <v>147.44326633333333</v>
      </c>
      <c r="I258">
        <v>110.44213966666666</v>
      </c>
      <c r="J258">
        <v>109.34134888888889</v>
      </c>
      <c r="K258" s="21" t="str">
        <f t="shared" si="3"/>
        <v>09-Apr-2025  Bl No 65</v>
      </c>
      <c r="AD258" s="20"/>
      <c r="AE258" s="20"/>
      <c r="AF258" s="20"/>
      <c r="AG258" s="20"/>
      <c r="AH258" s="20"/>
      <c r="AI258" s="20"/>
      <c r="AJ258" s="20"/>
    </row>
    <row r="259" spans="1:36" ht="17.100000000000001" customHeight="1" x14ac:dyDescent="0.25">
      <c r="A259" s="60">
        <v>45756</v>
      </c>
      <c r="B259" s="18">
        <v>66</v>
      </c>
      <c r="C259" s="19">
        <v>50.04</v>
      </c>
      <c r="D259">
        <v>1394.9358964444446</v>
      </c>
      <c r="E259">
        <v>213.04060411111112</v>
      </c>
      <c r="F259">
        <v>230.5278648888889</v>
      </c>
      <c r="G259">
        <v>149.98600833333333</v>
      </c>
      <c r="H259">
        <v>149.99320722222222</v>
      </c>
      <c r="I259">
        <v>97.375353000000004</v>
      </c>
      <c r="J259">
        <v>111.84200422222223</v>
      </c>
      <c r="K259" s="21" t="str">
        <f t="shared" ref="K259:K322" si="4">TEXT(A259,"DD-MMM-YYYY") &amp;"  " &amp;"Bl No " &amp;B259</f>
        <v>09-Apr-2025  Bl No 66</v>
      </c>
      <c r="AD259" s="20"/>
      <c r="AE259" s="20"/>
      <c r="AF259" s="20"/>
      <c r="AG259" s="20"/>
      <c r="AH259" s="20"/>
      <c r="AI259" s="20"/>
      <c r="AJ259" s="20"/>
    </row>
    <row r="260" spans="1:36" ht="17.100000000000001" customHeight="1" x14ac:dyDescent="0.25">
      <c r="A260" s="60">
        <v>45756</v>
      </c>
      <c r="B260" s="18">
        <v>67</v>
      </c>
      <c r="C260" s="19">
        <v>50.12</v>
      </c>
      <c r="D260">
        <v>1393.5253786666667</v>
      </c>
      <c r="E260">
        <v>199.12022866666666</v>
      </c>
      <c r="F260">
        <v>224.546032</v>
      </c>
      <c r="G260">
        <v>153.72360422222224</v>
      </c>
      <c r="H260">
        <v>147.43195222222224</v>
      </c>
      <c r="I260">
        <v>99.748629333333326</v>
      </c>
      <c r="J260">
        <v>121.07506522222222</v>
      </c>
      <c r="K260" s="21" t="str">
        <f t="shared" si="4"/>
        <v>09-Apr-2025  Bl No 67</v>
      </c>
      <c r="AD260" s="20"/>
      <c r="AE260" s="20"/>
      <c r="AF260" s="20"/>
      <c r="AG260" s="20"/>
      <c r="AH260" s="20"/>
      <c r="AI260" s="20"/>
      <c r="AJ260" s="20"/>
    </row>
    <row r="261" spans="1:36" ht="17.100000000000001" customHeight="1" x14ac:dyDescent="0.25">
      <c r="A261" s="60">
        <v>45756</v>
      </c>
      <c r="B261" s="18">
        <v>68</v>
      </c>
      <c r="C261" s="19">
        <v>50.09</v>
      </c>
      <c r="D261">
        <v>1394.4373753333334</v>
      </c>
      <c r="E261">
        <v>181.6232478888889</v>
      </c>
      <c r="F261">
        <v>227.67853144444445</v>
      </c>
      <c r="G261">
        <v>162.77443022222224</v>
      </c>
      <c r="H261">
        <v>146.708358</v>
      </c>
      <c r="I261">
        <v>96.361504333333329</v>
      </c>
      <c r="J261">
        <v>131.13671244444444</v>
      </c>
      <c r="K261" s="21" t="str">
        <f t="shared" si="4"/>
        <v>09-Apr-2025  Bl No 68</v>
      </c>
      <c r="AD261" s="20"/>
      <c r="AE261" s="20"/>
      <c r="AF261" s="20"/>
      <c r="AG261" s="20"/>
      <c r="AH261" s="20"/>
      <c r="AI261" s="20"/>
      <c r="AJ261" s="20"/>
    </row>
    <row r="262" spans="1:36" ht="17.100000000000001" customHeight="1" x14ac:dyDescent="0.25">
      <c r="A262" s="60">
        <v>45756</v>
      </c>
      <c r="B262" s="18">
        <v>69</v>
      </c>
      <c r="C262" s="19">
        <v>50.11</v>
      </c>
      <c r="D262">
        <v>1354.7229460000001</v>
      </c>
      <c r="E262">
        <v>196.88019144444445</v>
      </c>
      <c r="F262">
        <v>225.41117044444445</v>
      </c>
      <c r="G262">
        <v>169.3768838888889</v>
      </c>
      <c r="H262">
        <v>158.74721299999999</v>
      </c>
      <c r="I262">
        <v>87.903144666666662</v>
      </c>
      <c r="J262">
        <v>136.50982588888888</v>
      </c>
      <c r="K262" s="21" t="str">
        <f t="shared" si="4"/>
        <v>09-Apr-2025  Bl No 69</v>
      </c>
      <c r="AD262" s="20"/>
      <c r="AE262" s="20"/>
      <c r="AF262" s="20"/>
      <c r="AG262" s="20"/>
      <c r="AH262" s="20"/>
      <c r="AI262" s="20"/>
      <c r="AJ262" s="20"/>
    </row>
    <row r="263" spans="1:36" ht="17.100000000000001" customHeight="1" x14ac:dyDescent="0.25">
      <c r="A263" s="60">
        <v>45756</v>
      </c>
      <c r="B263" s="18">
        <v>70</v>
      </c>
      <c r="C263" s="19">
        <v>50.04</v>
      </c>
      <c r="D263">
        <v>1387.5361417777779</v>
      </c>
      <c r="E263">
        <v>200.3962171111111</v>
      </c>
      <c r="F263">
        <v>223.81135422222223</v>
      </c>
      <c r="G263">
        <v>172.789376</v>
      </c>
      <c r="H263">
        <v>150.02140422222223</v>
      </c>
      <c r="I263">
        <v>88.005397555555561</v>
      </c>
      <c r="J263">
        <v>142.68820944444445</v>
      </c>
      <c r="K263" s="21" t="str">
        <f t="shared" si="4"/>
        <v>09-Apr-2025  Bl No 70</v>
      </c>
      <c r="AD263" s="20"/>
      <c r="AE263" s="20"/>
      <c r="AF263" s="20"/>
      <c r="AG263" s="20"/>
      <c r="AH263" s="20"/>
      <c r="AI263" s="20"/>
      <c r="AJ263" s="20"/>
    </row>
    <row r="264" spans="1:36" ht="17.100000000000001" customHeight="1" x14ac:dyDescent="0.25">
      <c r="A264" s="60">
        <v>45756</v>
      </c>
      <c r="B264" s="18">
        <v>71</v>
      </c>
      <c r="C264" s="19">
        <v>49.99</v>
      </c>
      <c r="D264">
        <v>1472.3382543333332</v>
      </c>
      <c r="E264">
        <v>213.30129388888889</v>
      </c>
      <c r="F264">
        <v>229.54661455555555</v>
      </c>
      <c r="G264">
        <v>151.74820399999999</v>
      </c>
      <c r="H264">
        <v>138.65093177777777</v>
      </c>
      <c r="I264">
        <v>90.030780777777778</v>
      </c>
      <c r="J264">
        <v>141.70104244444445</v>
      </c>
      <c r="K264" s="21" t="str">
        <f t="shared" si="4"/>
        <v>09-Apr-2025  Bl No 71</v>
      </c>
      <c r="AD264" s="20"/>
      <c r="AE264" s="20"/>
      <c r="AF264" s="20"/>
      <c r="AG264" s="20"/>
      <c r="AH264" s="20"/>
      <c r="AI264" s="20"/>
      <c r="AJ264" s="20"/>
    </row>
    <row r="265" spans="1:36" ht="17.100000000000001" customHeight="1" x14ac:dyDescent="0.25">
      <c r="A265" s="60">
        <v>45756</v>
      </c>
      <c r="B265" s="18">
        <v>72</v>
      </c>
      <c r="C265" s="19">
        <v>50</v>
      </c>
      <c r="D265">
        <v>1602.7830596666668</v>
      </c>
      <c r="E265">
        <v>206.97655877777777</v>
      </c>
      <c r="F265">
        <v>246.14651733333332</v>
      </c>
      <c r="G265">
        <v>166.40989933333333</v>
      </c>
      <c r="H265">
        <v>140.01476400000001</v>
      </c>
      <c r="I265">
        <v>93.067051000000006</v>
      </c>
      <c r="J265">
        <v>155.20511711111112</v>
      </c>
      <c r="K265" s="21" t="str">
        <f t="shared" si="4"/>
        <v>09-Apr-2025  Bl No 72</v>
      </c>
      <c r="AD265" s="20"/>
      <c r="AE265" s="20"/>
      <c r="AF265" s="20"/>
      <c r="AG265" s="20"/>
      <c r="AH265" s="20"/>
      <c r="AI265" s="20"/>
      <c r="AJ265" s="20"/>
    </row>
    <row r="266" spans="1:36" ht="17.100000000000001" customHeight="1" x14ac:dyDescent="0.25">
      <c r="A266" s="60">
        <v>45756</v>
      </c>
      <c r="B266" s="18">
        <v>73</v>
      </c>
      <c r="C266" s="19">
        <v>50.01</v>
      </c>
      <c r="D266">
        <v>1701.8082156666667</v>
      </c>
      <c r="E266">
        <v>162.45939044444444</v>
      </c>
      <c r="F266">
        <v>279.71738888888888</v>
      </c>
      <c r="G266">
        <v>171.7847481111111</v>
      </c>
      <c r="H266">
        <v>139.15517733333334</v>
      </c>
      <c r="I266">
        <v>94.844864777777772</v>
      </c>
      <c r="J266">
        <v>159.43881633333334</v>
      </c>
      <c r="K266" s="21" t="str">
        <f t="shared" si="4"/>
        <v>09-Apr-2025  Bl No 73</v>
      </c>
      <c r="AD266" s="20"/>
      <c r="AE266" s="20"/>
      <c r="AF266" s="20"/>
      <c r="AG266" s="20"/>
      <c r="AH266" s="20"/>
      <c r="AI266" s="20"/>
      <c r="AJ266" s="20"/>
    </row>
    <row r="267" spans="1:36" ht="17.100000000000001" customHeight="1" x14ac:dyDescent="0.25">
      <c r="A267" s="60">
        <v>45756</v>
      </c>
      <c r="B267" s="18">
        <v>74</v>
      </c>
      <c r="C267" s="19">
        <v>49.96</v>
      </c>
      <c r="D267">
        <v>1685.007975</v>
      </c>
      <c r="E267">
        <v>155.52913488888888</v>
      </c>
      <c r="F267">
        <v>295.78733233333332</v>
      </c>
      <c r="G267">
        <v>175.82688099999999</v>
      </c>
      <c r="H267">
        <v>133.07022055555555</v>
      </c>
      <c r="I267">
        <v>109.71696022222223</v>
      </c>
      <c r="J267">
        <v>160.59557833333332</v>
      </c>
      <c r="K267" s="21" t="str">
        <f t="shared" si="4"/>
        <v>09-Apr-2025  Bl No 74</v>
      </c>
      <c r="AD267" s="20"/>
      <c r="AE267" s="20"/>
      <c r="AF267" s="20"/>
      <c r="AG267" s="20"/>
      <c r="AH267" s="20"/>
      <c r="AI267" s="20"/>
      <c r="AJ267" s="20"/>
    </row>
    <row r="268" spans="1:36" ht="17.100000000000001" customHeight="1" x14ac:dyDescent="0.25">
      <c r="A268" s="60">
        <v>45756</v>
      </c>
      <c r="B268" s="18">
        <v>75</v>
      </c>
      <c r="C268" s="19">
        <v>50</v>
      </c>
      <c r="D268">
        <v>1675.2919806666666</v>
      </c>
      <c r="E268">
        <v>156.84357299999999</v>
      </c>
      <c r="F268">
        <v>289.39643899999999</v>
      </c>
      <c r="G268">
        <v>174.91703911111111</v>
      </c>
      <c r="H268">
        <v>132.94541644444445</v>
      </c>
      <c r="I268">
        <v>109.84960122222222</v>
      </c>
      <c r="J268">
        <v>161.82852533333335</v>
      </c>
      <c r="K268" s="21" t="str">
        <f t="shared" si="4"/>
        <v>09-Apr-2025  Bl No 75</v>
      </c>
      <c r="AD268" s="20"/>
      <c r="AE268" s="20"/>
      <c r="AF268" s="20"/>
      <c r="AG268" s="20"/>
      <c r="AH268" s="20"/>
      <c r="AI268" s="20"/>
      <c r="AJ268" s="20"/>
    </row>
    <row r="269" spans="1:36" ht="17.100000000000001" customHeight="1" x14ac:dyDescent="0.25">
      <c r="A269" s="60">
        <v>45756</v>
      </c>
      <c r="B269" s="18">
        <v>76</v>
      </c>
      <c r="C269" s="19">
        <v>49.88</v>
      </c>
      <c r="D269">
        <v>1666.7126296666668</v>
      </c>
      <c r="E269">
        <v>139.81499755555555</v>
      </c>
      <c r="F269">
        <v>285.6510892222222</v>
      </c>
      <c r="G269">
        <v>173.17611911111112</v>
      </c>
      <c r="H269">
        <v>128.06111855555557</v>
      </c>
      <c r="I269">
        <v>106.06900288888889</v>
      </c>
      <c r="J269">
        <v>164.16517144444444</v>
      </c>
      <c r="K269" s="21" t="str">
        <f t="shared" si="4"/>
        <v>09-Apr-2025  Bl No 76</v>
      </c>
      <c r="AD269" s="20"/>
      <c r="AE269" s="20"/>
      <c r="AF269" s="20"/>
      <c r="AG269" s="20"/>
      <c r="AH269" s="20"/>
      <c r="AI269" s="20"/>
      <c r="AJ269" s="20"/>
    </row>
    <row r="270" spans="1:36" ht="17.100000000000001" customHeight="1" x14ac:dyDescent="0.25">
      <c r="A270" s="60">
        <v>45756</v>
      </c>
      <c r="B270" s="18">
        <v>77</v>
      </c>
      <c r="C270" s="19">
        <v>49.97</v>
      </c>
      <c r="D270">
        <v>1663.483788888889</v>
      </c>
      <c r="E270">
        <v>136.25610155555555</v>
      </c>
      <c r="F270">
        <v>286.54809722222222</v>
      </c>
      <c r="G270">
        <v>171.02308533333334</v>
      </c>
      <c r="H270">
        <v>125.28450377777777</v>
      </c>
      <c r="I270">
        <v>104.02558944444445</v>
      </c>
      <c r="J270">
        <v>166.26626099999999</v>
      </c>
      <c r="K270" s="21" t="str">
        <f t="shared" si="4"/>
        <v>09-Apr-2025  Bl No 77</v>
      </c>
      <c r="AD270" s="20"/>
      <c r="AE270" s="20"/>
      <c r="AF270" s="20"/>
      <c r="AG270" s="20"/>
      <c r="AH270" s="20"/>
      <c r="AI270" s="20"/>
      <c r="AJ270" s="20"/>
    </row>
    <row r="271" spans="1:36" ht="17.100000000000001" customHeight="1" x14ac:dyDescent="0.25">
      <c r="A271" s="60">
        <v>45756</v>
      </c>
      <c r="B271" s="18">
        <v>78</v>
      </c>
      <c r="C271" s="19">
        <v>49.99</v>
      </c>
      <c r="D271">
        <v>1682.6923247777777</v>
      </c>
      <c r="E271">
        <v>130.40416822222221</v>
      </c>
      <c r="F271">
        <v>293.10873233333331</v>
      </c>
      <c r="G271">
        <v>174.13166933333332</v>
      </c>
      <c r="H271">
        <v>126.50089855555555</v>
      </c>
      <c r="I271">
        <v>102.55542655555556</v>
      </c>
      <c r="J271">
        <v>163.66070011111111</v>
      </c>
      <c r="K271" s="21" t="str">
        <f t="shared" si="4"/>
        <v>09-Apr-2025  Bl No 78</v>
      </c>
      <c r="AD271" s="20"/>
      <c r="AE271" s="20"/>
      <c r="AF271" s="20"/>
      <c r="AG271" s="20"/>
      <c r="AH271" s="20"/>
      <c r="AI271" s="20"/>
      <c r="AJ271" s="20"/>
    </row>
    <row r="272" spans="1:36" ht="17.100000000000001" customHeight="1" x14ac:dyDescent="0.25">
      <c r="A272" s="60">
        <v>45756</v>
      </c>
      <c r="B272" s="18">
        <v>79</v>
      </c>
      <c r="C272" s="19">
        <v>50.01</v>
      </c>
      <c r="D272">
        <v>1666.4240132222221</v>
      </c>
      <c r="E272">
        <v>122.47777877777777</v>
      </c>
      <c r="F272">
        <v>296.77665177777777</v>
      </c>
      <c r="G272">
        <v>167.21904411111112</v>
      </c>
      <c r="H272">
        <v>120.36993822222222</v>
      </c>
      <c r="I272">
        <v>97.58808333333333</v>
      </c>
      <c r="J272">
        <v>163.49074955555557</v>
      </c>
      <c r="K272" s="21" t="str">
        <f t="shared" si="4"/>
        <v>09-Apr-2025  Bl No 79</v>
      </c>
      <c r="AD272" s="20"/>
      <c r="AE272" s="20"/>
      <c r="AF272" s="20"/>
      <c r="AG272" s="20"/>
      <c r="AH272" s="20"/>
      <c r="AI272" s="20"/>
      <c r="AJ272" s="20"/>
    </row>
    <row r="273" spans="1:36" ht="17.100000000000001" customHeight="1" x14ac:dyDescent="0.25">
      <c r="A273" s="60">
        <v>45756</v>
      </c>
      <c r="B273" s="18">
        <v>80</v>
      </c>
      <c r="C273" s="19">
        <v>50.03</v>
      </c>
      <c r="D273">
        <v>1650.6149308888889</v>
      </c>
      <c r="E273">
        <v>127.15943211111112</v>
      </c>
      <c r="F273">
        <v>294.46631055555554</v>
      </c>
      <c r="G273">
        <v>166.4698898888889</v>
      </c>
      <c r="H273">
        <v>126.82445955555555</v>
      </c>
      <c r="I273">
        <v>96.625261555555554</v>
      </c>
      <c r="J273">
        <v>161.95464866666666</v>
      </c>
      <c r="K273" s="21" t="str">
        <f t="shared" si="4"/>
        <v>09-Apr-2025  Bl No 80</v>
      </c>
      <c r="AD273" s="20"/>
      <c r="AE273" s="20"/>
      <c r="AF273" s="20"/>
      <c r="AG273" s="20"/>
      <c r="AH273" s="20"/>
      <c r="AI273" s="20"/>
      <c r="AJ273" s="20"/>
    </row>
    <row r="274" spans="1:36" ht="17.100000000000001" customHeight="1" x14ac:dyDescent="0.25">
      <c r="A274" s="60">
        <v>45756</v>
      </c>
      <c r="B274" s="18">
        <v>81</v>
      </c>
      <c r="C274" s="19">
        <v>50.03</v>
      </c>
      <c r="D274">
        <v>1621.7003021111111</v>
      </c>
      <c r="E274">
        <v>128.24937566666668</v>
      </c>
      <c r="F274">
        <v>287.26854344444445</v>
      </c>
      <c r="G274">
        <v>161.32741277777777</v>
      </c>
      <c r="H274">
        <v>122.525609</v>
      </c>
      <c r="I274">
        <v>110.62676044444444</v>
      </c>
      <c r="J274">
        <v>157.90338855555555</v>
      </c>
      <c r="K274" s="21" t="str">
        <f t="shared" si="4"/>
        <v>09-Apr-2025  Bl No 81</v>
      </c>
      <c r="AD274" s="20"/>
      <c r="AE274" s="20"/>
      <c r="AF274" s="20"/>
      <c r="AG274" s="20"/>
      <c r="AH274" s="20"/>
      <c r="AI274" s="20"/>
      <c r="AJ274" s="20"/>
    </row>
    <row r="275" spans="1:36" ht="17.100000000000001" customHeight="1" x14ac:dyDescent="0.25">
      <c r="A275" s="60">
        <v>45756</v>
      </c>
      <c r="B275" s="18">
        <v>82</v>
      </c>
      <c r="C275" s="19">
        <v>50.03</v>
      </c>
      <c r="D275">
        <v>1611.1162764444443</v>
      </c>
      <c r="E275">
        <v>121.42828077777777</v>
      </c>
      <c r="F275">
        <v>288.18225466666667</v>
      </c>
      <c r="G275">
        <v>162.47884855555554</v>
      </c>
      <c r="H275">
        <v>133.143641</v>
      </c>
      <c r="I275">
        <v>109.34692055555556</v>
      </c>
      <c r="J275">
        <v>156.33636677777778</v>
      </c>
      <c r="K275" s="21" t="str">
        <f t="shared" si="4"/>
        <v>09-Apr-2025  Bl No 82</v>
      </c>
      <c r="AD275" s="20"/>
      <c r="AE275" s="20"/>
      <c r="AF275" s="20"/>
      <c r="AG275" s="20"/>
      <c r="AH275" s="20"/>
      <c r="AI275" s="20"/>
      <c r="AJ275" s="20"/>
    </row>
    <row r="276" spans="1:36" ht="17.100000000000001" customHeight="1" x14ac:dyDescent="0.25">
      <c r="A276" s="60">
        <v>45756</v>
      </c>
      <c r="B276" s="18">
        <v>83</v>
      </c>
      <c r="C276" s="19">
        <v>50.02</v>
      </c>
      <c r="D276">
        <v>1615.9554941111112</v>
      </c>
      <c r="E276">
        <v>114.936717</v>
      </c>
      <c r="F276">
        <v>289.2860527777778</v>
      </c>
      <c r="G276">
        <v>158.33181099999999</v>
      </c>
      <c r="H276">
        <v>124.68674588888889</v>
      </c>
      <c r="I276">
        <v>108.60117511111112</v>
      </c>
      <c r="J276">
        <v>155.21515911111112</v>
      </c>
      <c r="K276" s="21" t="str">
        <f t="shared" si="4"/>
        <v>09-Apr-2025  Bl No 83</v>
      </c>
      <c r="AD276" s="20"/>
      <c r="AE276" s="20"/>
      <c r="AF276" s="20"/>
      <c r="AG276" s="20"/>
      <c r="AH276" s="20"/>
      <c r="AI276" s="20"/>
      <c r="AJ276" s="20"/>
    </row>
    <row r="277" spans="1:36" ht="17.100000000000001" customHeight="1" x14ac:dyDescent="0.25">
      <c r="A277" s="60">
        <v>45756</v>
      </c>
      <c r="B277" s="18">
        <v>84</v>
      </c>
      <c r="C277" s="19">
        <v>50.02</v>
      </c>
      <c r="D277">
        <v>1594.4278195555555</v>
      </c>
      <c r="E277">
        <v>112.57759122222222</v>
      </c>
      <c r="F277">
        <v>283.85521999999997</v>
      </c>
      <c r="G277">
        <v>150.72250311111111</v>
      </c>
      <c r="H277">
        <v>120.68446400000001</v>
      </c>
      <c r="I277">
        <v>107.31216355555556</v>
      </c>
      <c r="J277">
        <v>150.69659544444445</v>
      </c>
      <c r="K277" s="21" t="str">
        <f t="shared" si="4"/>
        <v>09-Apr-2025  Bl No 84</v>
      </c>
      <c r="AD277" s="20"/>
      <c r="AE277" s="20"/>
      <c r="AF277" s="20"/>
      <c r="AG277" s="20"/>
      <c r="AH277" s="20"/>
      <c r="AI277" s="20"/>
      <c r="AJ277" s="20"/>
    </row>
    <row r="278" spans="1:36" ht="17.100000000000001" customHeight="1" x14ac:dyDescent="0.25">
      <c r="A278" s="60">
        <v>45756</v>
      </c>
      <c r="B278" s="18">
        <v>85</v>
      </c>
      <c r="C278" s="19">
        <v>50.03</v>
      </c>
      <c r="D278">
        <v>1588.7854062222223</v>
      </c>
      <c r="E278">
        <v>100.65095777777778</v>
      </c>
      <c r="F278">
        <v>279.73584977777779</v>
      </c>
      <c r="G278">
        <v>144.78106377777777</v>
      </c>
      <c r="H278">
        <v>116.31346544444445</v>
      </c>
      <c r="I278">
        <v>105.07425944444445</v>
      </c>
      <c r="J278">
        <v>145.75810533333333</v>
      </c>
      <c r="K278" s="21" t="str">
        <f t="shared" si="4"/>
        <v>09-Apr-2025  Bl No 85</v>
      </c>
      <c r="AD278" s="20"/>
      <c r="AE278" s="20"/>
      <c r="AF278" s="20"/>
      <c r="AG278" s="20"/>
      <c r="AH278" s="20"/>
      <c r="AI278" s="20"/>
      <c r="AJ278" s="20"/>
    </row>
    <row r="279" spans="1:36" ht="17.100000000000001" customHeight="1" x14ac:dyDescent="0.25">
      <c r="A279" s="60">
        <v>45756</v>
      </c>
      <c r="B279" s="18">
        <v>86</v>
      </c>
      <c r="C279" s="19">
        <v>50.01</v>
      </c>
      <c r="D279">
        <v>1565.0455798888888</v>
      </c>
      <c r="E279">
        <v>94.064566222222226</v>
      </c>
      <c r="F279">
        <v>279.23085088888888</v>
      </c>
      <c r="G279">
        <v>137.04534877777778</v>
      </c>
      <c r="H279">
        <v>113.10962133333334</v>
      </c>
      <c r="I279">
        <v>102.03931544444444</v>
      </c>
      <c r="J279">
        <v>141.84902955555555</v>
      </c>
      <c r="K279" s="21" t="str">
        <f t="shared" si="4"/>
        <v>09-Apr-2025  Bl No 86</v>
      </c>
      <c r="AD279" s="20"/>
      <c r="AE279" s="20"/>
      <c r="AF279" s="20"/>
      <c r="AG279" s="20"/>
      <c r="AH279" s="20"/>
      <c r="AI279" s="20"/>
      <c r="AJ279" s="20"/>
    </row>
    <row r="280" spans="1:36" ht="17.100000000000001" customHeight="1" x14ac:dyDescent="0.25">
      <c r="A280" s="60">
        <v>45756</v>
      </c>
      <c r="B280" s="18">
        <v>87</v>
      </c>
      <c r="C280" s="19">
        <v>49.98</v>
      </c>
      <c r="D280">
        <v>1536.0312963333333</v>
      </c>
      <c r="E280">
        <v>88.15500044444444</v>
      </c>
      <c r="F280">
        <v>275.83273344444444</v>
      </c>
      <c r="G280">
        <v>129.91618022222221</v>
      </c>
      <c r="H280">
        <v>99.19067455555556</v>
      </c>
      <c r="I280">
        <v>98.839042333333339</v>
      </c>
      <c r="J280">
        <v>142.7115698888889</v>
      </c>
      <c r="K280" s="21" t="str">
        <f t="shared" si="4"/>
        <v>09-Apr-2025  Bl No 87</v>
      </c>
      <c r="AD280" s="20"/>
      <c r="AE280" s="20"/>
      <c r="AF280" s="20"/>
      <c r="AG280" s="20"/>
      <c r="AH280" s="20"/>
      <c r="AI280" s="20"/>
      <c r="AJ280" s="20"/>
    </row>
    <row r="281" spans="1:36" ht="17.100000000000001" customHeight="1" x14ac:dyDescent="0.25">
      <c r="A281" s="60">
        <v>45756</v>
      </c>
      <c r="B281" s="18">
        <v>88</v>
      </c>
      <c r="C281" s="19">
        <v>50.03</v>
      </c>
      <c r="D281">
        <v>1500.5418754444445</v>
      </c>
      <c r="E281">
        <v>78.342730555555562</v>
      </c>
      <c r="F281">
        <v>273.13280955555558</v>
      </c>
      <c r="G281">
        <v>122.70673388888889</v>
      </c>
      <c r="H281">
        <v>99.445940888888885</v>
      </c>
      <c r="I281">
        <v>95.127091111111113</v>
      </c>
      <c r="J281">
        <v>136.145669</v>
      </c>
      <c r="K281" s="21" t="str">
        <f t="shared" si="4"/>
        <v>09-Apr-2025  Bl No 88</v>
      </c>
      <c r="AD281" s="20"/>
      <c r="AE281" s="20"/>
      <c r="AF281" s="20"/>
      <c r="AG281" s="20"/>
      <c r="AH281" s="20"/>
      <c r="AI281" s="20"/>
      <c r="AJ281" s="20"/>
    </row>
    <row r="282" spans="1:36" ht="17.100000000000001" customHeight="1" x14ac:dyDescent="0.25">
      <c r="A282" s="60">
        <v>45756</v>
      </c>
      <c r="B282" s="18">
        <v>89</v>
      </c>
      <c r="C282" s="19">
        <v>50</v>
      </c>
      <c r="D282">
        <v>1469.1785649999999</v>
      </c>
      <c r="E282">
        <v>87.202746222222217</v>
      </c>
      <c r="F282">
        <v>268.65219277777777</v>
      </c>
      <c r="G282">
        <v>115.01403544444445</v>
      </c>
      <c r="H282">
        <v>91.901619777777782</v>
      </c>
      <c r="I282">
        <v>92.163088555555561</v>
      </c>
      <c r="J282">
        <v>130.07247766666666</v>
      </c>
      <c r="K282" s="21" t="str">
        <f t="shared" si="4"/>
        <v>09-Apr-2025  Bl No 89</v>
      </c>
      <c r="AD282" s="20"/>
      <c r="AE282" s="20"/>
      <c r="AF282" s="20"/>
      <c r="AG282" s="20"/>
      <c r="AH282" s="20"/>
      <c r="AI282" s="20"/>
      <c r="AJ282" s="20"/>
    </row>
    <row r="283" spans="1:36" ht="17.100000000000001" customHeight="1" x14ac:dyDescent="0.25">
      <c r="A283" s="60">
        <v>45756</v>
      </c>
      <c r="B283" s="18">
        <v>90</v>
      </c>
      <c r="C283" s="19">
        <v>50</v>
      </c>
      <c r="D283">
        <v>1452.9167164444445</v>
      </c>
      <c r="E283">
        <v>82.909971111111105</v>
      </c>
      <c r="F283">
        <v>270.27538455555555</v>
      </c>
      <c r="G283">
        <v>110.18375122222223</v>
      </c>
      <c r="H283">
        <v>92.275005555555552</v>
      </c>
      <c r="I283">
        <v>88.425625777777782</v>
      </c>
      <c r="J283">
        <v>130.60983655555555</v>
      </c>
      <c r="K283" s="21" t="str">
        <f t="shared" si="4"/>
        <v>09-Apr-2025  Bl No 90</v>
      </c>
      <c r="AD283" s="20"/>
      <c r="AE283" s="20"/>
      <c r="AF283" s="20"/>
      <c r="AG283" s="20"/>
      <c r="AH283" s="20"/>
      <c r="AI283" s="20"/>
      <c r="AJ283" s="20"/>
    </row>
    <row r="284" spans="1:36" ht="17.100000000000001" customHeight="1" x14ac:dyDescent="0.25">
      <c r="A284" s="60">
        <v>45756</v>
      </c>
      <c r="B284" s="18">
        <v>91</v>
      </c>
      <c r="C284" s="19">
        <v>49.98</v>
      </c>
      <c r="D284">
        <v>1424.4558411111111</v>
      </c>
      <c r="E284">
        <v>75.519748555555552</v>
      </c>
      <c r="F284">
        <v>268.06033566666667</v>
      </c>
      <c r="G284">
        <v>106.0473371111111</v>
      </c>
      <c r="H284">
        <v>93.653907000000004</v>
      </c>
      <c r="I284">
        <v>84.574947555555553</v>
      </c>
      <c r="J284">
        <v>126.399602</v>
      </c>
      <c r="K284" s="21" t="str">
        <f t="shared" si="4"/>
        <v>09-Apr-2025  Bl No 91</v>
      </c>
      <c r="AD284" s="20"/>
      <c r="AE284" s="20"/>
      <c r="AF284" s="20"/>
      <c r="AG284" s="20"/>
      <c r="AH284" s="20"/>
      <c r="AI284" s="20"/>
      <c r="AJ284" s="20"/>
    </row>
    <row r="285" spans="1:36" ht="17.100000000000001" customHeight="1" x14ac:dyDescent="0.25">
      <c r="A285" s="60">
        <v>45756</v>
      </c>
      <c r="B285" s="18">
        <v>92</v>
      </c>
      <c r="C285" s="19">
        <v>49.98</v>
      </c>
      <c r="D285">
        <v>1389.9649884444445</v>
      </c>
      <c r="E285">
        <v>66.099640555555553</v>
      </c>
      <c r="F285">
        <v>260.37900055555554</v>
      </c>
      <c r="G285">
        <v>101.32893811111111</v>
      </c>
      <c r="H285">
        <v>90.003227555555554</v>
      </c>
      <c r="I285">
        <v>80.797019111111112</v>
      </c>
      <c r="J285">
        <v>122.35649622222222</v>
      </c>
      <c r="K285" s="21" t="str">
        <f t="shared" si="4"/>
        <v>09-Apr-2025  Bl No 92</v>
      </c>
      <c r="AD285" s="20"/>
      <c r="AE285" s="20"/>
      <c r="AF285" s="20"/>
      <c r="AG285" s="20"/>
      <c r="AH285" s="20"/>
      <c r="AI285" s="20"/>
      <c r="AJ285" s="20"/>
    </row>
    <row r="286" spans="1:36" ht="17.100000000000001" customHeight="1" x14ac:dyDescent="0.25">
      <c r="A286" s="60">
        <v>45756</v>
      </c>
      <c r="B286" s="18">
        <v>93</v>
      </c>
      <c r="C286" s="19">
        <v>49.91</v>
      </c>
      <c r="D286">
        <v>1381.5826529999999</v>
      </c>
      <c r="E286">
        <v>58.820126000000002</v>
      </c>
      <c r="F286">
        <v>266.50246199999998</v>
      </c>
      <c r="G286">
        <v>97.729073555555559</v>
      </c>
      <c r="H286">
        <v>87.419534222222225</v>
      </c>
      <c r="I286">
        <v>74.094953444444442</v>
      </c>
      <c r="J286">
        <v>118.45781155555555</v>
      </c>
      <c r="K286" s="21" t="str">
        <f t="shared" si="4"/>
        <v>09-Apr-2025  Bl No 93</v>
      </c>
      <c r="AD286" s="20"/>
      <c r="AE286" s="20"/>
      <c r="AF286" s="20"/>
      <c r="AG286" s="20"/>
      <c r="AH286" s="20"/>
      <c r="AI286" s="20"/>
      <c r="AJ286" s="20"/>
    </row>
    <row r="287" spans="1:36" ht="17.100000000000001" customHeight="1" x14ac:dyDescent="0.25">
      <c r="A287" s="60">
        <v>45756</v>
      </c>
      <c r="B287" s="18">
        <v>94</v>
      </c>
      <c r="C287" s="19">
        <v>49.88</v>
      </c>
      <c r="D287">
        <v>1371.3402742222222</v>
      </c>
      <c r="E287">
        <v>45.199231777777776</v>
      </c>
      <c r="F287">
        <v>261.04765188888888</v>
      </c>
      <c r="G287">
        <v>94.527897777777781</v>
      </c>
      <c r="H287">
        <v>85.092248444444451</v>
      </c>
      <c r="I287">
        <v>70.476727999999994</v>
      </c>
      <c r="J287">
        <v>114.10515344444444</v>
      </c>
      <c r="K287" s="21" t="str">
        <f t="shared" si="4"/>
        <v>09-Apr-2025  Bl No 94</v>
      </c>
      <c r="AD287" s="20"/>
      <c r="AE287" s="20"/>
      <c r="AF287" s="20"/>
      <c r="AG287" s="20"/>
      <c r="AH287" s="20"/>
      <c r="AI287" s="20"/>
      <c r="AJ287" s="20"/>
    </row>
    <row r="288" spans="1:36" ht="17.100000000000001" customHeight="1" x14ac:dyDescent="0.25">
      <c r="A288" s="60">
        <v>45756</v>
      </c>
      <c r="B288" s="18">
        <v>95</v>
      </c>
      <c r="C288" s="19">
        <v>49.86</v>
      </c>
      <c r="D288">
        <v>1330.576500111111</v>
      </c>
      <c r="E288">
        <v>48.116773555555554</v>
      </c>
      <c r="F288">
        <v>257.11919166666667</v>
      </c>
      <c r="G288">
        <v>90.728354999999993</v>
      </c>
      <c r="H288">
        <v>82.84287744444444</v>
      </c>
      <c r="I288">
        <v>68.625810222222228</v>
      </c>
      <c r="J288">
        <v>112.38332866666667</v>
      </c>
      <c r="K288" s="21" t="str">
        <f t="shared" si="4"/>
        <v>09-Apr-2025  Bl No 95</v>
      </c>
      <c r="AD288" s="20"/>
      <c r="AE288" s="20"/>
      <c r="AF288" s="20"/>
      <c r="AG288" s="20"/>
      <c r="AH288" s="20"/>
      <c r="AI288" s="20"/>
      <c r="AJ288" s="20"/>
    </row>
    <row r="289" spans="1:36" s="33" customFormat="1" ht="17.100000000000001" customHeight="1" x14ac:dyDescent="0.3">
      <c r="A289" s="60">
        <v>45756</v>
      </c>
      <c r="B289" s="32">
        <v>96</v>
      </c>
      <c r="C289" s="28">
        <v>50.02</v>
      </c>
      <c r="D289">
        <v>1318.1764341111111</v>
      </c>
      <c r="E289">
        <v>50.39650677777778</v>
      </c>
      <c r="F289">
        <v>255.42078722222223</v>
      </c>
      <c r="G289">
        <v>89.126444555555551</v>
      </c>
      <c r="H289">
        <v>80.858993333333331</v>
      </c>
      <c r="I289">
        <v>66.242228666666676</v>
      </c>
      <c r="J289">
        <v>111.76139088888888</v>
      </c>
      <c r="K289" s="21" t="str">
        <f t="shared" si="4"/>
        <v>09-Apr-2025  Bl No 96</v>
      </c>
      <c r="L289" s="31"/>
      <c r="M289" s="31"/>
      <c r="N289" s="32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29"/>
      <c r="AE289" s="29"/>
      <c r="AF289" s="29"/>
      <c r="AG289" s="29"/>
      <c r="AH289" s="29"/>
      <c r="AI289" s="29"/>
      <c r="AJ289" s="29"/>
    </row>
    <row r="290" spans="1:36" ht="17.100000000000001" customHeight="1" x14ac:dyDescent="0.25">
      <c r="A290" s="60">
        <v>45757</v>
      </c>
      <c r="B290" s="18">
        <v>1</v>
      </c>
      <c r="C290" s="19">
        <v>50.01</v>
      </c>
      <c r="D290">
        <v>1289.6599815555555</v>
      </c>
      <c r="E290">
        <v>60.826459111111113</v>
      </c>
      <c r="F290">
        <v>246.47964622222221</v>
      </c>
      <c r="G290">
        <v>86.556699333333327</v>
      </c>
      <c r="H290">
        <v>77.80037466666667</v>
      </c>
      <c r="I290">
        <v>63.399033555555555</v>
      </c>
      <c r="J290">
        <v>109.18715611111111</v>
      </c>
      <c r="K290" s="21" t="str">
        <f t="shared" si="4"/>
        <v>10-Apr-2025  Bl No 1</v>
      </c>
      <c r="L290" s="22"/>
      <c r="AD290" s="20"/>
      <c r="AE290" s="20"/>
      <c r="AF290" s="20"/>
      <c r="AG290" s="20"/>
      <c r="AH290" s="20"/>
      <c r="AI290" s="20"/>
      <c r="AJ290" s="20"/>
    </row>
    <row r="291" spans="1:36" ht="17.100000000000001" customHeight="1" x14ac:dyDescent="0.25">
      <c r="A291" s="60">
        <v>45757</v>
      </c>
      <c r="B291" s="18">
        <v>2</v>
      </c>
      <c r="C291" s="19">
        <v>50.01</v>
      </c>
      <c r="D291">
        <v>1255.9225692222221</v>
      </c>
      <c r="E291">
        <v>70.673318555555554</v>
      </c>
      <c r="F291">
        <v>245.90973888888888</v>
      </c>
      <c r="G291">
        <v>85.859988000000001</v>
      </c>
      <c r="H291">
        <v>76.965676777777773</v>
      </c>
      <c r="I291">
        <v>61.290158333333331</v>
      </c>
      <c r="J291">
        <v>111.52637877777778</v>
      </c>
      <c r="K291" s="21" t="str">
        <f t="shared" si="4"/>
        <v>10-Apr-2025  Bl No 2</v>
      </c>
      <c r="L291" s="22"/>
      <c r="AD291" s="20"/>
      <c r="AE291" s="20"/>
      <c r="AF291" s="20"/>
      <c r="AG291" s="20"/>
      <c r="AH291" s="20"/>
      <c r="AI291" s="20"/>
      <c r="AJ291" s="20"/>
    </row>
    <row r="292" spans="1:36" ht="17.100000000000001" customHeight="1" x14ac:dyDescent="0.25">
      <c r="A292" s="60">
        <v>45757</v>
      </c>
      <c r="B292" s="18">
        <v>3</v>
      </c>
      <c r="C292" s="19">
        <v>50.01</v>
      </c>
      <c r="D292">
        <v>1240.2956142222222</v>
      </c>
      <c r="E292">
        <v>67.172070333333338</v>
      </c>
      <c r="F292">
        <v>236.13425444444445</v>
      </c>
      <c r="G292">
        <v>85.334930888888891</v>
      </c>
      <c r="H292">
        <v>77.817052888888895</v>
      </c>
      <c r="I292">
        <v>59.977661444444443</v>
      </c>
      <c r="J292">
        <v>107.77608311111111</v>
      </c>
      <c r="K292" s="21" t="str">
        <f t="shared" si="4"/>
        <v>10-Apr-2025  Bl No 3</v>
      </c>
      <c r="AD292" s="20"/>
      <c r="AE292" s="20"/>
      <c r="AF292" s="20"/>
      <c r="AG292" s="20"/>
      <c r="AH292" s="20"/>
      <c r="AI292" s="20"/>
      <c r="AJ292" s="20"/>
    </row>
    <row r="293" spans="1:36" ht="17.100000000000001" customHeight="1" x14ac:dyDescent="0.25">
      <c r="A293" s="60">
        <v>45757</v>
      </c>
      <c r="B293" s="18">
        <v>4</v>
      </c>
      <c r="C293" s="19">
        <v>50.04</v>
      </c>
      <c r="D293">
        <v>1214.0655205555556</v>
      </c>
      <c r="E293">
        <v>79.939521999999997</v>
      </c>
      <c r="F293">
        <v>231.04811900000001</v>
      </c>
      <c r="G293">
        <v>81.995250999999996</v>
      </c>
      <c r="H293">
        <v>75.506647333333333</v>
      </c>
      <c r="I293">
        <v>58.811363444444446</v>
      </c>
      <c r="J293">
        <v>110.45028133333334</v>
      </c>
      <c r="K293" s="21" t="str">
        <f t="shared" si="4"/>
        <v>10-Apr-2025  Bl No 4</v>
      </c>
      <c r="AD293" s="20"/>
      <c r="AE293" s="20"/>
      <c r="AF293" s="20"/>
      <c r="AG293" s="20"/>
      <c r="AH293" s="20"/>
      <c r="AI293" s="20"/>
      <c r="AJ293" s="20"/>
    </row>
    <row r="294" spans="1:36" ht="17.100000000000001" customHeight="1" x14ac:dyDescent="0.25">
      <c r="A294" s="60">
        <v>45757</v>
      </c>
      <c r="B294" s="18">
        <v>5</v>
      </c>
      <c r="C294" s="19">
        <v>50.03</v>
      </c>
      <c r="D294">
        <v>1183.6856237777779</v>
      </c>
      <c r="E294">
        <v>95.251570777777772</v>
      </c>
      <c r="F294">
        <v>228.78917222222222</v>
      </c>
      <c r="G294">
        <v>80.655772333333331</v>
      </c>
      <c r="H294">
        <v>77.885777666666669</v>
      </c>
      <c r="I294">
        <v>57.35761466666667</v>
      </c>
      <c r="J294">
        <v>109.22727877777778</v>
      </c>
      <c r="K294" s="21" t="str">
        <f t="shared" si="4"/>
        <v>10-Apr-2025  Bl No 5</v>
      </c>
      <c r="AD294" s="20"/>
      <c r="AE294" s="20"/>
      <c r="AF294" s="20"/>
      <c r="AG294" s="20"/>
      <c r="AH294" s="20"/>
      <c r="AI294" s="20"/>
      <c r="AJ294" s="20"/>
    </row>
    <row r="295" spans="1:36" ht="17.100000000000001" customHeight="1" x14ac:dyDescent="0.25">
      <c r="A295" s="60">
        <v>45757</v>
      </c>
      <c r="B295" s="18">
        <v>6</v>
      </c>
      <c r="C295" s="19">
        <v>50.03</v>
      </c>
      <c r="D295">
        <v>1171.1195728888888</v>
      </c>
      <c r="E295">
        <v>102.02504355555556</v>
      </c>
      <c r="F295">
        <v>225.22081088888888</v>
      </c>
      <c r="G295">
        <v>80.853755333333339</v>
      </c>
      <c r="H295">
        <v>75.164424666666662</v>
      </c>
      <c r="I295">
        <v>56.307795222222225</v>
      </c>
      <c r="J295">
        <v>97.584435888888891</v>
      </c>
      <c r="K295" s="21" t="str">
        <f t="shared" si="4"/>
        <v>10-Apr-2025  Bl No 6</v>
      </c>
      <c r="AD295" s="20"/>
      <c r="AE295" s="20"/>
      <c r="AF295" s="20"/>
      <c r="AG295" s="20"/>
      <c r="AH295" s="20"/>
      <c r="AI295" s="20"/>
      <c r="AJ295" s="20"/>
    </row>
    <row r="296" spans="1:36" ht="17.100000000000001" customHeight="1" x14ac:dyDescent="0.25">
      <c r="A296" s="60">
        <v>45757</v>
      </c>
      <c r="B296" s="18">
        <v>7</v>
      </c>
      <c r="C296" s="19">
        <v>50.03</v>
      </c>
      <c r="D296">
        <v>1159.2154864444444</v>
      </c>
      <c r="E296">
        <v>120.15757533333333</v>
      </c>
      <c r="F296">
        <v>223.60285755555554</v>
      </c>
      <c r="G296">
        <v>79.605608444444442</v>
      </c>
      <c r="H296">
        <v>72.152565444444448</v>
      </c>
      <c r="I296">
        <v>55.49835622222222</v>
      </c>
      <c r="J296">
        <v>97.254720888888883</v>
      </c>
      <c r="K296" s="21" t="str">
        <f t="shared" si="4"/>
        <v>10-Apr-2025  Bl No 7</v>
      </c>
      <c r="AD296" s="20"/>
      <c r="AE296" s="20"/>
      <c r="AF296" s="20"/>
      <c r="AG296" s="20"/>
      <c r="AH296" s="20"/>
      <c r="AI296" s="20"/>
      <c r="AJ296" s="20"/>
    </row>
    <row r="297" spans="1:36" ht="17.100000000000001" customHeight="1" x14ac:dyDescent="0.25">
      <c r="A297" s="60">
        <v>45757</v>
      </c>
      <c r="B297" s="18">
        <v>8</v>
      </c>
      <c r="C297" s="19">
        <v>50.05</v>
      </c>
      <c r="D297">
        <v>1144.0074027777778</v>
      </c>
      <c r="E297">
        <v>118.00516288888889</v>
      </c>
      <c r="F297">
        <v>219.50858777777779</v>
      </c>
      <c r="G297">
        <v>79.318563555555556</v>
      </c>
      <c r="H297">
        <v>69.623241666666672</v>
      </c>
      <c r="I297">
        <v>55.037570111111108</v>
      </c>
      <c r="J297">
        <v>100.18130611111111</v>
      </c>
      <c r="K297" s="21" t="str">
        <f t="shared" si="4"/>
        <v>10-Apr-2025  Bl No 8</v>
      </c>
      <c r="AD297" s="20"/>
      <c r="AE297" s="20"/>
      <c r="AF297" s="20"/>
      <c r="AG297" s="20"/>
      <c r="AH297" s="20"/>
      <c r="AI297" s="20"/>
      <c r="AJ297" s="20"/>
    </row>
    <row r="298" spans="1:36" ht="17.100000000000001" customHeight="1" x14ac:dyDescent="0.25">
      <c r="A298" s="60">
        <v>45757</v>
      </c>
      <c r="B298" s="18">
        <v>9</v>
      </c>
      <c r="C298" s="19">
        <v>50.04</v>
      </c>
      <c r="D298">
        <v>1124.1614173333332</v>
      </c>
      <c r="E298">
        <v>155.240207</v>
      </c>
      <c r="F298">
        <v>216.34936355555556</v>
      </c>
      <c r="G298">
        <v>79.670402888888887</v>
      </c>
      <c r="H298">
        <v>70.535193444444445</v>
      </c>
      <c r="I298">
        <v>54.57842188888889</v>
      </c>
      <c r="J298">
        <v>103.09136455555556</v>
      </c>
      <c r="K298" s="21" t="str">
        <f t="shared" si="4"/>
        <v>10-Apr-2025  Bl No 9</v>
      </c>
      <c r="AD298" s="20"/>
      <c r="AE298" s="20"/>
      <c r="AF298" s="20"/>
      <c r="AG298" s="20"/>
      <c r="AH298" s="20"/>
      <c r="AI298" s="20"/>
      <c r="AJ298" s="20"/>
    </row>
    <row r="299" spans="1:36" ht="17.100000000000001" customHeight="1" x14ac:dyDescent="0.25">
      <c r="A299" s="60">
        <v>45757</v>
      </c>
      <c r="B299" s="18">
        <v>10</v>
      </c>
      <c r="C299" s="19">
        <v>50.05</v>
      </c>
      <c r="D299">
        <v>1100.6991553333332</v>
      </c>
      <c r="E299">
        <v>165.31590733333334</v>
      </c>
      <c r="F299">
        <v>215.29594266666666</v>
      </c>
      <c r="G299">
        <v>78.050618777777771</v>
      </c>
      <c r="H299">
        <v>71.024834999999996</v>
      </c>
      <c r="I299">
        <v>53.547396333333332</v>
      </c>
      <c r="J299">
        <v>102.40433788888889</v>
      </c>
      <c r="K299" s="21" t="str">
        <f t="shared" si="4"/>
        <v>10-Apr-2025  Bl No 10</v>
      </c>
      <c r="AD299" s="20"/>
      <c r="AE299" s="20"/>
      <c r="AF299" s="20"/>
      <c r="AG299" s="20"/>
      <c r="AH299" s="20"/>
      <c r="AI299" s="20"/>
      <c r="AJ299" s="20"/>
    </row>
    <row r="300" spans="1:36" ht="17.100000000000001" customHeight="1" x14ac:dyDescent="0.25">
      <c r="A300" s="60">
        <v>45757</v>
      </c>
      <c r="B300" s="18">
        <v>11</v>
      </c>
      <c r="C300" s="19">
        <v>50.04</v>
      </c>
      <c r="D300">
        <v>1076.6572504444443</v>
      </c>
      <c r="E300">
        <v>164.14704666666665</v>
      </c>
      <c r="F300">
        <v>215.32901144444443</v>
      </c>
      <c r="G300">
        <v>78.258844333333329</v>
      </c>
      <c r="H300">
        <v>71.715615666666665</v>
      </c>
      <c r="I300">
        <v>52.97115077777778</v>
      </c>
      <c r="J300">
        <v>102.30443444444444</v>
      </c>
      <c r="K300" s="21" t="str">
        <f t="shared" si="4"/>
        <v>10-Apr-2025  Bl No 11</v>
      </c>
      <c r="AD300" s="20"/>
      <c r="AE300" s="20"/>
      <c r="AF300" s="20"/>
      <c r="AG300" s="20"/>
      <c r="AH300" s="20"/>
      <c r="AI300" s="20"/>
      <c r="AJ300" s="20"/>
    </row>
    <row r="301" spans="1:36" ht="17.100000000000001" customHeight="1" x14ac:dyDescent="0.25">
      <c r="A301" s="60">
        <v>45757</v>
      </c>
      <c r="B301" s="18">
        <v>12</v>
      </c>
      <c r="C301" s="19">
        <v>50.04</v>
      </c>
      <c r="D301">
        <v>1080.2753926666667</v>
      </c>
      <c r="E301">
        <v>163.44744833333334</v>
      </c>
      <c r="F301">
        <v>212.9957531111111</v>
      </c>
      <c r="G301">
        <v>78.708822888888889</v>
      </c>
      <c r="H301">
        <v>74.689054999999996</v>
      </c>
      <c r="I301">
        <v>52.481191555555554</v>
      </c>
      <c r="J301">
        <v>103.29390744444444</v>
      </c>
      <c r="K301" s="21" t="str">
        <f t="shared" si="4"/>
        <v>10-Apr-2025  Bl No 12</v>
      </c>
      <c r="AD301" s="20"/>
      <c r="AE301" s="20"/>
      <c r="AF301" s="20"/>
      <c r="AG301" s="20"/>
      <c r="AH301" s="20"/>
      <c r="AI301" s="20"/>
      <c r="AJ301" s="20"/>
    </row>
    <row r="302" spans="1:36" ht="17.100000000000001" customHeight="1" x14ac:dyDescent="0.25">
      <c r="A302" s="60">
        <v>45757</v>
      </c>
      <c r="B302" s="18">
        <v>13</v>
      </c>
      <c r="C302" s="19">
        <v>50.03</v>
      </c>
      <c r="D302">
        <v>1069.6977296666666</v>
      </c>
      <c r="E302">
        <v>104.90676277777777</v>
      </c>
      <c r="F302">
        <v>207.25914599999999</v>
      </c>
      <c r="G302">
        <v>77.564409888888889</v>
      </c>
      <c r="H302">
        <v>70.688152666666667</v>
      </c>
      <c r="I302">
        <v>52.358368222222225</v>
      </c>
      <c r="J302">
        <v>100.62898977777778</v>
      </c>
      <c r="K302" s="21" t="str">
        <f t="shared" si="4"/>
        <v>10-Apr-2025  Bl No 13</v>
      </c>
      <c r="AD302" s="20"/>
      <c r="AE302" s="20"/>
      <c r="AF302" s="20"/>
      <c r="AG302" s="20"/>
      <c r="AH302" s="20"/>
      <c r="AI302" s="20"/>
      <c r="AJ302" s="20"/>
    </row>
    <row r="303" spans="1:36" ht="17.100000000000001" customHeight="1" x14ac:dyDescent="0.25">
      <c r="A303" s="60">
        <v>45757</v>
      </c>
      <c r="B303" s="18">
        <v>14</v>
      </c>
      <c r="C303" s="19">
        <v>50.01</v>
      </c>
      <c r="D303">
        <v>1042.5632295555556</v>
      </c>
      <c r="E303">
        <v>93.899281666666667</v>
      </c>
      <c r="F303">
        <v>201.41188577777777</v>
      </c>
      <c r="G303">
        <v>78.833541222222223</v>
      </c>
      <c r="H303">
        <v>73.380951555555555</v>
      </c>
      <c r="I303">
        <v>51.605002111111112</v>
      </c>
      <c r="J303">
        <v>104.97351544444444</v>
      </c>
      <c r="K303" s="21" t="str">
        <f t="shared" si="4"/>
        <v>10-Apr-2025  Bl No 14</v>
      </c>
      <c r="AD303" s="20"/>
      <c r="AE303" s="20"/>
      <c r="AF303" s="20"/>
      <c r="AG303" s="20"/>
      <c r="AH303" s="20"/>
      <c r="AI303" s="20"/>
      <c r="AJ303" s="20"/>
    </row>
    <row r="304" spans="1:36" ht="17.100000000000001" customHeight="1" x14ac:dyDescent="0.25">
      <c r="A304" s="60">
        <v>45757</v>
      </c>
      <c r="B304" s="18">
        <v>15</v>
      </c>
      <c r="C304" s="19">
        <v>50</v>
      </c>
      <c r="D304">
        <v>1033.9397867777777</v>
      </c>
      <c r="E304">
        <v>96.904984777777784</v>
      </c>
      <c r="F304">
        <v>200.52024855555555</v>
      </c>
      <c r="G304">
        <v>80.417092666666662</v>
      </c>
      <c r="H304">
        <v>77.141067444444445</v>
      </c>
      <c r="I304">
        <v>51.575684444444441</v>
      </c>
      <c r="J304">
        <v>101.1529411111111</v>
      </c>
      <c r="K304" s="21" t="str">
        <f t="shared" si="4"/>
        <v>10-Apr-2025  Bl No 15</v>
      </c>
      <c r="AD304" s="20"/>
      <c r="AE304" s="20"/>
      <c r="AF304" s="20"/>
      <c r="AG304" s="20"/>
      <c r="AH304" s="20"/>
      <c r="AI304" s="20"/>
      <c r="AJ304" s="20"/>
    </row>
    <row r="305" spans="1:36" ht="17.100000000000001" customHeight="1" x14ac:dyDescent="0.25">
      <c r="A305" s="60">
        <v>45757</v>
      </c>
      <c r="B305" s="18">
        <v>16</v>
      </c>
      <c r="C305" s="19">
        <v>50.02</v>
      </c>
      <c r="D305">
        <v>1033.3921457777778</v>
      </c>
      <c r="E305">
        <v>96.016639999999995</v>
      </c>
      <c r="F305">
        <v>198.1985468888889</v>
      </c>
      <c r="G305">
        <v>81.754322333333334</v>
      </c>
      <c r="H305">
        <v>74.289607666666669</v>
      </c>
      <c r="I305">
        <v>51.51402511111111</v>
      </c>
      <c r="J305">
        <v>102.19568588888889</v>
      </c>
      <c r="K305" s="21" t="str">
        <f t="shared" si="4"/>
        <v>10-Apr-2025  Bl No 16</v>
      </c>
      <c r="AD305" s="20"/>
      <c r="AE305" s="20"/>
      <c r="AF305" s="20"/>
      <c r="AG305" s="20"/>
      <c r="AH305" s="20"/>
      <c r="AI305" s="20"/>
      <c r="AJ305" s="20"/>
    </row>
    <row r="306" spans="1:36" ht="17.100000000000001" customHeight="1" x14ac:dyDescent="0.25">
      <c r="A306" s="60">
        <v>45757</v>
      </c>
      <c r="B306" s="18">
        <v>17</v>
      </c>
      <c r="C306" s="19">
        <v>50</v>
      </c>
      <c r="D306">
        <v>1018.4477914444444</v>
      </c>
      <c r="E306">
        <v>93.115016222222224</v>
      </c>
      <c r="F306">
        <v>200.0747948888889</v>
      </c>
      <c r="G306">
        <v>86.270118888888888</v>
      </c>
      <c r="H306">
        <v>83.200857333333332</v>
      </c>
      <c r="I306">
        <v>50.806131777777779</v>
      </c>
      <c r="J306">
        <v>103.58596677777778</v>
      </c>
      <c r="K306" s="21" t="str">
        <f t="shared" si="4"/>
        <v>10-Apr-2025  Bl No 17</v>
      </c>
      <c r="AD306" s="20"/>
      <c r="AE306" s="20"/>
      <c r="AF306" s="20"/>
      <c r="AG306" s="20"/>
      <c r="AH306" s="20"/>
      <c r="AI306" s="20"/>
      <c r="AJ306" s="20"/>
    </row>
    <row r="307" spans="1:36" ht="17.100000000000001" customHeight="1" x14ac:dyDescent="0.25">
      <c r="A307" s="60">
        <v>45757</v>
      </c>
      <c r="B307" s="18">
        <v>18</v>
      </c>
      <c r="C307" s="19">
        <v>50.03</v>
      </c>
      <c r="D307">
        <v>1019.7457075555556</v>
      </c>
      <c r="E307">
        <v>95.839464111111113</v>
      </c>
      <c r="F307">
        <v>191.22521744444444</v>
      </c>
      <c r="G307">
        <v>91.712673111111116</v>
      </c>
      <c r="H307">
        <v>82.587240777777779</v>
      </c>
      <c r="I307">
        <v>51.705924555555555</v>
      </c>
      <c r="J307">
        <v>101.64286288888889</v>
      </c>
      <c r="K307" s="21" t="str">
        <f t="shared" si="4"/>
        <v>10-Apr-2025  Bl No 18</v>
      </c>
      <c r="AD307" s="20"/>
      <c r="AE307" s="20"/>
      <c r="AF307" s="20"/>
      <c r="AG307" s="20"/>
      <c r="AH307" s="20"/>
      <c r="AI307" s="20"/>
      <c r="AJ307" s="20"/>
    </row>
    <row r="308" spans="1:36" ht="17.100000000000001" customHeight="1" x14ac:dyDescent="0.25">
      <c r="A308" s="60">
        <v>45757</v>
      </c>
      <c r="B308" s="18">
        <v>19</v>
      </c>
      <c r="C308" s="19">
        <v>50.03</v>
      </c>
      <c r="D308">
        <v>1016.2607955555555</v>
      </c>
      <c r="E308">
        <v>90.180338888888883</v>
      </c>
      <c r="F308">
        <v>188.52183311111111</v>
      </c>
      <c r="G308">
        <v>100.04432288888889</v>
      </c>
      <c r="H308">
        <v>88.713048444444439</v>
      </c>
      <c r="I308">
        <v>53.261266333333332</v>
      </c>
      <c r="J308">
        <v>105.92349400000001</v>
      </c>
      <c r="K308" s="21" t="str">
        <f t="shared" si="4"/>
        <v>10-Apr-2025  Bl No 19</v>
      </c>
      <c r="AD308" s="20"/>
      <c r="AE308" s="20"/>
      <c r="AF308" s="20"/>
      <c r="AG308" s="20"/>
      <c r="AH308" s="20"/>
      <c r="AI308" s="20"/>
      <c r="AJ308" s="20"/>
    </row>
    <row r="309" spans="1:36" ht="17.100000000000001" customHeight="1" x14ac:dyDescent="0.25">
      <c r="A309" s="60">
        <v>45757</v>
      </c>
      <c r="B309" s="18">
        <v>20</v>
      </c>
      <c r="C309" s="19">
        <v>50.01</v>
      </c>
      <c r="D309">
        <v>1012.0897702222222</v>
      </c>
      <c r="E309">
        <v>109.92234711111111</v>
      </c>
      <c r="F309">
        <v>182.66001255555557</v>
      </c>
      <c r="G309">
        <v>113.50200566666666</v>
      </c>
      <c r="H309">
        <v>95.136818444444444</v>
      </c>
      <c r="I309">
        <v>54.268667111111114</v>
      </c>
      <c r="J309">
        <v>103.37210322222222</v>
      </c>
      <c r="K309" s="21" t="str">
        <f t="shared" si="4"/>
        <v>10-Apr-2025  Bl No 20</v>
      </c>
      <c r="AD309" s="20"/>
      <c r="AE309" s="20"/>
      <c r="AF309" s="20"/>
      <c r="AG309" s="20"/>
      <c r="AH309" s="20"/>
      <c r="AI309" s="20"/>
      <c r="AJ309" s="20"/>
    </row>
    <row r="310" spans="1:36" ht="17.100000000000001" customHeight="1" x14ac:dyDescent="0.25">
      <c r="A310" s="60">
        <v>45757</v>
      </c>
      <c r="B310" s="18">
        <v>21</v>
      </c>
      <c r="C310" s="19">
        <v>49.98</v>
      </c>
      <c r="D310">
        <v>1001.6979268888889</v>
      </c>
      <c r="E310">
        <v>135.68401333333333</v>
      </c>
      <c r="F310">
        <v>172.87856877777779</v>
      </c>
      <c r="G310">
        <v>131.943196</v>
      </c>
      <c r="H310">
        <v>110.62128133333333</v>
      </c>
      <c r="I310">
        <v>58.317505666666669</v>
      </c>
      <c r="J310">
        <v>105.61898088888888</v>
      </c>
      <c r="K310" s="21" t="str">
        <f t="shared" si="4"/>
        <v>10-Apr-2025  Bl No 21</v>
      </c>
      <c r="AD310" s="20"/>
      <c r="AE310" s="20"/>
      <c r="AF310" s="20"/>
      <c r="AG310" s="20"/>
      <c r="AH310" s="20"/>
      <c r="AI310" s="20"/>
      <c r="AJ310" s="20"/>
    </row>
    <row r="311" spans="1:36" ht="17.100000000000001" customHeight="1" x14ac:dyDescent="0.25">
      <c r="A311" s="60">
        <v>45757</v>
      </c>
      <c r="B311" s="18">
        <v>22</v>
      </c>
      <c r="C311" s="19">
        <v>50.03</v>
      </c>
      <c r="D311">
        <v>993.11118288888883</v>
      </c>
      <c r="E311">
        <v>155.18388755555554</v>
      </c>
      <c r="F311">
        <v>169.61642288888888</v>
      </c>
      <c r="G311">
        <v>147.98324566666668</v>
      </c>
      <c r="H311">
        <v>118.89684777777778</v>
      </c>
      <c r="I311">
        <v>63.367100333333333</v>
      </c>
      <c r="J311">
        <v>108.21468644444444</v>
      </c>
      <c r="K311" s="21" t="str">
        <f t="shared" si="4"/>
        <v>10-Apr-2025  Bl No 22</v>
      </c>
      <c r="AD311" s="20"/>
      <c r="AE311" s="20"/>
      <c r="AF311" s="20"/>
      <c r="AG311" s="20"/>
      <c r="AH311" s="20"/>
      <c r="AI311" s="20"/>
      <c r="AJ311" s="20"/>
    </row>
    <row r="312" spans="1:36" ht="17.100000000000001" customHeight="1" x14ac:dyDescent="0.25">
      <c r="A312" s="60">
        <v>45757</v>
      </c>
      <c r="B312" s="18">
        <v>23</v>
      </c>
      <c r="C312" s="19">
        <v>50.04</v>
      </c>
      <c r="D312">
        <v>1000.012972</v>
      </c>
      <c r="E312">
        <v>151.62951711111111</v>
      </c>
      <c r="F312">
        <v>170.80925222222223</v>
      </c>
      <c r="G312">
        <v>162.17919122222222</v>
      </c>
      <c r="H312">
        <v>131.38474500000001</v>
      </c>
      <c r="I312">
        <v>67.928894555555559</v>
      </c>
      <c r="J312">
        <v>111.27923544444444</v>
      </c>
      <c r="K312" s="21" t="str">
        <f t="shared" si="4"/>
        <v>10-Apr-2025  Bl No 23</v>
      </c>
      <c r="AD312" s="20"/>
      <c r="AE312" s="20"/>
      <c r="AF312" s="20"/>
      <c r="AG312" s="20"/>
      <c r="AH312" s="20"/>
      <c r="AI312" s="20"/>
      <c r="AJ312" s="20"/>
    </row>
    <row r="313" spans="1:36" ht="17.100000000000001" customHeight="1" x14ac:dyDescent="0.25">
      <c r="A313" s="60">
        <v>45757</v>
      </c>
      <c r="B313" s="18">
        <v>24</v>
      </c>
      <c r="C313" s="19">
        <v>50.05</v>
      </c>
      <c r="D313">
        <v>1030.0328476666666</v>
      </c>
      <c r="E313">
        <v>153.76536400000001</v>
      </c>
      <c r="F313">
        <v>174.98067544444444</v>
      </c>
      <c r="G313">
        <v>168.56789988888889</v>
      </c>
      <c r="H313">
        <v>130.98920955555556</v>
      </c>
      <c r="I313">
        <v>71.019903111111105</v>
      </c>
      <c r="J313">
        <v>112.79213955555555</v>
      </c>
      <c r="K313" s="21" t="str">
        <f t="shared" si="4"/>
        <v>10-Apr-2025  Bl No 24</v>
      </c>
      <c r="AD313" s="20"/>
      <c r="AE313" s="20"/>
      <c r="AF313" s="20"/>
      <c r="AG313" s="20"/>
      <c r="AH313" s="20"/>
      <c r="AI313" s="20"/>
      <c r="AJ313" s="20"/>
    </row>
    <row r="314" spans="1:36" ht="17.100000000000001" customHeight="1" x14ac:dyDescent="0.25">
      <c r="A314" s="60">
        <v>45757</v>
      </c>
      <c r="B314" s="18">
        <v>25</v>
      </c>
      <c r="C314" s="19">
        <v>50</v>
      </c>
      <c r="D314">
        <v>1058.5666655555556</v>
      </c>
      <c r="E314">
        <v>151.52266611111111</v>
      </c>
      <c r="F314">
        <v>179.27916099999999</v>
      </c>
      <c r="G314">
        <v>171.80756544444444</v>
      </c>
      <c r="H314">
        <v>133.52350977777778</v>
      </c>
      <c r="I314">
        <v>77.43231044444444</v>
      </c>
      <c r="J314">
        <v>113.30410155555556</v>
      </c>
      <c r="K314" s="21" t="str">
        <f t="shared" si="4"/>
        <v>10-Apr-2025  Bl No 25</v>
      </c>
      <c r="AD314" s="20"/>
      <c r="AE314" s="20"/>
      <c r="AF314" s="20"/>
      <c r="AG314" s="20"/>
      <c r="AH314" s="20"/>
      <c r="AI314" s="20"/>
      <c r="AJ314" s="20"/>
    </row>
    <row r="315" spans="1:36" ht="17.100000000000001" customHeight="1" x14ac:dyDescent="0.25">
      <c r="A315" s="60">
        <v>45757</v>
      </c>
      <c r="B315" s="18">
        <v>26</v>
      </c>
      <c r="C315" s="19">
        <v>49.99</v>
      </c>
      <c r="D315">
        <v>1070.8033559999999</v>
      </c>
      <c r="E315">
        <v>167.15947011111112</v>
      </c>
      <c r="F315">
        <v>179.0522378888889</v>
      </c>
      <c r="G315">
        <v>172.22710322222221</v>
      </c>
      <c r="H315">
        <v>134.55561922222222</v>
      </c>
      <c r="I315">
        <v>75.837084222222217</v>
      </c>
      <c r="J315">
        <v>119.13648522222222</v>
      </c>
      <c r="K315" s="21" t="str">
        <f t="shared" si="4"/>
        <v>10-Apr-2025  Bl No 26</v>
      </c>
      <c r="AD315" s="20"/>
      <c r="AE315" s="20"/>
      <c r="AF315" s="20"/>
      <c r="AG315" s="20"/>
      <c r="AH315" s="20"/>
      <c r="AI315" s="20"/>
      <c r="AJ315" s="20"/>
    </row>
    <row r="316" spans="1:36" ht="17.100000000000001" customHeight="1" x14ac:dyDescent="0.25">
      <c r="A316" s="60">
        <v>45757</v>
      </c>
      <c r="B316" s="18">
        <v>27</v>
      </c>
      <c r="C316" s="19">
        <v>50</v>
      </c>
      <c r="D316">
        <v>1092.5983252222222</v>
      </c>
      <c r="E316">
        <v>169.26546677777779</v>
      </c>
      <c r="F316">
        <v>189.04321511111112</v>
      </c>
      <c r="G316">
        <v>178.37414177777777</v>
      </c>
      <c r="H316">
        <v>133.52689288888888</v>
      </c>
      <c r="I316">
        <v>78.059024555555553</v>
      </c>
      <c r="J316">
        <v>122.38678388888889</v>
      </c>
      <c r="K316" s="21" t="str">
        <f t="shared" si="4"/>
        <v>10-Apr-2025  Bl No 27</v>
      </c>
      <c r="AD316" s="20"/>
      <c r="AE316" s="20"/>
      <c r="AF316" s="20"/>
      <c r="AG316" s="20"/>
      <c r="AH316" s="20"/>
      <c r="AI316" s="20"/>
      <c r="AJ316" s="20"/>
    </row>
    <row r="317" spans="1:36" ht="17.100000000000001" customHeight="1" x14ac:dyDescent="0.25">
      <c r="A317" s="60">
        <v>45757</v>
      </c>
      <c r="B317" s="18">
        <v>28</v>
      </c>
      <c r="C317" s="19">
        <v>50.03</v>
      </c>
      <c r="D317">
        <v>1095.7652845555556</v>
      </c>
      <c r="E317">
        <v>170.87201544444446</v>
      </c>
      <c r="F317">
        <v>193.85467455555556</v>
      </c>
      <c r="G317">
        <v>170.34339855555555</v>
      </c>
      <c r="H317">
        <v>129.97492433333332</v>
      </c>
      <c r="I317">
        <v>77.710277777777776</v>
      </c>
      <c r="J317">
        <v>130.06288699999999</v>
      </c>
      <c r="K317" s="21" t="str">
        <f t="shared" si="4"/>
        <v>10-Apr-2025  Bl No 28</v>
      </c>
      <c r="AD317" s="20"/>
      <c r="AE317" s="20"/>
      <c r="AF317" s="20"/>
      <c r="AG317" s="20"/>
      <c r="AH317" s="20"/>
      <c r="AI317" s="20"/>
      <c r="AJ317" s="20"/>
    </row>
    <row r="318" spans="1:36" ht="17.100000000000001" customHeight="1" x14ac:dyDescent="0.25">
      <c r="A318" s="60">
        <v>45757</v>
      </c>
      <c r="B318" s="18">
        <v>29</v>
      </c>
      <c r="C318" s="19">
        <v>49.98</v>
      </c>
      <c r="D318">
        <v>1075.6157323333334</v>
      </c>
      <c r="E318">
        <v>196.99323366666667</v>
      </c>
      <c r="F318">
        <v>199.78829277777777</v>
      </c>
      <c r="G318">
        <v>174.69618722222222</v>
      </c>
      <c r="H318">
        <v>142.69403533333335</v>
      </c>
      <c r="I318">
        <v>69.941616999999994</v>
      </c>
      <c r="J318">
        <v>128.20538400000001</v>
      </c>
      <c r="K318" s="21" t="str">
        <f t="shared" si="4"/>
        <v>10-Apr-2025  Bl No 29</v>
      </c>
      <c r="AD318" s="20"/>
      <c r="AE318" s="20"/>
      <c r="AF318" s="20"/>
      <c r="AG318" s="20"/>
      <c r="AH318" s="20"/>
      <c r="AI318" s="20"/>
      <c r="AJ318" s="20"/>
    </row>
    <row r="319" spans="1:36" ht="17.100000000000001" customHeight="1" x14ac:dyDescent="0.25">
      <c r="A319" s="60">
        <v>45757</v>
      </c>
      <c r="B319" s="18">
        <v>30</v>
      </c>
      <c r="C319" s="19">
        <v>49.99</v>
      </c>
      <c r="D319">
        <v>1075.053962</v>
      </c>
      <c r="E319">
        <v>243.90135966666668</v>
      </c>
      <c r="F319">
        <v>203.76589766666666</v>
      </c>
      <c r="G319">
        <v>174.50651455555555</v>
      </c>
      <c r="H319">
        <v>126.39129177777778</v>
      </c>
      <c r="I319">
        <v>69.460956888888887</v>
      </c>
      <c r="J319">
        <v>124.28258433333333</v>
      </c>
      <c r="K319" s="21" t="str">
        <f t="shared" si="4"/>
        <v>10-Apr-2025  Bl No 30</v>
      </c>
      <c r="AD319" s="20"/>
      <c r="AE319" s="20"/>
      <c r="AF319" s="20"/>
      <c r="AG319" s="20"/>
      <c r="AH319" s="20"/>
      <c r="AI319" s="20"/>
      <c r="AJ319" s="20"/>
    </row>
    <row r="320" spans="1:36" ht="17.100000000000001" customHeight="1" x14ac:dyDescent="0.25">
      <c r="A320" s="60">
        <v>45757</v>
      </c>
      <c r="B320" s="18">
        <v>31</v>
      </c>
      <c r="C320" s="19">
        <v>49.97</v>
      </c>
      <c r="D320">
        <v>1083.3930206666666</v>
      </c>
      <c r="E320">
        <v>239.91684644444445</v>
      </c>
      <c r="F320">
        <v>202.36730633333335</v>
      </c>
      <c r="G320">
        <v>169.40504899999999</v>
      </c>
      <c r="H320">
        <v>125.466075</v>
      </c>
      <c r="I320">
        <v>70.367368444444438</v>
      </c>
      <c r="J320">
        <v>128.89507255555554</v>
      </c>
      <c r="K320" s="21" t="str">
        <f t="shared" si="4"/>
        <v>10-Apr-2025  Bl No 31</v>
      </c>
      <c r="AD320" s="20"/>
      <c r="AE320" s="20"/>
      <c r="AF320" s="20"/>
      <c r="AG320" s="20"/>
      <c r="AH320" s="20"/>
      <c r="AI320" s="20"/>
      <c r="AJ320" s="20"/>
    </row>
    <row r="321" spans="1:36" ht="17.100000000000001" customHeight="1" x14ac:dyDescent="0.25">
      <c r="A321" s="60">
        <v>45757</v>
      </c>
      <c r="B321" s="18">
        <v>32</v>
      </c>
      <c r="C321" s="19">
        <v>50</v>
      </c>
      <c r="D321">
        <v>1075.2284113333333</v>
      </c>
      <c r="E321">
        <v>234.84596766666667</v>
      </c>
      <c r="F321">
        <v>202.44377444444444</v>
      </c>
      <c r="G321">
        <v>163.05180177777777</v>
      </c>
      <c r="H321">
        <v>123.44619688888889</v>
      </c>
      <c r="I321">
        <v>67.120590555555552</v>
      </c>
      <c r="J321">
        <v>129.42497211111112</v>
      </c>
      <c r="K321" s="21" t="str">
        <f t="shared" si="4"/>
        <v>10-Apr-2025  Bl No 32</v>
      </c>
      <c r="AD321" s="20"/>
      <c r="AE321" s="20"/>
      <c r="AF321" s="20"/>
      <c r="AG321" s="20"/>
      <c r="AH321" s="20"/>
      <c r="AI321" s="20"/>
      <c r="AJ321" s="20"/>
    </row>
    <row r="322" spans="1:36" ht="17.100000000000001" customHeight="1" x14ac:dyDescent="0.25">
      <c r="A322" s="60">
        <v>45757</v>
      </c>
      <c r="B322" s="18">
        <v>33</v>
      </c>
      <c r="C322" s="19">
        <v>49.98</v>
      </c>
      <c r="D322">
        <v>1072.380632111111</v>
      </c>
      <c r="E322">
        <v>220.53907044444443</v>
      </c>
      <c r="F322">
        <v>212.43813477777778</v>
      </c>
      <c r="G322">
        <v>155.38627388888889</v>
      </c>
      <c r="H322">
        <v>118.59313655555556</v>
      </c>
      <c r="I322">
        <v>81.983731000000006</v>
      </c>
      <c r="J322">
        <v>126.96259044444444</v>
      </c>
      <c r="K322" s="21" t="str">
        <f t="shared" si="4"/>
        <v>10-Apr-2025  Bl No 33</v>
      </c>
      <c r="AD322" s="20"/>
      <c r="AE322" s="20"/>
      <c r="AF322" s="20"/>
      <c r="AG322" s="20"/>
      <c r="AH322" s="20"/>
      <c r="AI322" s="20"/>
      <c r="AJ322" s="20"/>
    </row>
    <row r="323" spans="1:36" ht="17.100000000000001" customHeight="1" x14ac:dyDescent="0.25">
      <c r="A323" s="60">
        <v>45757</v>
      </c>
      <c r="B323" s="18">
        <v>34</v>
      </c>
      <c r="C323" s="19">
        <v>49.98</v>
      </c>
      <c r="D323">
        <v>1093.1443723333334</v>
      </c>
      <c r="E323">
        <v>216.70914233333335</v>
      </c>
      <c r="F323">
        <v>210.30682455555555</v>
      </c>
      <c r="G323">
        <v>149.40377822222223</v>
      </c>
      <c r="H323">
        <v>116.03691577777778</v>
      </c>
      <c r="I323">
        <v>80.215934222222216</v>
      </c>
      <c r="J323">
        <v>123.43378222222222</v>
      </c>
      <c r="K323" s="21" t="str">
        <f t="shared" ref="K323:K386" si="5">TEXT(A323,"DD-MMM-YYYY") &amp;"  " &amp;"Bl No " &amp;B323</f>
        <v>10-Apr-2025  Bl No 34</v>
      </c>
      <c r="AD323" s="20"/>
      <c r="AE323" s="20"/>
      <c r="AF323" s="20"/>
      <c r="AG323" s="20"/>
      <c r="AH323" s="20"/>
      <c r="AI323" s="20"/>
      <c r="AJ323" s="20"/>
    </row>
    <row r="324" spans="1:36" ht="17.100000000000001" customHeight="1" x14ac:dyDescent="0.25">
      <c r="A324" s="60">
        <v>45757</v>
      </c>
      <c r="B324" s="18">
        <v>35</v>
      </c>
      <c r="C324" s="19">
        <v>50.02</v>
      </c>
      <c r="D324">
        <v>1111.9323804444443</v>
      </c>
      <c r="E324">
        <v>206.82109566666668</v>
      </c>
      <c r="F324">
        <v>197.28925666666666</v>
      </c>
      <c r="G324">
        <v>143.55612533333334</v>
      </c>
      <c r="H324">
        <v>112.17035655555556</v>
      </c>
      <c r="I324">
        <v>78.371577777777773</v>
      </c>
      <c r="J324">
        <v>119.83014066666667</v>
      </c>
      <c r="K324" s="21" t="str">
        <f t="shared" si="5"/>
        <v>10-Apr-2025  Bl No 35</v>
      </c>
      <c r="AD324" s="20"/>
      <c r="AE324" s="20"/>
      <c r="AF324" s="20"/>
      <c r="AG324" s="20"/>
      <c r="AH324" s="20"/>
      <c r="AI324" s="20"/>
      <c r="AJ324" s="20"/>
    </row>
    <row r="325" spans="1:36" ht="17.100000000000001" customHeight="1" x14ac:dyDescent="0.25">
      <c r="A325" s="60">
        <v>45757</v>
      </c>
      <c r="B325" s="18">
        <v>36</v>
      </c>
      <c r="C325" s="19">
        <v>50.05</v>
      </c>
      <c r="D325">
        <v>1091.9533731111112</v>
      </c>
      <c r="E325">
        <v>194.52065566666667</v>
      </c>
      <c r="F325">
        <v>208.38236077777779</v>
      </c>
      <c r="G325">
        <v>136.82443066666667</v>
      </c>
      <c r="H325">
        <v>107.29909622222222</v>
      </c>
      <c r="I325">
        <v>78.265120555555555</v>
      </c>
      <c r="J325">
        <v>124.49397577777778</v>
      </c>
      <c r="K325" s="21" t="str">
        <f t="shared" si="5"/>
        <v>10-Apr-2025  Bl No 36</v>
      </c>
      <c r="AD325" s="20"/>
      <c r="AE325" s="20"/>
      <c r="AF325" s="20"/>
      <c r="AG325" s="20"/>
      <c r="AH325" s="20"/>
      <c r="AI325" s="20"/>
      <c r="AJ325" s="20"/>
    </row>
    <row r="326" spans="1:36" ht="17.100000000000001" customHeight="1" x14ac:dyDescent="0.25">
      <c r="A326" s="60">
        <v>45757</v>
      </c>
      <c r="B326" s="18">
        <v>37</v>
      </c>
      <c r="C326" s="19">
        <v>50.04</v>
      </c>
      <c r="D326">
        <v>1106.9261202222222</v>
      </c>
      <c r="E326">
        <v>196.82032599999999</v>
      </c>
      <c r="F326">
        <v>217.69198800000001</v>
      </c>
      <c r="G326">
        <v>137.69674366666666</v>
      </c>
      <c r="H326">
        <v>109.13549399999999</v>
      </c>
      <c r="I326">
        <v>73.523247222222224</v>
      </c>
      <c r="J326">
        <v>123.670418</v>
      </c>
      <c r="K326" s="21" t="str">
        <f t="shared" si="5"/>
        <v>10-Apr-2025  Bl No 37</v>
      </c>
      <c r="AD326" s="20"/>
      <c r="AE326" s="20"/>
      <c r="AF326" s="20"/>
      <c r="AG326" s="20"/>
      <c r="AH326" s="20"/>
      <c r="AI326" s="20"/>
      <c r="AJ326" s="20"/>
    </row>
    <row r="327" spans="1:36" ht="17.100000000000001" customHeight="1" x14ac:dyDescent="0.25">
      <c r="A327" s="60">
        <v>45757</v>
      </c>
      <c r="B327" s="18">
        <v>38</v>
      </c>
      <c r="C327" s="19">
        <v>50.06</v>
      </c>
      <c r="D327">
        <v>1163.0672337777778</v>
      </c>
      <c r="E327">
        <v>197.98979733333334</v>
      </c>
      <c r="F327">
        <v>200.2902061111111</v>
      </c>
      <c r="G327">
        <v>135.61975699999999</v>
      </c>
      <c r="H327">
        <v>106.27334966666666</v>
      </c>
      <c r="I327">
        <v>69.839746222222217</v>
      </c>
      <c r="J327">
        <v>121.49612477777778</v>
      </c>
      <c r="K327" s="21" t="str">
        <f t="shared" si="5"/>
        <v>10-Apr-2025  Bl No 38</v>
      </c>
      <c r="AD327" s="20"/>
      <c r="AE327" s="20"/>
      <c r="AF327" s="20"/>
      <c r="AG327" s="20"/>
      <c r="AH327" s="20"/>
      <c r="AI327" s="20"/>
      <c r="AJ327" s="20"/>
    </row>
    <row r="328" spans="1:36" ht="17.100000000000001" customHeight="1" x14ac:dyDescent="0.25">
      <c r="A328" s="60">
        <v>45757</v>
      </c>
      <c r="B328" s="18">
        <v>39</v>
      </c>
      <c r="C328" s="19">
        <v>49.99</v>
      </c>
      <c r="D328">
        <v>1191.0640659999999</v>
      </c>
      <c r="E328">
        <v>212.38041677777778</v>
      </c>
      <c r="F328">
        <v>179.41881944444444</v>
      </c>
      <c r="G328">
        <v>135.29291033333334</v>
      </c>
      <c r="H328">
        <v>102.99078288888889</v>
      </c>
      <c r="I328">
        <v>67.108112777777777</v>
      </c>
      <c r="J328">
        <v>122.54816011111112</v>
      </c>
      <c r="K328" s="21" t="str">
        <f t="shared" si="5"/>
        <v>10-Apr-2025  Bl No 39</v>
      </c>
      <c r="AD328" s="20"/>
      <c r="AE328" s="20"/>
      <c r="AF328" s="20"/>
      <c r="AG328" s="20"/>
      <c r="AH328" s="20"/>
      <c r="AI328" s="20"/>
      <c r="AJ328" s="20"/>
    </row>
    <row r="329" spans="1:36" ht="17.100000000000001" customHeight="1" x14ac:dyDescent="0.25">
      <c r="A329" s="60">
        <v>45757</v>
      </c>
      <c r="B329" s="18">
        <v>40</v>
      </c>
      <c r="C329" s="19">
        <v>49.99</v>
      </c>
      <c r="D329">
        <v>1220.6813483333333</v>
      </c>
      <c r="E329">
        <v>218.94582533333335</v>
      </c>
      <c r="F329">
        <v>190.00146133333334</v>
      </c>
      <c r="G329">
        <v>133.51866555555554</v>
      </c>
      <c r="H329">
        <v>97.352097111111107</v>
      </c>
      <c r="I329">
        <v>66.878193666666661</v>
      </c>
      <c r="J329">
        <v>119.49436777777778</v>
      </c>
      <c r="K329" s="21" t="str">
        <f t="shared" si="5"/>
        <v>10-Apr-2025  Bl No 40</v>
      </c>
      <c r="AD329" s="20"/>
      <c r="AE329" s="20"/>
      <c r="AF329" s="20"/>
      <c r="AG329" s="20"/>
      <c r="AH329" s="20"/>
      <c r="AI329" s="20"/>
      <c r="AJ329" s="20"/>
    </row>
    <row r="330" spans="1:36" ht="17.100000000000001" customHeight="1" x14ac:dyDescent="0.25">
      <c r="A330" s="60">
        <v>45757</v>
      </c>
      <c r="B330" s="18">
        <v>41</v>
      </c>
      <c r="C330" s="19">
        <v>49.97</v>
      </c>
      <c r="D330">
        <v>1213.6918222222223</v>
      </c>
      <c r="E330">
        <v>216.92881866666667</v>
      </c>
      <c r="F330">
        <v>195.24406466666667</v>
      </c>
      <c r="G330">
        <v>129.94333155555555</v>
      </c>
      <c r="H330">
        <v>106.19997244444444</v>
      </c>
      <c r="I330">
        <v>69.253972777777776</v>
      </c>
      <c r="J330">
        <v>125.16669022222223</v>
      </c>
      <c r="K330" s="21" t="str">
        <f t="shared" si="5"/>
        <v>10-Apr-2025  Bl No 41</v>
      </c>
      <c r="AD330" s="20"/>
      <c r="AE330" s="20"/>
      <c r="AF330" s="20"/>
      <c r="AG330" s="20"/>
      <c r="AH330" s="20"/>
      <c r="AI330" s="20"/>
      <c r="AJ330" s="20"/>
    </row>
    <row r="331" spans="1:36" ht="17.100000000000001" customHeight="1" x14ac:dyDescent="0.25">
      <c r="A331" s="60">
        <v>45757</v>
      </c>
      <c r="B331" s="18">
        <v>42</v>
      </c>
      <c r="C331" s="19">
        <v>49.95</v>
      </c>
      <c r="D331">
        <v>1221.6698518888888</v>
      </c>
      <c r="E331">
        <v>213.16791966666668</v>
      </c>
      <c r="F331">
        <v>198.90174755555554</v>
      </c>
      <c r="G331">
        <v>131.713854</v>
      </c>
      <c r="H331">
        <v>104.43462011111112</v>
      </c>
      <c r="I331">
        <v>70.210939888888888</v>
      </c>
      <c r="J331">
        <v>124.02217677777777</v>
      </c>
      <c r="K331" s="21" t="str">
        <f t="shared" si="5"/>
        <v>10-Apr-2025  Bl No 42</v>
      </c>
      <c r="AD331" s="20"/>
      <c r="AE331" s="20"/>
      <c r="AF331" s="20"/>
      <c r="AG331" s="20"/>
      <c r="AH331" s="20"/>
      <c r="AI331" s="20"/>
      <c r="AJ331" s="20"/>
    </row>
    <row r="332" spans="1:36" ht="17.100000000000001" customHeight="1" x14ac:dyDescent="0.25">
      <c r="A332" s="60">
        <v>45757</v>
      </c>
      <c r="B332" s="18">
        <v>43</v>
      </c>
      <c r="C332" s="19">
        <v>49.95</v>
      </c>
      <c r="D332">
        <v>1208.574417</v>
      </c>
      <c r="E332">
        <v>206.13450677777777</v>
      </c>
      <c r="F332">
        <v>196.70930777777778</v>
      </c>
      <c r="G332">
        <v>129.33671333333334</v>
      </c>
      <c r="H332">
        <v>96.23144111111111</v>
      </c>
      <c r="I332">
        <v>69.891545666666673</v>
      </c>
      <c r="J332">
        <v>109.175714</v>
      </c>
      <c r="K332" s="21" t="str">
        <f t="shared" si="5"/>
        <v>10-Apr-2025  Bl No 43</v>
      </c>
      <c r="AD332" s="20"/>
      <c r="AE332" s="20"/>
      <c r="AF332" s="20"/>
      <c r="AG332" s="20"/>
      <c r="AH332" s="20"/>
      <c r="AI332" s="20"/>
      <c r="AJ332" s="20"/>
    </row>
    <row r="333" spans="1:36" ht="17.100000000000001" customHeight="1" x14ac:dyDescent="0.25">
      <c r="A333" s="60">
        <v>45757</v>
      </c>
      <c r="B333" s="18">
        <v>44</v>
      </c>
      <c r="C333" s="19">
        <v>50.01</v>
      </c>
      <c r="D333">
        <v>1213.1640606666667</v>
      </c>
      <c r="E333">
        <v>215.32629466666666</v>
      </c>
      <c r="F333">
        <v>193.84791322222222</v>
      </c>
      <c r="G333">
        <v>125.98352066666666</v>
      </c>
      <c r="H333">
        <v>91.452136999999993</v>
      </c>
      <c r="I333">
        <v>71.598152444444437</v>
      </c>
      <c r="J333">
        <v>105.24288688888889</v>
      </c>
      <c r="K333" s="21" t="str">
        <f t="shared" si="5"/>
        <v>10-Apr-2025  Bl No 44</v>
      </c>
      <c r="AD333" s="20"/>
      <c r="AE333" s="20"/>
      <c r="AF333" s="20"/>
      <c r="AG333" s="20"/>
      <c r="AH333" s="20"/>
      <c r="AI333" s="20"/>
      <c r="AJ333" s="20"/>
    </row>
    <row r="334" spans="1:36" ht="17.100000000000001" customHeight="1" x14ac:dyDescent="0.25">
      <c r="A334" s="60">
        <v>45757</v>
      </c>
      <c r="B334" s="18">
        <v>45</v>
      </c>
      <c r="C334" s="19">
        <v>50.03</v>
      </c>
      <c r="D334">
        <v>1219.2608164444443</v>
      </c>
      <c r="E334">
        <v>216.51485211111111</v>
      </c>
      <c r="F334">
        <v>194.06160700000001</v>
      </c>
      <c r="G334">
        <v>122.13432466666667</v>
      </c>
      <c r="H334">
        <v>95.945861666666673</v>
      </c>
      <c r="I334">
        <v>76.390114888888888</v>
      </c>
      <c r="J334">
        <v>119.93076866666667</v>
      </c>
      <c r="K334" s="21" t="str">
        <f t="shared" si="5"/>
        <v>10-Apr-2025  Bl No 45</v>
      </c>
      <c r="AD334" s="20"/>
      <c r="AE334" s="20"/>
      <c r="AF334" s="20"/>
      <c r="AG334" s="20"/>
      <c r="AH334" s="20"/>
      <c r="AI334" s="20"/>
      <c r="AJ334" s="20"/>
    </row>
    <row r="335" spans="1:36" ht="17.100000000000001" customHeight="1" x14ac:dyDescent="0.25">
      <c r="A335" s="60">
        <v>45757</v>
      </c>
      <c r="B335" s="18">
        <v>46</v>
      </c>
      <c r="C335" s="19">
        <v>50.03</v>
      </c>
      <c r="D335">
        <v>1187.6157254444445</v>
      </c>
      <c r="E335">
        <v>211.28577244444443</v>
      </c>
      <c r="F335">
        <v>194.15534333333332</v>
      </c>
      <c r="G335">
        <v>110.67647311111111</v>
      </c>
      <c r="H335">
        <v>93.308046666666669</v>
      </c>
      <c r="I335">
        <v>80.266801000000001</v>
      </c>
      <c r="J335">
        <v>124.37616722222222</v>
      </c>
      <c r="K335" s="21" t="str">
        <f t="shared" si="5"/>
        <v>10-Apr-2025  Bl No 46</v>
      </c>
      <c r="AD335" s="20"/>
      <c r="AE335" s="20"/>
      <c r="AF335" s="20"/>
      <c r="AG335" s="20"/>
      <c r="AH335" s="20"/>
      <c r="AI335" s="20"/>
      <c r="AJ335" s="20"/>
    </row>
    <row r="336" spans="1:36" ht="17.100000000000001" customHeight="1" x14ac:dyDescent="0.25">
      <c r="A336" s="60">
        <v>45757</v>
      </c>
      <c r="B336" s="18">
        <v>47</v>
      </c>
      <c r="C336" s="19">
        <v>50.04</v>
      </c>
      <c r="D336">
        <v>1146.9922953333332</v>
      </c>
      <c r="E336">
        <v>213.65024277777778</v>
      </c>
      <c r="F336">
        <v>203.96116444444445</v>
      </c>
      <c r="G336">
        <v>108.35295044444445</v>
      </c>
      <c r="H336">
        <v>96.555605999999997</v>
      </c>
      <c r="I336">
        <v>80.021205444444448</v>
      </c>
      <c r="J336">
        <v>122.97892955555555</v>
      </c>
      <c r="K336" s="21" t="str">
        <f t="shared" si="5"/>
        <v>10-Apr-2025  Bl No 47</v>
      </c>
      <c r="AD336" s="20"/>
      <c r="AE336" s="20"/>
      <c r="AF336" s="20"/>
      <c r="AG336" s="20"/>
      <c r="AH336" s="20"/>
      <c r="AI336" s="20"/>
      <c r="AJ336" s="20"/>
    </row>
    <row r="337" spans="1:36" ht="17.100000000000001" customHeight="1" x14ac:dyDescent="0.25">
      <c r="A337" s="60">
        <v>45757</v>
      </c>
      <c r="B337" s="18">
        <v>48</v>
      </c>
      <c r="C337" s="19">
        <v>50.14</v>
      </c>
      <c r="D337">
        <v>1110.0710912222223</v>
      </c>
      <c r="E337">
        <v>208.76453455555554</v>
      </c>
      <c r="F337">
        <v>202.04367322222222</v>
      </c>
      <c r="G337">
        <v>107.67414911111111</v>
      </c>
      <c r="H337">
        <v>105.13655844444445</v>
      </c>
      <c r="I337">
        <v>79.558125666666669</v>
      </c>
      <c r="J337">
        <v>121.77342344444445</v>
      </c>
      <c r="K337" s="21" t="str">
        <f t="shared" si="5"/>
        <v>10-Apr-2025  Bl No 48</v>
      </c>
      <c r="AD337" s="20"/>
      <c r="AE337" s="20"/>
      <c r="AF337" s="20"/>
      <c r="AG337" s="20"/>
      <c r="AH337" s="20"/>
      <c r="AI337" s="20"/>
      <c r="AJ337" s="20"/>
    </row>
    <row r="338" spans="1:36" ht="17.100000000000001" customHeight="1" x14ac:dyDescent="0.25">
      <c r="A338" s="60">
        <v>45757</v>
      </c>
      <c r="B338" s="18">
        <v>49</v>
      </c>
      <c r="C338" s="19">
        <v>50.15</v>
      </c>
      <c r="D338">
        <v>1083.575151</v>
      </c>
      <c r="E338">
        <v>199.51568666666665</v>
      </c>
      <c r="F338">
        <v>190.39459533333334</v>
      </c>
      <c r="G338">
        <v>109.30324111111111</v>
      </c>
      <c r="H338">
        <v>100.37594688888889</v>
      </c>
      <c r="I338">
        <v>78.942867333333339</v>
      </c>
      <c r="J338">
        <v>124.33125588888889</v>
      </c>
      <c r="K338" s="21" t="str">
        <f t="shared" si="5"/>
        <v>10-Apr-2025  Bl No 49</v>
      </c>
      <c r="L338" s="22"/>
      <c r="AD338" s="20"/>
      <c r="AE338" s="20"/>
      <c r="AF338" s="20"/>
      <c r="AG338" s="20"/>
      <c r="AH338" s="20"/>
      <c r="AI338" s="20"/>
      <c r="AJ338" s="20"/>
    </row>
    <row r="339" spans="1:36" ht="17.100000000000001" customHeight="1" x14ac:dyDescent="0.25">
      <c r="A339" s="60">
        <v>45757</v>
      </c>
      <c r="B339" s="18">
        <v>50</v>
      </c>
      <c r="C339" s="19">
        <v>50.04</v>
      </c>
      <c r="D339">
        <v>1002.5148166666667</v>
      </c>
      <c r="E339">
        <v>184.90155899999999</v>
      </c>
      <c r="F339">
        <v>187.90247344444444</v>
      </c>
      <c r="G339">
        <v>104.73391633333334</v>
      </c>
      <c r="H339">
        <v>93.572567111111113</v>
      </c>
      <c r="I339">
        <v>77.130837666666665</v>
      </c>
      <c r="J339">
        <v>116.3722298888889</v>
      </c>
      <c r="K339" s="21" t="str">
        <f t="shared" si="5"/>
        <v>10-Apr-2025  Bl No 50</v>
      </c>
      <c r="L339" s="22"/>
      <c r="AD339" s="20"/>
      <c r="AE339" s="20"/>
      <c r="AF339" s="20"/>
      <c r="AG339" s="20"/>
      <c r="AH339" s="20"/>
      <c r="AI339" s="20"/>
      <c r="AJ339" s="20"/>
    </row>
    <row r="340" spans="1:36" ht="17.100000000000001" customHeight="1" x14ac:dyDescent="0.25">
      <c r="A340" s="60">
        <v>45757</v>
      </c>
      <c r="B340" s="18">
        <v>51</v>
      </c>
      <c r="C340" s="19">
        <v>50.04</v>
      </c>
      <c r="D340">
        <v>912.59814722222222</v>
      </c>
      <c r="E340">
        <v>167.96307088888889</v>
      </c>
      <c r="F340">
        <v>201.37137088888889</v>
      </c>
      <c r="G340">
        <v>106.90422733333334</v>
      </c>
      <c r="H340">
        <v>100.11339566666666</v>
      </c>
      <c r="I340">
        <v>79.927696777777783</v>
      </c>
      <c r="J340">
        <v>101.04195455555555</v>
      </c>
      <c r="K340" s="21" t="str">
        <f t="shared" si="5"/>
        <v>10-Apr-2025  Bl No 51</v>
      </c>
      <c r="AD340" s="20"/>
      <c r="AE340" s="20"/>
      <c r="AF340" s="20"/>
      <c r="AG340" s="20"/>
      <c r="AH340" s="20"/>
      <c r="AI340" s="20"/>
      <c r="AJ340" s="20"/>
    </row>
    <row r="341" spans="1:36" ht="17.100000000000001" customHeight="1" x14ac:dyDescent="0.25">
      <c r="A341" s="60">
        <v>45757</v>
      </c>
      <c r="B341" s="18">
        <v>52</v>
      </c>
      <c r="C341" s="19">
        <v>50.07</v>
      </c>
      <c r="D341">
        <v>789.72232588888892</v>
      </c>
      <c r="E341">
        <v>148.64846644444444</v>
      </c>
      <c r="F341">
        <v>208.53703377777776</v>
      </c>
      <c r="G341">
        <v>103.48950433333333</v>
      </c>
      <c r="H341">
        <v>106.54165366666666</v>
      </c>
      <c r="I341">
        <v>81.352272777777785</v>
      </c>
      <c r="J341">
        <v>72.379271222222229</v>
      </c>
      <c r="K341" s="21" t="str">
        <f t="shared" si="5"/>
        <v>10-Apr-2025  Bl No 52</v>
      </c>
      <c r="AD341" s="20"/>
      <c r="AE341" s="20"/>
      <c r="AF341" s="20"/>
      <c r="AG341" s="20"/>
      <c r="AH341" s="20"/>
      <c r="AI341" s="20"/>
      <c r="AJ341" s="20"/>
    </row>
    <row r="342" spans="1:36" ht="17.100000000000001" customHeight="1" x14ac:dyDescent="0.25">
      <c r="A342" s="60">
        <v>45757</v>
      </c>
      <c r="B342" s="18">
        <v>53</v>
      </c>
      <c r="C342" s="19">
        <v>50.3</v>
      </c>
      <c r="D342">
        <v>803.36232399999994</v>
      </c>
      <c r="E342">
        <v>140.96609599999999</v>
      </c>
      <c r="F342">
        <v>211.50138133333334</v>
      </c>
      <c r="G342">
        <v>106.61809777777778</v>
      </c>
      <c r="H342">
        <v>105.387305</v>
      </c>
      <c r="I342">
        <v>74.928310999999994</v>
      </c>
      <c r="J342">
        <v>75.226134888888893</v>
      </c>
      <c r="K342" s="21" t="str">
        <f t="shared" si="5"/>
        <v>10-Apr-2025  Bl No 53</v>
      </c>
      <c r="AD342" s="20"/>
      <c r="AE342" s="20"/>
      <c r="AF342" s="20"/>
      <c r="AG342" s="20"/>
      <c r="AH342" s="20"/>
      <c r="AI342" s="20"/>
      <c r="AJ342" s="20"/>
    </row>
    <row r="343" spans="1:36" ht="17.100000000000001" customHeight="1" x14ac:dyDescent="0.25">
      <c r="A343" s="60">
        <v>45757</v>
      </c>
      <c r="B343" s="18">
        <v>54</v>
      </c>
      <c r="C343" s="19">
        <v>50.2</v>
      </c>
      <c r="D343">
        <v>901.01607966666666</v>
      </c>
      <c r="E343">
        <v>154.38009033333333</v>
      </c>
      <c r="F343">
        <v>211.36452033333333</v>
      </c>
      <c r="G343">
        <v>114.88118788888889</v>
      </c>
      <c r="H343">
        <v>104.02999144444445</v>
      </c>
      <c r="I343">
        <v>78.349361666666667</v>
      </c>
      <c r="J343">
        <v>84.356674222222225</v>
      </c>
      <c r="K343" s="21" t="str">
        <f t="shared" si="5"/>
        <v>10-Apr-2025  Bl No 54</v>
      </c>
      <c r="AD343" s="20"/>
      <c r="AE343" s="20"/>
      <c r="AF343" s="20"/>
      <c r="AG343" s="20"/>
      <c r="AH343" s="20"/>
      <c r="AI343" s="20"/>
      <c r="AJ343" s="20"/>
    </row>
    <row r="344" spans="1:36" ht="17.100000000000001" customHeight="1" x14ac:dyDescent="0.25">
      <c r="A344" s="60">
        <v>45757</v>
      </c>
      <c r="B344" s="18">
        <v>55</v>
      </c>
      <c r="C344" s="19">
        <v>49.99</v>
      </c>
      <c r="D344">
        <v>917.81400466666662</v>
      </c>
      <c r="E344">
        <v>148.98909188888888</v>
      </c>
      <c r="F344">
        <v>210.30698100000001</v>
      </c>
      <c r="G344">
        <v>115.61470655555556</v>
      </c>
      <c r="H344">
        <v>102.630409</v>
      </c>
      <c r="I344">
        <v>80.274035999999995</v>
      </c>
      <c r="J344">
        <v>82.980635111111113</v>
      </c>
      <c r="K344" s="21" t="str">
        <f t="shared" si="5"/>
        <v>10-Apr-2025  Bl No 55</v>
      </c>
      <c r="AD344" s="20"/>
      <c r="AE344" s="20"/>
      <c r="AF344" s="20"/>
      <c r="AG344" s="20"/>
      <c r="AH344" s="20"/>
      <c r="AI344" s="20"/>
      <c r="AJ344" s="20"/>
    </row>
    <row r="345" spans="1:36" ht="17.100000000000001" customHeight="1" x14ac:dyDescent="0.25">
      <c r="A345" s="60">
        <v>45757</v>
      </c>
      <c r="B345" s="18">
        <v>56</v>
      </c>
      <c r="C345" s="19">
        <v>50</v>
      </c>
      <c r="D345">
        <v>898.65516488888886</v>
      </c>
      <c r="E345">
        <v>152.17460677777777</v>
      </c>
      <c r="F345">
        <v>214.25554266666666</v>
      </c>
      <c r="G345">
        <v>116.02765222222222</v>
      </c>
      <c r="H345">
        <v>114.02766166666666</v>
      </c>
      <c r="I345">
        <v>79.612389666666672</v>
      </c>
      <c r="J345">
        <v>73.001351888888891</v>
      </c>
      <c r="K345" s="21" t="str">
        <f t="shared" si="5"/>
        <v>10-Apr-2025  Bl No 56</v>
      </c>
      <c r="AD345" s="20"/>
      <c r="AE345" s="20"/>
      <c r="AF345" s="20"/>
      <c r="AG345" s="20"/>
      <c r="AH345" s="20"/>
      <c r="AI345" s="20"/>
      <c r="AJ345" s="20"/>
    </row>
    <row r="346" spans="1:36" ht="17.100000000000001" customHeight="1" x14ac:dyDescent="0.25">
      <c r="A346" s="60">
        <v>45757</v>
      </c>
      <c r="B346" s="18">
        <v>57</v>
      </c>
      <c r="C346" s="19">
        <v>49.99</v>
      </c>
      <c r="D346">
        <v>946.88696777777773</v>
      </c>
      <c r="E346">
        <v>168.04627322222223</v>
      </c>
      <c r="F346">
        <v>206.9910011111111</v>
      </c>
      <c r="G346">
        <v>117.39280188888888</v>
      </c>
      <c r="H346">
        <v>120.42598344444444</v>
      </c>
      <c r="I346">
        <v>83.200798000000006</v>
      </c>
      <c r="J346">
        <v>81.111954555555556</v>
      </c>
      <c r="K346" s="21" t="str">
        <f t="shared" si="5"/>
        <v>10-Apr-2025  Bl No 57</v>
      </c>
      <c r="AD346" s="20"/>
      <c r="AE346" s="20"/>
      <c r="AF346" s="20"/>
      <c r="AG346" s="20"/>
      <c r="AH346" s="20"/>
      <c r="AI346" s="20"/>
      <c r="AJ346" s="20"/>
    </row>
    <row r="347" spans="1:36" ht="17.100000000000001" customHeight="1" x14ac:dyDescent="0.25">
      <c r="A347" s="60">
        <v>45757</v>
      </c>
      <c r="B347" s="18">
        <v>58</v>
      </c>
      <c r="C347" s="19">
        <v>49.95</v>
      </c>
      <c r="D347">
        <v>994.56918022222226</v>
      </c>
      <c r="E347">
        <v>167.9928428888889</v>
      </c>
      <c r="F347">
        <v>214.81217766666666</v>
      </c>
      <c r="G347">
        <v>119.01966533333334</v>
      </c>
      <c r="H347">
        <v>116.32359733333334</v>
      </c>
      <c r="I347">
        <v>80.227466111111113</v>
      </c>
      <c r="J347">
        <v>82.627019555555549</v>
      </c>
      <c r="K347" s="21" t="str">
        <f t="shared" si="5"/>
        <v>10-Apr-2025  Bl No 58</v>
      </c>
      <c r="AD347" s="20"/>
      <c r="AE347" s="20"/>
      <c r="AF347" s="20"/>
      <c r="AG347" s="20"/>
      <c r="AH347" s="20"/>
      <c r="AI347" s="20"/>
      <c r="AJ347" s="20"/>
    </row>
    <row r="348" spans="1:36" ht="17.100000000000001" customHeight="1" x14ac:dyDescent="0.25">
      <c r="A348" s="60">
        <v>45757</v>
      </c>
      <c r="B348" s="18">
        <v>59</v>
      </c>
      <c r="C348" s="19">
        <v>49.96</v>
      </c>
      <c r="D348">
        <v>956.11706555555554</v>
      </c>
      <c r="E348">
        <v>174.28252622222223</v>
      </c>
      <c r="F348">
        <v>221.50056477777778</v>
      </c>
      <c r="G348">
        <v>119.69575777777777</v>
      </c>
      <c r="H348">
        <v>114.83360633333334</v>
      </c>
      <c r="I348">
        <v>86.269794777777776</v>
      </c>
      <c r="J348">
        <v>89.784791444444451</v>
      </c>
      <c r="K348" s="21" t="str">
        <f t="shared" si="5"/>
        <v>10-Apr-2025  Bl No 59</v>
      </c>
      <c r="AD348" s="20"/>
      <c r="AE348" s="20"/>
      <c r="AF348" s="20"/>
      <c r="AG348" s="20"/>
      <c r="AH348" s="20"/>
      <c r="AI348" s="20"/>
      <c r="AJ348" s="20"/>
    </row>
    <row r="349" spans="1:36" ht="17.100000000000001" customHeight="1" x14ac:dyDescent="0.25">
      <c r="A349" s="60">
        <v>45757</v>
      </c>
      <c r="B349" s="18">
        <v>60</v>
      </c>
      <c r="C349" s="19">
        <v>49.96</v>
      </c>
      <c r="D349">
        <v>949.38328244444449</v>
      </c>
      <c r="E349">
        <v>184.47245899999999</v>
      </c>
      <c r="F349">
        <v>223.00187355555556</v>
      </c>
      <c r="G349">
        <v>122.41796044444445</v>
      </c>
      <c r="H349">
        <v>124.87795611111112</v>
      </c>
      <c r="I349">
        <v>89.210747777777783</v>
      </c>
      <c r="J349">
        <v>96.306631333333328</v>
      </c>
      <c r="K349" s="21" t="str">
        <f t="shared" si="5"/>
        <v>10-Apr-2025  Bl No 60</v>
      </c>
      <c r="AD349" s="20"/>
      <c r="AE349" s="20"/>
      <c r="AF349" s="20"/>
      <c r="AG349" s="20"/>
      <c r="AH349" s="20"/>
      <c r="AI349" s="20"/>
      <c r="AJ349" s="20"/>
    </row>
    <row r="350" spans="1:36" ht="17.100000000000001" customHeight="1" x14ac:dyDescent="0.25">
      <c r="A350" s="60">
        <v>45757</v>
      </c>
      <c r="B350" s="18">
        <v>61</v>
      </c>
      <c r="C350" s="19">
        <v>50</v>
      </c>
      <c r="D350">
        <v>930.10152077777775</v>
      </c>
      <c r="E350">
        <v>192.08632233333333</v>
      </c>
      <c r="F350">
        <v>223.80468833333333</v>
      </c>
      <c r="G350">
        <v>123.86644811111111</v>
      </c>
      <c r="H350">
        <v>136.01754422222223</v>
      </c>
      <c r="I350">
        <v>92.511535111111115</v>
      </c>
      <c r="J350">
        <v>96.127604222222217</v>
      </c>
      <c r="K350" s="21" t="str">
        <f t="shared" si="5"/>
        <v>10-Apr-2025  Bl No 61</v>
      </c>
      <c r="AD350" s="20"/>
      <c r="AE350" s="20"/>
      <c r="AF350" s="20"/>
      <c r="AG350" s="20"/>
      <c r="AH350" s="20"/>
      <c r="AI350" s="20"/>
      <c r="AJ350" s="20"/>
    </row>
    <row r="351" spans="1:36" ht="17.100000000000001" customHeight="1" x14ac:dyDescent="0.25">
      <c r="A351" s="60">
        <v>45757</v>
      </c>
      <c r="B351" s="18">
        <v>62</v>
      </c>
      <c r="C351" s="19">
        <v>50.04</v>
      </c>
      <c r="D351">
        <v>906.23380088888894</v>
      </c>
      <c r="E351">
        <v>199.45237955555555</v>
      </c>
      <c r="F351">
        <v>243.56739755555554</v>
      </c>
      <c r="G351">
        <v>121.53369288888889</v>
      </c>
      <c r="H351">
        <v>136.74654177777776</v>
      </c>
      <c r="I351">
        <v>99.270250666666669</v>
      </c>
      <c r="J351">
        <v>95.398764777777771</v>
      </c>
      <c r="K351" s="21" t="str">
        <f t="shared" si="5"/>
        <v>10-Apr-2025  Bl No 62</v>
      </c>
      <c r="AD351" s="20"/>
      <c r="AE351" s="20"/>
      <c r="AF351" s="20"/>
      <c r="AG351" s="20"/>
      <c r="AH351" s="20"/>
      <c r="AI351" s="20"/>
      <c r="AJ351" s="20"/>
    </row>
    <row r="352" spans="1:36" ht="17.100000000000001" customHeight="1" x14ac:dyDescent="0.25">
      <c r="A352" s="60">
        <v>45757</v>
      </c>
      <c r="B352" s="18">
        <v>63</v>
      </c>
      <c r="C352" s="19">
        <v>50.05</v>
      </c>
      <c r="D352">
        <v>918.24592066666662</v>
      </c>
      <c r="E352">
        <v>208.40950411111112</v>
      </c>
      <c r="F352">
        <v>217.37976166666667</v>
      </c>
      <c r="G352">
        <v>120.28348866666667</v>
      </c>
      <c r="H352">
        <v>139.62433911111111</v>
      </c>
      <c r="I352">
        <v>104.46709933333334</v>
      </c>
      <c r="J352">
        <v>97.558087222222227</v>
      </c>
      <c r="K352" s="21" t="str">
        <f t="shared" si="5"/>
        <v>10-Apr-2025  Bl No 63</v>
      </c>
      <c r="AD352" s="20"/>
      <c r="AE352" s="20"/>
      <c r="AF352" s="20"/>
      <c r="AG352" s="20"/>
      <c r="AH352" s="20"/>
      <c r="AI352" s="20"/>
      <c r="AJ352" s="20"/>
    </row>
    <row r="353" spans="1:36" ht="17.100000000000001" customHeight="1" x14ac:dyDescent="0.25">
      <c r="A353" s="60">
        <v>45757</v>
      </c>
      <c r="B353" s="18">
        <v>64</v>
      </c>
      <c r="C353" s="19">
        <v>50.08</v>
      </c>
      <c r="D353">
        <v>929.73548622222222</v>
      </c>
      <c r="E353">
        <v>211.6404191111111</v>
      </c>
      <c r="F353">
        <v>213.65175199999999</v>
      </c>
      <c r="G353">
        <v>124.85575922222222</v>
      </c>
      <c r="H353">
        <v>108.92845333333334</v>
      </c>
      <c r="I353">
        <v>77.895809</v>
      </c>
      <c r="J353">
        <v>92.277584555555549</v>
      </c>
      <c r="K353" s="21" t="str">
        <f t="shared" si="5"/>
        <v>10-Apr-2025  Bl No 64</v>
      </c>
      <c r="AD353" s="20"/>
      <c r="AE353" s="20"/>
      <c r="AF353" s="20"/>
      <c r="AG353" s="20"/>
      <c r="AH353" s="20"/>
      <c r="AI353" s="20"/>
      <c r="AJ353" s="20"/>
    </row>
    <row r="354" spans="1:36" ht="17.100000000000001" customHeight="1" x14ac:dyDescent="0.25">
      <c r="A354" s="60">
        <v>45757</v>
      </c>
      <c r="B354" s="18">
        <v>65</v>
      </c>
      <c r="C354" s="19">
        <v>50.1</v>
      </c>
      <c r="D354">
        <v>944.3175035555555</v>
      </c>
      <c r="E354">
        <v>204.53855855555557</v>
      </c>
      <c r="F354">
        <v>221.85133300000001</v>
      </c>
      <c r="G354">
        <v>123.545815</v>
      </c>
      <c r="H354">
        <v>59.668349888888891</v>
      </c>
      <c r="I354">
        <v>71.499224666666663</v>
      </c>
      <c r="J354">
        <v>87.175691888888892</v>
      </c>
      <c r="K354" s="21" t="str">
        <f t="shared" si="5"/>
        <v>10-Apr-2025  Bl No 65</v>
      </c>
      <c r="AD354" s="20"/>
      <c r="AE354" s="20"/>
      <c r="AF354" s="20"/>
      <c r="AG354" s="20"/>
      <c r="AH354" s="20"/>
      <c r="AI354" s="20"/>
      <c r="AJ354" s="20"/>
    </row>
    <row r="355" spans="1:36" ht="17.100000000000001" customHeight="1" x14ac:dyDescent="0.25">
      <c r="A355" s="60">
        <v>45757</v>
      </c>
      <c r="B355" s="18">
        <v>66</v>
      </c>
      <c r="C355" s="19">
        <v>50.05</v>
      </c>
      <c r="D355">
        <v>945.07799455555551</v>
      </c>
      <c r="E355">
        <v>206.56136944444444</v>
      </c>
      <c r="F355">
        <v>221.12599066666667</v>
      </c>
      <c r="G355">
        <v>117.69661922222222</v>
      </c>
      <c r="H355">
        <v>43.819656000000002</v>
      </c>
      <c r="I355">
        <v>87.778126000000015</v>
      </c>
      <c r="J355">
        <v>85.03178166666666</v>
      </c>
      <c r="K355" s="21" t="str">
        <f t="shared" si="5"/>
        <v>10-Apr-2025  Bl No 66</v>
      </c>
      <c r="AD355" s="20"/>
      <c r="AE355" s="20"/>
      <c r="AF355" s="20"/>
      <c r="AG355" s="20"/>
      <c r="AH355" s="20"/>
      <c r="AI355" s="20"/>
      <c r="AJ355" s="20"/>
    </row>
    <row r="356" spans="1:36" ht="17.100000000000001" customHeight="1" x14ac:dyDescent="0.25">
      <c r="A356" s="60">
        <v>45757</v>
      </c>
      <c r="B356" s="18">
        <v>67</v>
      </c>
      <c r="C356" s="19">
        <v>50.01</v>
      </c>
      <c r="D356">
        <v>963.05892522222223</v>
      </c>
      <c r="E356">
        <v>211.65621866666666</v>
      </c>
      <c r="F356">
        <v>213.84437577777777</v>
      </c>
      <c r="G356">
        <v>115.01412955555556</v>
      </c>
      <c r="H356">
        <v>46.785684222222223</v>
      </c>
      <c r="I356">
        <v>84.444406666666666</v>
      </c>
      <c r="J356">
        <v>78.955362555555553</v>
      </c>
      <c r="K356" s="21" t="str">
        <f t="shared" si="5"/>
        <v>10-Apr-2025  Bl No 67</v>
      </c>
      <c r="AD356" s="20"/>
      <c r="AE356" s="20"/>
      <c r="AF356" s="20"/>
      <c r="AG356" s="20"/>
      <c r="AH356" s="20"/>
      <c r="AI356" s="20"/>
      <c r="AJ356" s="20"/>
    </row>
    <row r="357" spans="1:36" ht="17.100000000000001" customHeight="1" x14ac:dyDescent="0.25">
      <c r="A357" s="60">
        <v>45757</v>
      </c>
      <c r="B357" s="18">
        <v>68</v>
      </c>
      <c r="C357" s="19">
        <v>50.04</v>
      </c>
      <c r="D357">
        <v>988.99938866666662</v>
      </c>
      <c r="E357">
        <v>226.16857022222223</v>
      </c>
      <c r="F357">
        <v>210.40625555555556</v>
      </c>
      <c r="G357">
        <v>113.38683255555556</v>
      </c>
      <c r="H357">
        <v>52.391597222222224</v>
      </c>
      <c r="I357">
        <v>76.694849888888882</v>
      </c>
      <c r="J357">
        <v>65.665764222222222</v>
      </c>
      <c r="K357" s="21" t="str">
        <f t="shared" si="5"/>
        <v>10-Apr-2025  Bl No 68</v>
      </c>
      <c r="AD357" s="20"/>
      <c r="AE357" s="20"/>
      <c r="AF357" s="20"/>
      <c r="AG357" s="20"/>
      <c r="AH357" s="20"/>
      <c r="AI357" s="20"/>
      <c r="AJ357" s="20"/>
    </row>
    <row r="358" spans="1:36" ht="17.100000000000001" customHeight="1" x14ac:dyDescent="0.25">
      <c r="A358" s="60">
        <v>45757</v>
      </c>
      <c r="B358" s="18">
        <v>69</v>
      </c>
      <c r="C358" s="19">
        <v>50.02</v>
      </c>
      <c r="D358">
        <v>1000.3621757777778</v>
      </c>
      <c r="E358">
        <v>228.20222611111112</v>
      </c>
      <c r="F358">
        <v>200.81892911111112</v>
      </c>
      <c r="G358">
        <v>129.101833</v>
      </c>
      <c r="H358">
        <v>75.20900977777778</v>
      </c>
      <c r="I358">
        <v>70.542859777777778</v>
      </c>
      <c r="J358">
        <v>72.916863555555551</v>
      </c>
      <c r="K358" s="21" t="str">
        <f t="shared" si="5"/>
        <v>10-Apr-2025  Bl No 69</v>
      </c>
      <c r="AD358" s="20"/>
      <c r="AE358" s="20"/>
      <c r="AF358" s="20"/>
      <c r="AG358" s="20"/>
      <c r="AH358" s="20"/>
      <c r="AI358" s="20"/>
      <c r="AJ358" s="20"/>
    </row>
    <row r="359" spans="1:36" ht="17.100000000000001" customHeight="1" x14ac:dyDescent="0.25">
      <c r="A359" s="60">
        <v>45757</v>
      </c>
      <c r="B359" s="18">
        <v>70</v>
      </c>
      <c r="C359" s="19">
        <v>49.96</v>
      </c>
      <c r="D359">
        <v>1043.412096888889</v>
      </c>
      <c r="E359">
        <v>224.04510022222223</v>
      </c>
      <c r="F359">
        <v>199.62370966666666</v>
      </c>
      <c r="G359">
        <v>140.49343444444443</v>
      </c>
      <c r="H359">
        <v>86.568462888888888</v>
      </c>
      <c r="I359">
        <v>73.558335666666665</v>
      </c>
      <c r="J359">
        <v>85.798373999999995</v>
      </c>
      <c r="K359" s="21" t="str">
        <f t="shared" si="5"/>
        <v>10-Apr-2025  Bl No 70</v>
      </c>
      <c r="AD359" s="20"/>
      <c r="AE359" s="20"/>
      <c r="AF359" s="20"/>
      <c r="AG359" s="20"/>
      <c r="AH359" s="20"/>
      <c r="AI359" s="20"/>
      <c r="AJ359" s="20"/>
    </row>
    <row r="360" spans="1:36" ht="17.100000000000001" customHeight="1" x14ac:dyDescent="0.25">
      <c r="A360" s="60">
        <v>45757</v>
      </c>
      <c r="B360" s="18">
        <v>71</v>
      </c>
      <c r="C360" s="19">
        <v>49.9</v>
      </c>
      <c r="D360">
        <v>1106.9494627777779</v>
      </c>
      <c r="E360">
        <v>235.06515155555556</v>
      </c>
      <c r="F360">
        <v>200.23823566666667</v>
      </c>
      <c r="G360">
        <v>161.32310677777778</v>
      </c>
      <c r="H360">
        <v>98.506272222222222</v>
      </c>
      <c r="I360">
        <v>74.043928333333326</v>
      </c>
      <c r="J360">
        <v>102.98356144444445</v>
      </c>
      <c r="K360" s="21" t="str">
        <f t="shared" si="5"/>
        <v>10-Apr-2025  Bl No 71</v>
      </c>
      <c r="AD360" s="20"/>
      <c r="AE360" s="20"/>
      <c r="AF360" s="20"/>
      <c r="AG360" s="20"/>
      <c r="AH360" s="20"/>
      <c r="AI360" s="20"/>
      <c r="AJ360" s="20"/>
    </row>
    <row r="361" spans="1:36" ht="17.100000000000001" customHeight="1" x14ac:dyDescent="0.25">
      <c r="A361" s="60">
        <v>45757</v>
      </c>
      <c r="B361" s="18">
        <v>72</v>
      </c>
      <c r="C361" s="19">
        <v>49.99</v>
      </c>
      <c r="D361">
        <v>1162.3880774444444</v>
      </c>
      <c r="E361">
        <v>250.99689666666666</v>
      </c>
      <c r="F361">
        <v>222.66667088888889</v>
      </c>
      <c r="G361">
        <v>168.53897499999999</v>
      </c>
      <c r="H361">
        <v>116.88983744444444</v>
      </c>
      <c r="I361">
        <v>78.056979222222225</v>
      </c>
      <c r="J361">
        <v>103.75435011111111</v>
      </c>
      <c r="K361" s="21" t="str">
        <f t="shared" si="5"/>
        <v>10-Apr-2025  Bl No 72</v>
      </c>
      <c r="AD361" s="20"/>
      <c r="AE361" s="20"/>
      <c r="AF361" s="20"/>
      <c r="AG361" s="20"/>
      <c r="AH361" s="20"/>
      <c r="AI361" s="20"/>
      <c r="AJ361" s="20"/>
    </row>
    <row r="362" spans="1:36" ht="17.100000000000001" customHeight="1" x14ac:dyDescent="0.25">
      <c r="A362" s="60">
        <v>45757</v>
      </c>
      <c r="B362" s="18">
        <v>73</v>
      </c>
      <c r="C362" s="19">
        <v>50.07</v>
      </c>
      <c r="D362">
        <v>1228.9738150000001</v>
      </c>
      <c r="E362">
        <v>207.6068511111111</v>
      </c>
      <c r="F362">
        <v>219.03704544444443</v>
      </c>
      <c r="G362">
        <v>190.29216466666668</v>
      </c>
      <c r="H362">
        <v>124.06817522222222</v>
      </c>
      <c r="I362">
        <v>76.958174666666665</v>
      </c>
      <c r="J362">
        <v>107.86424744444444</v>
      </c>
      <c r="K362" s="21" t="str">
        <f t="shared" si="5"/>
        <v>10-Apr-2025  Bl No 73</v>
      </c>
      <c r="AD362" s="20"/>
      <c r="AE362" s="20"/>
      <c r="AF362" s="20"/>
      <c r="AG362" s="20"/>
      <c r="AH362" s="20"/>
      <c r="AI362" s="20"/>
      <c r="AJ362" s="20"/>
    </row>
    <row r="363" spans="1:36" ht="17.100000000000001" customHeight="1" x14ac:dyDescent="0.25">
      <c r="A363" s="60">
        <v>45757</v>
      </c>
      <c r="B363" s="18">
        <v>74</v>
      </c>
      <c r="C363" s="19">
        <v>50.02</v>
      </c>
      <c r="D363">
        <v>1304.4386458888889</v>
      </c>
      <c r="E363">
        <v>157.35711033333334</v>
      </c>
      <c r="F363">
        <v>231.44740533333334</v>
      </c>
      <c r="G363">
        <v>194.66890188888888</v>
      </c>
      <c r="H363">
        <v>121.13283511111111</v>
      </c>
      <c r="I363">
        <v>91.333253333333332</v>
      </c>
      <c r="J363">
        <v>110.13993722222222</v>
      </c>
      <c r="K363" s="21" t="str">
        <f t="shared" si="5"/>
        <v>10-Apr-2025  Bl No 74</v>
      </c>
      <c r="AD363" s="20"/>
      <c r="AE363" s="20"/>
      <c r="AF363" s="20"/>
      <c r="AG363" s="20"/>
      <c r="AH363" s="20"/>
      <c r="AI363" s="20"/>
      <c r="AJ363" s="20"/>
    </row>
    <row r="364" spans="1:36" ht="17.100000000000001" customHeight="1" x14ac:dyDescent="0.25">
      <c r="A364" s="60">
        <v>45757</v>
      </c>
      <c r="B364" s="18">
        <v>75</v>
      </c>
      <c r="C364" s="19">
        <v>50.06</v>
      </c>
      <c r="D364">
        <v>1300.1374853333334</v>
      </c>
      <c r="E364">
        <v>154.33730822222222</v>
      </c>
      <c r="F364">
        <v>236.47585888888889</v>
      </c>
      <c r="G364">
        <v>189.29531322222223</v>
      </c>
      <c r="H364">
        <v>128.65219044444444</v>
      </c>
      <c r="I364">
        <v>91.684462666666661</v>
      </c>
      <c r="J364">
        <v>114.08362055555556</v>
      </c>
      <c r="K364" s="21" t="str">
        <f t="shared" si="5"/>
        <v>10-Apr-2025  Bl No 75</v>
      </c>
      <c r="AD364" s="20"/>
      <c r="AE364" s="20"/>
      <c r="AF364" s="20"/>
      <c r="AG364" s="20"/>
      <c r="AH364" s="20"/>
      <c r="AI364" s="20"/>
      <c r="AJ364" s="20"/>
    </row>
    <row r="365" spans="1:36" ht="17.100000000000001" customHeight="1" x14ac:dyDescent="0.25">
      <c r="A365" s="60">
        <v>45757</v>
      </c>
      <c r="B365" s="18">
        <v>76</v>
      </c>
      <c r="C365" s="19">
        <v>50</v>
      </c>
      <c r="D365">
        <v>1328.9045244444444</v>
      </c>
      <c r="E365">
        <v>151.45981699999999</v>
      </c>
      <c r="F365">
        <v>244.59901033333333</v>
      </c>
      <c r="G365">
        <v>177.63941777777777</v>
      </c>
      <c r="H365">
        <v>125.90034811111111</v>
      </c>
      <c r="I365">
        <v>92.815189444444442</v>
      </c>
      <c r="J365">
        <v>111.5348288888889</v>
      </c>
      <c r="K365" s="21" t="str">
        <f t="shared" si="5"/>
        <v>10-Apr-2025  Bl No 76</v>
      </c>
      <c r="AD365" s="20"/>
      <c r="AE365" s="20"/>
      <c r="AF365" s="20"/>
      <c r="AG365" s="20"/>
      <c r="AH365" s="20"/>
      <c r="AI365" s="20"/>
      <c r="AJ365" s="20"/>
    </row>
    <row r="366" spans="1:36" ht="17.100000000000001" customHeight="1" x14ac:dyDescent="0.25">
      <c r="A366" s="60">
        <v>45757</v>
      </c>
      <c r="B366" s="18">
        <v>77</v>
      </c>
      <c r="C366" s="19">
        <v>49.97</v>
      </c>
      <c r="D366">
        <v>1338.2728858888888</v>
      </c>
      <c r="E366">
        <v>152.06738300000001</v>
      </c>
      <c r="F366">
        <v>241.27549177777777</v>
      </c>
      <c r="G366">
        <v>172.973524</v>
      </c>
      <c r="H366">
        <v>121.51970766666666</v>
      </c>
      <c r="I366">
        <v>91.796452000000002</v>
      </c>
      <c r="J366">
        <v>112.20922244444445</v>
      </c>
      <c r="K366" s="21" t="str">
        <f t="shared" si="5"/>
        <v>10-Apr-2025  Bl No 77</v>
      </c>
      <c r="AD366" s="20"/>
      <c r="AE366" s="20"/>
      <c r="AF366" s="20"/>
      <c r="AG366" s="20"/>
      <c r="AH366" s="20"/>
      <c r="AI366" s="20"/>
      <c r="AJ366" s="20"/>
    </row>
    <row r="367" spans="1:36" ht="17.100000000000001" customHeight="1" x14ac:dyDescent="0.25">
      <c r="A367" s="60">
        <v>45757</v>
      </c>
      <c r="B367" s="18">
        <v>78</v>
      </c>
      <c r="C367" s="19">
        <v>49.95</v>
      </c>
      <c r="D367">
        <v>1312.4040585555556</v>
      </c>
      <c r="E367">
        <v>147.10936033333334</v>
      </c>
      <c r="F367">
        <v>227.4453641111111</v>
      </c>
      <c r="G367">
        <v>163.92358188888889</v>
      </c>
      <c r="H367">
        <v>123.01463933333334</v>
      </c>
      <c r="I367">
        <v>88.477076999999994</v>
      </c>
      <c r="J367">
        <v>109.35330644444444</v>
      </c>
      <c r="K367" s="21" t="str">
        <f t="shared" si="5"/>
        <v>10-Apr-2025  Bl No 78</v>
      </c>
      <c r="AD367" s="20"/>
      <c r="AE367" s="20"/>
      <c r="AF367" s="20"/>
      <c r="AG367" s="20"/>
      <c r="AH367" s="20"/>
      <c r="AI367" s="20"/>
      <c r="AJ367" s="20"/>
    </row>
    <row r="368" spans="1:36" ht="17.100000000000001" customHeight="1" x14ac:dyDescent="0.25">
      <c r="A368" s="60">
        <v>45757</v>
      </c>
      <c r="B368" s="18">
        <v>79</v>
      </c>
      <c r="C368" s="19">
        <v>49.9</v>
      </c>
      <c r="D368">
        <v>1337.7887832222223</v>
      </c>
      <c r="E368">
        <v>184.95784677777777</v>
      </c>
      <c r="F368">
        <v>229.91882088888889</v>
      </c>
      <c r="G368">
        <v>155.40714433333332</v>
      </c>
      <c r="H368">
        <v>125.64359966666666</v>
      </c>
      <c r="I368">
        <v>81.937526333333338</v>
      </c>
      <c r="J368">
        <v>103.69531977777778</v>
      </c>
      <c r="K368" s="21" t="str">
        <f t="shared" si="5"/>
        <v>10-Apr-2025  Bl No 79</v>
      </c>
      <c r="AD368" s="20"/>
      <c r="AE368" s="20"/>
      <c r="AF368" s="20"/>
      <c r="AG368" s="20"/>
      <c r="AH368" s="20"/>
      <c r="AI368" s="20"/>
      <c r="AJ368" s="20"/>
    </row>
    <row r="369" spans="1:36" ht="17.100000000000001" customHeight="1" x14ac:dyDescent="0.25">
      <c r="A369" s="60">
        <v>45757</v>
      </c>
      <c r="B369" s="18">
        <v>80</v>
      </c>
      <c r="C369" s="19">
        <v>49.99</v>
      </c>
      <c r="D369">
        <v>1333.6509241111112</v>
      </c>
      <c r="E369">
        <v>200.74056377777777</v>
      </c>
      <c r="F369">
        <v>236.01898199999999</v>
      </c>
      <c r="G369">
        <v>144.97080977777779</v>
      </c>
      <c r="H369">
        <v>123.59798711111111</v>
      </c>
      <c r="I369">
        <v>81.304452666666663</v>
      </c>
      <c r="J369">
        <v>103.26867522222223</v>
      </c>
      <c r="K369" s="21" t="str">
        <f t="shared" si="5"/>
        <v>10-Apr-2025  Bl No 80</v>
      </c>
      <c r="AD369" s="20"/>
      <c r="AE369" s="20"/>
      <c r="AF369" s="20"/>
      <c r="AG369" s="20"/>
      <c r="AH369" s="20"/>
      <c r="AI369" s="20"/>
      <c r="AJ369" s="20"/>
    </row>
    <row r="370" spans="1:36" ht="17.100000000000001" customHeight="1" x14ac:dyDescent="0.25">
      <c r="A370" s="60">
        <v>45757</v>
      </c>
      <c r="B370" s="18">
        <v>81</v>
      </c>
      <c r="C370" s="19">
        <v>50.02</v>
      </c>
      <c r="D370">
        <v>1296.0364721111112</v>
      </c>
      <c r="E370">
        <v>201.55061988888889</v>
      </c>
      <c r="F370">
        <v>242.27796311111112</v>
      </c>
      <c r="G370">
        <v>141.1606888888889</v>
      </c>
      <c r="H370">
        <v>120.81337133333334</v>
      </c>
      <c r="I370">
        <v>98.159816666666671</v>
      </c>
      <c r="J370">
        <v>105.55625222222223</v>
      </c>
      <c r="K370" s="21" t="str">
        <f t="shared" si="5"/>
        <v>10-Apr-2025  Bl No 81</v>
      </c>
      <c r="AD370" s="20"/>
      <c r="AE370" s="20"/>
      <c r="AF370" s="20"/>
      <c r="AG370" s="20"/>
      <c r="AH370" s="20"/>
      <c r="AI370" s="20"/>
      <c r="AJ370" s="20"/>
    </row>
    <row r="371" spans="1:36" ht="17.100000000000001" customHeight="1" x14ac:dyDescent="0.25">
      <c r="A371" s="60">
        <v>45757</v>
      </c>
      <c r="B371" s="18">
        <v>82</v>
      </c>
      <c r="C371" s="19">
        <v>50.02</v>
      </c>
      <c r="D371">
        <v>1255.7785406666667</v>
      </c>
      <c r="E371">
        <v>199.3999388888889</v>
      </c>
      <c r="F371">
        <v>239.98747255555554</v>
      </c>
      <c r="G371">
        <v>138.57314333333332</v>
      </c>
      <c r="H371">
        <v>114.794708</v>
      </c>
      <c r="I371">
        <v>99.552798111111116</v>
      </c>
      <c r="J371">
        <v>104.42567255555555</v>
      </c>
      <c r="K371" s="21" t="str">
        <f t="shared" si="5"/>
        <v>10-Apr-2025  Bl No 82</v>
      </c>
      <c r="AD371" s="20"/>
      <c r="AE371" s="20"/>
      <c r="AF371" s="20"/>
      <c r="AG371" s="20"/>
      <c r="AH371" s="20"/>
      <c r="AI371" s="20"/>
      <c r="AJ371" s="20"/>
    </row>
    <row r="372" spans="1:36" ht="17.100000000000001" customHeight="1" x14ac:dyDescent="0.25">
      <c r="A372" s="60">
        <v>45757</v>
      </c>
      <c r="B372" s="18">
        <v>83</v>
      </c>
      <c r="C372" s="19">
        <v>50.01</v>
      </c>
      <c r="D372">
        <v>1230.3177603333334</v>
      </c>
      <c r="E372">
        <v>192.58954311111111</v>
      </c>
      <c r="F372">
        <v>240.7124091111111</v>
      </c>
      <c r="G372">
        <v>139.22485711111111</v>
      </c>
      <c r="H372">
        <v>109.44849333333333</v>
      </c>
      <c r="I372">
        <v>105.02990122222222</v>
      </c>
      <c r="J372">
        <v>115.85709033333333</v>
      </c>
      <c r="K372" s="21" t="str">
        <f t="shared" si="5"/>
        <v>10-Apr-2025  Bl No 83</v>
      </c>
      <c r="AD372" s="20"/>
      <c r="AE372" s="20"/>
      <c r="AF372" s="20"/>
      <c r="AG372" s="20"/>
      <c r="AH372" s="20"/>
      <c r="AI372" s="20"/>
      <c r="AJ372" s="20"/>
    </row>
    <row r="373" spans="1:36" ht="17.100000000000001" customHeight="1" x14ac:dyDescent="0.25">
      <c r="A373" s="60">
        <v>45757</v>
      </c>
      <c r="B373" s="18">
        <v>84</v>
      </c>
      <c r="C373" s="19">
        <v>50.02</v>
      </c>
      <c r="D373">
        <v>1190.5646583333332</v>
      </c>
      <c r="E373">
        <v>166.871611</v>
      </c>
      <c r="F373">
        <v>244.38535844444445</v>
      </c>
      <c r="G373">
        <v>135.21970844444445</v>
      </c>
      <c r="H373">
        <v>112.27964944444444</v>
      </c>
      <c r="I373">
        <v>102.33817488888889</v>
      </c>
      <c r="J373">
        <v>128.20441455555556</v>
      </c>
      <c r="K373" s="21" t="str">
        <f t="shared" si="5"/>
        <v>10-Apr-2025  Bl No 84</v>
      </c>
      <c r="AD373" s="20"/>
      <c r="AE373" s="20"/>
      <c r="AF373" s="20"/>
      <c r="AG373" s="20"/>
      <c r="AH373" s="20"/>
      <c r="AI373" s="20"/>
      <c r="AJ373" s="20"/>
    </row>
    <row r="374" spans="1:36" ht="17.100000000000001" customHeight="1" x14ac:dyDescent="0.25">
      <c r="A374" s="60">
        <v>45757</v>
      </c>
      <c r="B374" s="18">
        <v>85</v>
      </c>
      <c r="C374" s="19">
        <v>50.02</v>
      </c>
      <c r="D374">
        <v>1214.9587404444444</v>
      </c>
      <c r="E374">
        <v>136.316022</v>
      </c>
      <c r="F374">
        <v>245.39203622222223</v>
      </c>
      <c r="G374">
        <v>129.42644766666666</v>
      </c>
      <c r="H374">
        <v>108.16929477777778</v>
      </c>
      <c r="I374">
        <v>98.310342000000006</v>
      </c>
      <c r="J374">
        <v>123.74263944444445</v>
      </c>
      <c r="K374" s="21" t="str">
        <f t="shared" si="5"/>
        <v>10-Apr-2025  Bl No 85</v>
      </c>
      <c r="AD374" s="20"/>
      <c r="AE374" s="20"/>
      <c r="AF374" s="20"/>
      <c r="AG374" s="20"/>
      <c r="AH374" s="20"/>
      <c r="AI374" s="20"/>
      <c r="AJ374" s="20"/>
    </row>
    <row r="375" spans="1:36" ht="17.100000000000001" customHeight="1" x14ac:dyDescent="0.25">
      <c r="A375" s="60">
        <v>45757</v>
      </c>
      <c r="B375" s="18">
        <v>86</v>
      </c>
      <c r="C375" s="19">
        <v>50.01</v>
      </c>
      <c r="D375">
        <v>1223.4226245555556</v>
      </c>
      <c r="E375">
        <v>125.10291366666667</v>
      </c>
      <c r="F375">
        <v>244.51261233333332</v>
      </c>
      <c r="G375">
        <v>123.78966922222222</v>
      </c>
      <c r="H375">
        <v>102.38743122222222</v>
      </c>
      <c r="I375">
        <v>97.837596333333337</v>
      </c>
      <c r="J375">
        <v>119.66815800000001</v>
      </c>
      <c r="K375" s="21" t="str">
        <f t="shared" si="5"/>
        <v>10-Apr-2025  Bl No 86</v>
      </c>
      <c r="AD375" s="20"/>
      <c r="AE375" s="20"/>
      <c r="AF375" s="20"/>
      <c r="AG375" s="20"/>
      <c r="AH375" s="20"/>
      <c r="AI375" s="20"/>
      <c r="AJ375" s="20"/>
    </row>
    <row r="376" spans="1:36" ht="17.100000000000001" customHeight="1" x14ac:dyDescent="0.25">
      <c r="A376" s="60">
        <v>45757</v>
      </c>
      <c r="B376" s="18">
        <v>87</v>
      </c>
      <c r="C376" s="19">
        <v>50</v>
      </c>
      <c r="D376">
        <v>1214.7052169999999</v>
      </c>
      <c r="E376">
        <v>116.42334333333334</v>
      </c>
      <c r="F376">
        <v>249.53643455555556</v>
      </c>
      <c r="G376">
        <v>118.37598577777777</v>
      </c>
      <c r="H376">
        <v>96.347398333333331</v>
      </c>
      <c r="I376">
        <v>93.442088777777784</v>
      </c>
      <c r="J376">
        <v>122.15501622222222</v>
      </c>
      <c r="K376" s="21" t="str">
        <f t="shared" si="5"/>
        <v>10-Apr-2025  Bl No 87</v>
      </c>
      <c r="AD376" s="20"/>
      <c r="AE376" s="20"/>
      <c r="AF376" s="20"/>
      <c r="AG376" s="20"/>
      <c r="AH376" s="20"/>
      <c r="AI376" s="20"/>
      <c r="AJ376" s="20"/>
    </row>
    <row r="377" spans="1:36" ht="17.100000000000001" customHeight="1" x14ac:dyDescent="0.25">
      <c r="A377" s="60">
        <v>45757</v>
      </c>
      <c r="B377" s="18">
        <v>88</v>
      </c>
      <c r="C377" s="19">
        <v>50</v>
      </c>
      <c r="D377">
        <v>1193.000532888889</v>
      </c>
      <c r="E377">
        <v>108.34259911111111</v>
      </c>
      <c r="F377">
        <v>245.52023222222223</v>
      </c>
      <c r="G377">
        <v>112.71191866666666</v>
      </c>
      <c r="H377">
        <v>93.91445511111111</v>
      </c>
      <c r="I377">
        <v>90.231886555555562</v>
      </c>
      <c r="J377">
        <v>115.44004766666667</v>
      </c>
      <c r="K377" s="21" t="str">
        <f t="shared" si="5"/>
        <v>10-Apr-2025  Bl No 88</v>
      </c>
      <c r="AD377" s="20"/>
      <c r="AE377" s="20"/>
      <c r="AF377" s="20"/>
      <c r="AG377" s="20"/>
      <c r="AH377" s="20"/>
      <c r="AI377" s="20"/>
      <c r="AJ377" s="20"/>
    </row>
    <row r="378" spans="1:36" ht="17.100000000000001" customHeight="1" x14ac:dyDescent="0.25">
      <c r="A378" s="60">
        <v>45757</v>
      </c>
      <c r="B378" s="18">
        <v>89</v>
      </c>
      <c r="C378" s="19">
        <v>49.96</v>
      </c>
      <c r="D378">
        <v>1168.3511944444444</v>
      </c>
      <c r="E378">
        <v>99.894626333333335</v>
      </c>
      <c r="F378">
        <v>245.09449066666667</v>
      </c>
      <c r="G378">
        <v>107.19592388888888</v>
      </c>
      <c r="H378">
        <v>91.199396222222219</v>
      </c>
      <c r="I378">
        <v>86.615807666666669</v>
      </c>
      <c r="J378">
        <v>113.33261455555555</v>
      </c>
      <c r="K378" s="21" t="str">
        <f t="shared" si="5"/>
        <v>10-Apr-2025  Bl No 89</v>
      </c>
      <c r="AD378" s="20"/>
      <c r="AE378" s="20"/>
      <c r="AF378" s="20"/>
      <c r="AG378" s="20"/>
      <c r="AH378" s="20"/>
      <c r="AI378" s="20"/>
      <c r="AJ378" s="20"/>
    </row>
    <row r="379" spans="1:36" ht="17.100000000000001" customHeight="1" x14ac:dyDescent="0.25">
      <c r="A379" s="60">
        <v>45757</v>
      </c>
      <c r="B379" s="18">
        <v>90</v>
      </c>
      <c r="C379" s="19">
        <v>49.98</v>
      </c>
      <c r="D379">
        <v>1179.3878985555555</v>
      </c>
      <c r="E379">
        <v>122.28754688888888</v>
      </c>
      <c r="F379">
        <v>243.7763918888889</v>
      </c>
      <c r="G379">
        <v>103.25868933333334</v>
      </c>
      <c r="H379">
        <v>86.232477111111109</v>
      </c>
      <c r="I379">
        <v>82.316978666666671</v>
      </c>
      <c r="J379">
        <v>111.969211</v>
      </c>
      <c r="K379" s="21" t="str">
        <f t="shared" si="5"/>
        <v>10-Apr-2025  Bl No 90</v>
      </c>
      <c r="AD379" s="20"/>
      <c r="AE379" s="20"/>
      <c r="AF379" s="20"/>
      <c r="AG379" s="20"/>
      <c r="AH379" s="20"/>
      <c r="AI379" s="20"/>
      <c r="AJ379" s="20"/>
    </row>
    <row r="380" spans="1:36" ht="17.100000000000001" customHeight="1" x14ac:dyDescent="0.25">
      <c r="A380" s="60">
        <v>45757</v>
      </c>
      <c r="B380" s="18">
        <v>91</v>
      </c>
      <c r="C380" s="19">
        <v>49.95</v>
      </c>
      <c r="D380">
        <v>1167.179571111111</v>
      </c>
      <c r="E380">
        <v>111.98134133333333</v>
      </c>
      <c r="F380">
        <v>241.33532277777778</v>
      </c>
      <c r="G380">
        <v>97.928846555555552</v>
      </c>
      <c r="H380">
        <v>83.53742855555555</v>
      </c>
      <c r="I380">
        <v>78.971887888888887</v>
      </c>
      <c r="J380">
        <v>106.82734855555556</v>
      </c>
      <c r="K380" s="21" t="str">
        <f t="shared" si="5"/>
        <v>10-Apr-2025  Bl No 91</v>
      </c>
      <c r="AD380" s="20"/>
      <c r="AE380" s="20"/>
      <c r="AF380" s="20"/>
      <c r="AG380" s="20"/>
      <c r="AH380" s="20"/>
      <c r="AI380" s="20"/>
      <c r="AJ380" s="20"/>
    </row>
    <row r="381" spans="1:36" ht="17.100000000000001" customHeight="1" x14ac:dyDescent="0.25">
      <c r="A381" s="60">
        <v>45757</v>
      </c>
      <c r="B381" s="18">
        <v>92</v>
      </c>
      <c r="C381" s="19">
        <v>50.02</v>
      </c>
      <c r="D381">
        <v>1142.5732364444445</v>
      </c>
      <c r="E381">
        <v>111.41860466666667</v>
      </c>
      <c r="F381">
        <v>241.45437255555555</v>
      </c>
      <c r="G381">
        <v>95.425712777777775</v>
      </c>
      <c r="H381">
        <v>81.496575777777778</v>
      </c>
      <c r="I381">
        <v>75.589318222222218</v>
      </c>
      <c r="J381">
        <v>101.30949855555555</v>
      </c>
      <c r="K381" s="21" t="str">
        <f t="shared" si="5"/>
        <v>10-Apr-2025  Bl No 92</v>
      </c>
      <c r="AD381" s="20"/>
      <c r="AE381" s="20"/>
      <c r="AF381" s="20"/>
      <c r="AG381" s="20"/>
      <c r="AH381" s="20"/>
      <c r="AI381" s="20"/>
      <c r="AJ381" s="20"/>
    </row>
    <row r="382" spans="1:36" ht="17.100000000000001" customHeight="1" x14ac:dyDescent="0.25">
      <c r="A382" s="60">
        <v>45757</v>
      </c>
      <c r="B382" s="18">
        <v>93</v>
      </c>
      <c r="C382" s="19">
        <v>49.99</v>
      </c>
      <c r="D382">
        <v>1116.285077888889</v>
      </c>
      <c r="E382">
        <v>114.16654266666667</v>
      </c>
      <c r="F382">
        <v>242.85240466666667</v>
      </c>
      <c r="G382">
        <v>91.023160000000004</v>
      </c>
      <c r="H382">
        <v>80.104844888888891</v>
      </c>
      <c r="I382">
        <v>69.328135555555562</v>
      </c>
      <c r="J382">
        <v>97.100046888888883</v>
      </c>
      <c r="K382" s="21" t="str">
        <f t="shared" si="5"/>
        <v>10-Apr-2025  Bl No 93</v>
      </c>
      <c r="AD382" s="20"/>
      <c r="AE382" s="20"/>
      <c r="AF382" s="20"/>
      <c r="AG382" s="20"/>
      <c r="AH382" s="20"/>
      <c r="AI382" s="20"/>
      <c r="AJ382" s="20"/>
    </row>
    <row r="383" spans="1:36" ht="17.100000000000001" customHeight="1" x14ac:dyDescent="0.25">
      <c r="A383" s="60">
        <v>45757</v>
      </c>
      <c r="B383" s="18">
        <v>94</v>
      </c>
      <c r="C383" s="19">
        <v>49.98</v>
      </c>
      <c r="D383">
        <v>1131.7304324444444</v>
      </c>
      <c r="E383">
        <v>115.97579033333334</v>
      </c>
      <c r="F383">
        <v>243.32822488888888</v>
      </c>
      <c r="G383">
        <v>89.07784622222222</v>
      </c>
      <c r="H383">
        <v>81.528210000000001</v>
      </c>
      <c r="I383">
        <v>65.740458555555549</v>
      </c>
      <c r="J383">
        <v>97.063655777777782</v>
      </c>
      <c r="K383" s="21" t="str">
        <f t="shared" si="5"/>
        <v>10-Apr-2025  Bl No 94</v>
      </c>
      <c r="AD383" s="20"/>
      <c r="AE383" s="20"/>
      <c r="AF383" s="20"/>
      <c r="AG383" s="20"/>
      <c r="AH383" s="20"/>
      <c r="AI383" s="20"/>
      <c r="AJ383" s="20"/>
    </row>
    <row r="384" spans="1:36" ht="17.100000000000001" customHeight="1" x14ac:dyDescent="0.25">
      <c r="A384" s="60">
        <v>45757</v>
      </c>
      <c r="B384" s="18">
        <v>95</v>
      </c>
      <c r="C384" s="19">
        <v>49.98</v>
      </c>
      <c r="D384">
        <v>1097.7431806666666</v>
      </c>
      <c r="E384">
        <v>103.44619266666666</v>
      </c>
      <c r="F384">
        <v>239.64573533333333</v>
      </c>
      <c r="G384">
        <v>86.381030999999993</v>
      </c>
      <c r="H384">
        <v>77.029513555555553</v>
      </c>
      <c r="I384">
        <v>63.022673444444443</v>
      </c>
      <c r="J384">
        <v>96.320335222222226</v>
      </c>
      <c r="K384" s="21" t="str">
        <f t="shared" si="5"/>
        <v>10-Apr-2025  Bl No 95</v>
      </c>
      <c r="AD384" s="20"/>
      <c r="AE384" s="20"/>
      <c r="AF384" s="20"/>
      <c r="AG384" s="20"/>
      <c r="AH384" s="20"/>
      <c r="AI384" s="20"/>
      <c r="AJ384" s="20"/>
    </row>
    <row r="385" spans="1:36" s="33" customFormat="1" ht="17.100000000000001" customHeight="1" x14ac:dyDescent="0.3">
      <c r="A385" s="60">
        <v>45757</v>
      </c>
      <c r="B385" s="32">
        <v>96</v>
      </c>
      <c r="C385" s="28">
        <v>50</v>
      </c>
      <c r="D385">
        <v>1062.2589788888888</v>
      </c>
      <c r="E385">
        <v>92.50514033333333</v>
      </c>
      <c r="F385">
        <v>235.859655</v>
      </c>
      <c r="G385">
        <v>82.193995222222227</v>
      </c>
      <c r="H385">
        <v>74.894957888888882</v>
      </c>
      <c r="I385">
        <v>61.161494222222224</v>
      </c>
      <c r="J385">
        <v>95.157048000000003</v>
      </c>
      <c r="K385" s="21" t="str">
        <f t="shared" si="5"/>
        <v>10-Apr-2025  Bl No 96</v>
      </c>
      <c r="L385" s="31"/>
      <c r="M385" s="31"/>
      <c r="N385" s="32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29"/>
      <c r="AE385" s="29"/>
      <c r="AF385" s="29"/>
      <c r="AG385" s="29"/>
      <c r="AH385" s="29"/>
      <c r="AI385" s="29"/>
      <c r="AJ385" s="29"/>
    </row>
    <row r="386" spans="1:36" ht="17.100000000000001" customHeight="1" x14ac:dyDescent="0.25">
      <c r="A386" s="60">
        <v>45758</v>
      </c>
      <c r="B386" s="18">
        <v>1</v>
      </c>
      <c r="C386" s="19">
        <v>49.99</v>
      </c>
      <c r="D386">
        <v>1048.0950722222221</v>
      </c>
      <c r="E386">
        <v>104.37270566666666</v>
      </c>
      <c r="F386">
        <v>234.57654955555554</v>
      </c>
      <c r="G386">
        <v>80.612741444444438</v>
      </c>
      <c r="H386">
        <v>71.877352222222228</v>
      </c>
      <c r="I386">
        <v>58.734588000000002</v>
      </c>
      <c r="J386">
        <v>93.226369000000005</v>
      </c>
      <c r="K386" s="21" t="str">
        <f t="shared" si="5"/>
        <v>11-Apr-2025  Bl No 1</v>
      </c>
      <c r="L386" s="22"/>
      <c r="AD386" s="20"/>
      <c r="AE386" s="20"/>
      <c r="AF386" s="20"/>
      <c r="AG386" s="20"/>
      <c r="AH386" s="20"/>
      <c r="AI386" s="20"/>
      <c r="AJ386" s="20"/>
    </row>
    <row r="387" spans="1:36" ht="17.100000000000001" customHeight="1" x14ac:dyDescent="0.25">
      <c r="A387" s="60">
        <v>45758</v>
      </c>
      <c r="B387" s="18">
        <v>2</v>
      </c>
      <c r="C387" s="19">
        <v>50.01</v>
      </c>
      <c r="D387">
        <v>1022.8180216666667</v>
      </c>
      <c r="E387">
        <v>106.44082744444445</v>
      </c>
      <c r="F387">
        <v>231.0731791111111</v>
      </c>
      <c r="G387">
        <v>80.15958055555555</v>
      </c>
      <c r="H387">
        <v>66.646603999999996</v>
      </c>
      <c r="I387">
        <v>56.804863777777776</v>
      </c>
      <c r="J387">
        <v>87.375266555555555</v>
      </c>
      <c r="K387" s="21" t="str">
        <f t="shared" ref="K387:K450" si="6">TEXT(A387,"DD-MMM-YYYY") &amp;"  " &amp;"Bl No " &amp;B387</f>
        <v>11-Apr-2025  Bl No 2</v>
      </c>
      <c r="L387" s="22"/>
      <c r="AD387" s="20"/>
      <c r="AE387" s="20"/>
      <c r="AF387" s="20"/>
      <c r="AG387" s="20"/>
      <c r="AH387" s="20"/>
      <c r="AI387" s="20"/>
      <c r="AJ387" s="20"/>
    </row>
    <row r="388" spans="1:36" ht="17.100000000000001" customHeight="1" x14ac:dyDescent="0.25">
      <c r="A388" s="60">
        <v>45758</v>
      </c>
      <c r="B388" s="18">
        <v>3</v>
      </c>
      <c r="C388" s="19">
        <v>49.98</v>
      </c>
      <c r="D388">
        <v>986.94363711111112</v>
      </c>
      <c r="E388">
        <v>115.292714</v>
      </c>
      <c r="F388">
        <v>227.57409799999999</v>
      </c>
      <c r="G388">
        <v>79.164178555555551</v>
      </c>
      <c r="H388">
        <v>67.613919777777781</v>
      </c>
      <c r="I388">
        <v>55.04492311111111</v>
      </c>
      <c r="J388">
        <v>85.319764555555551</v>
      </c>
      <c r="K388" s="21" t="str">
        <f t="shared" si="6"/>
        <v>11-Apr-2025  Bl No 3</v>
      </c>
      <c r="AD388" s="20"/>
      <c r="AE388" s="20"/>
      <c r="AF388" s="20"/>
      <c r="AG388" s="20"/>
      <c r="AH388" s="20"/>
      <c r="AI388" s="20"/>
      <c r="AJ388" s="20"/>
    </row>
    <row r="389" spans="1:36" ht="17.100000000000001" customHeight="1" x14ac:dyDescent="0.25">
      <c r="A389" s="60">
        <v>45758</v>
      </c>
      <c r="B389" s="18">
        <v>4</v>
      </c>
      <c r="C389" s="19">
        <v>49.95</v>
      </c>
      <c r="D389">
        <v>964.54038755555553</v>
      </c>
      <c r="E389">
        <v>97.416535999999994</v>
      </c>
      <c r="F389">
        <v>221.6836088888889</v>
      </c>
      <c r="G389">
        <v>77.603445111111114</v>
      </c>
      <c r="H389">
        <v>65.889886222222216</v>
      </c>
      <c r="I389">
        <v>54.165005888888892</v>
      </c>
      <c r="J389">
        <v>81.566916666666671</v>
      </c>
      <c r="K389" s="21" t="str">
        <f t="shared" si="6"/>
        <v>11-Apr-2025  Bl No 4</v>
      </c>
      <c r="AD389" s="20"/>
      <c r="AE389" s="20"/>
      <c r="AF389" s="20"/>
      <c r="AG389" s="20"/>
      <c r="AH389" s="20"/>
      <c r="AI389" s="20"/>
      <c r="AJ389" s="20"/>
    </row>
    <row r="390" spans="1:36" ht="17.100000000000001" customHeight="1" x14ac:dyDescent="0.25">
      <c r="A390" s="60">
        <v>45758</v>
      </c>
      <c r="B390" s="18">
        <v>5</v>
      </c>
      <c r="C390" s="19">
        <v>49.92</v>
      </c>
      <c r="D390">
        <v>937.38215300000002</v>
      </c>
      <c r="E390">
        <v>126.37077666666667</v>
      </c>
      <c r="F390">
        <v>212.67316955555555</v>
      </c>
      <c r="G390">
        <v>76.664041666666662</v>
      </c>
      <c r="H390">
        <v>64.405210666666662</v>
      </c>
      <c r="I390">
        <v>53.323002222222222</v>
      </c>
      <c r="J390">
        <v>77.587727777777772</v>
      </c>
      <c r="K390" s="21" t="str">
        <f t="shared" si="6"/>
        <v>11-Apr-2025  Bl No 5</v>
      </c>
      <c r="AD390" s="20"/>
      <c r="AE390" s="20"/>
      <c r="AF390" s="20"/>
      <c r="AG390" s="20"/>
      <c r="AH390" s="20"/>
      <c r="AI390" s="20"/>
      <c r="AJ390" s="20"/>
    </row>
    <row r="391" spans="1:36" ht="17.100000000000001" customHeight="1" x14ac:dyDescent="0.25">
      <c r="A391" s="60">
        <v>45758</v>
      </c>
      <c r="B391" s="18">
        <v>6</v>
      </c>
      <c r="C391" s="19">
        <v>49.95</v>
      </c>
      <c r="D391">
        <v>917.25161466666668</v>
      </c>
      <c r="E391">
        <v>139.94902233333335</v>
      </c>
      <c r="F391">
        <v>213.0739341111111</v>
      </c>
      <c r="G391">
        <v>76.060610777777782</v>
      </c>
      <c r="H391">
        <v>63.808224666666668</v>
      </c>
      <c r="I391">
        <v>53.015208666666666</v>
      </c>
      <c r="J391">
        <v>75.370547999999999</v>
      </c>
      <c r="K391" s="21" t="str">
        <f t="shared" si="6"/>
        <v>11-Apr-2025  Bl No 6</v>
      </c>
      <c r="AD391" s="20"/>
      <c r="AE391" s="20"/>
      <c r="AF391" s="20"/>
      <c r="AG391" s="20"/>
      <c r="AH391" s="20"/>
      <c r="AI391" s="20"/>
      <c r="AJ391" s="20"/>
    </row>
    <row r="392" spans="1:36" ht="17.100000000000001" customHeight="1" x14ac:dyDescent="0.25">
      <c r="A392" s="60">
        <v>45758</v>
      </c>
      <c r="B392" s="18">
        <v>7</v>
      </c>
      <c r="C392" s="19">
        <v>49.96</v>
      </c>
      <c r="D392">
        <v>908.18110177777783</v>
      </c>
      <c r="E392">
        <v>139.31465399999999</v>
      </c>
      <c r="F392">
        <v>208.63627688888889</v>
      </c>
      <c r="G392">
        <v>76.243509444444442</v>
      </c>
      <c r="H392">
        <v>63.922564222222221</v>
      </c>
      <c r="I392">
        <v>51.973226777777775</v>
      </c>
      <c r="J392">
        <v>74.119887888888883</v>
      </c>
      <c r="K392" s="21" t="str">
        <f t="shared" si="6"/>
        <v>11-Apr-2025  Bl No 7</v>
      </c>
      <c r="AD392" s="20"/>
      <c r="AE392" s="20"/>
      <c r="AF392" s="20"/>
      <c r="AG392" s="20"/>
      <c r="AH392" s="20"/>
      <c r="AI392" s="20"/>
      <c r="AJ392" s="20"/>
    </row>
    <row r="393" spans="1:36" ht="17.100000000000001" customHeight="1" x14ac:dyDescent="0.25">
      <c r="A393" s="60">
        <v>45758</v>
      </c>
      <c r="B393" s="18">
        <v>8</v>
      </c>
      <c r="C393" s="19">
        <v>49.99</v>
      </c>
      <c r="D393">
        <v>899.66069588888888</v>
      </c>
      <c r="E393">
        <v>134.22961222222222</v>
      </c>
      <c r="F393">
        <v>204.87838166666666</v>
      </c>
      <c r="G393">
        <v>76.809113777777782</v>
      </c>
      <c r="H393">
        <v>67.876433333333338</v>
      </c>
      <c r="I393">
        <v>50.238251444444444</v>
      </c>
      <c r="J393">
        <v>74.124484333333328</v>
      </c>
      <c r="K393" s="21" t="str">
        <f t="shared" si="6"/>
        <v>11-Apr-2025  Bl No 8</v>
      </c>
      <c r="AD393" s="20"/>
      <c r="AE393" s="20"/>
      <c r="AF393" s="20"/>
      <c r="AG393" s="20"/>
      <c r="AH393" s="20"/>
      <c r="AI393" s="20"/>
      <c r="AJ393" s="20"/>
    </row>
    <row r="394" spans="1:36" ht="17.100000000000001" customHeight="1" x14ac:dyDescent="0.25">
      <c r="A394" s="60">
        <v>45758</v>
      </c>
      <c r="B394" s="18">
        <v>9</v>
      </c>
      <c r="C394" s="19">
        <v>49.96</v>
      </c>
      <c r="D394">
        <v>869.65921611111116</v>
      </c>
      <c r="E394">
        <v>150.39570544444445</v>
      </c>
      <c r="F394">
        <v>198.66143</v>
      </c>
      <c r="G394">
        <v>76.444808222222221</v>
      </c>
      <c r="H394">
        <v>65.440710111111116</v>
      </c>
      <c r="I394">
        <v>50.138388111111112</v>
      </c>
      <c r="J394">
        <v>73.624725444444451</v>
      </c>
      <c r="K394" s="21" t="str">
        <f t="shared" si="6"/>
        <v>11-Apr-2025  Bl No 9</v>
      </c>
      <c r="AD394" s="20"/>
      <c r="AE394" s="20"/>
      <c r="AF394" s="20"/>
      <c r="AG394" s="20"/>
      <c r="AH394" s="20"/>
      <c r="AI394" s="20"/>
      <c r="AJ394" s="20"/>
    </row>
    <row r="395" spans="1:36" ht="17.100000000000001" customHeight="1" x14ac:dyDescent="0.25">
      <c r="A395" s="60">
        <v>45758</v>
      </c>
      <c r="B395" s="18">
        <v>10</v>
      </c>
      <c r="C395" s="19">
        <v>49.95</v>
      </c>
      <c r="D395">
        <v>844.82055355555553</v>
      </c>
      <c r="E395">
        <v>154.65696344444444</v>
      </c>
      <c r="F395">
        <v>192.09632655555555</v>
      </c>
      <c r="G395">
        <v>75.747521000000006</v>
      </c>
      <c r="H395">
        <v>67.183346555555559</v>
      </c>
      <c r="I395">
        <v>49.630623333333332</v>
      </c>
      <c r="J395">
        <v>74.693033888888891</v>
      </c>
      <c r="K395" s="21" t="str">
        <f t="shared" si="6"/>
        <v>11-Apr-2025  Bl No 10</v>
      </c>
      <c r="AD395" s="20"/>
      <c r="AE395" s="20"/>
      <c r="AF395" s="20"/>
      <c r="AG395" s="20"/>
      <c r="AH395" s="20"/>
      <c r="AI395" s="20"/>
      <c r="AJ395" s="20"/>
    </row>
    <row r="396" spans="1:36" ht="17.100000000000001" customHeight="1" x14ac:dyDescent="0.25">
      <c r="A396" s="60">
        <v>45758</v>
      </c>
      <c r="B396" s="18">
        <v>11</v>
      </c>
      <c r="C396" s="19">
        <v>49.96</v>
      </c>
      <c r="D396">
        <v>827.6557605555555</v>
      </c>
      <c r="E396">
        <v>155.70828555555556</v>
      </c>
      <c r="F396">
        <v>194.5262491111111</v>
      </c>
      <c r="G396">
        <v>76.305909111111106</v>
      </c>
      <c r="H396">
        <v>66.205831777777775</v>
      </c>
      <c r="I396">
        <v>48.890164777777777</v>
      </c>
      <c r="J396">
        <v>75.974988666666661</v>
      </c>
      <c r="K396" s="21" t="str">
        <f t="shared" si="6"/>
        <v>11-Apr-2025  Bl No 11</v>
      </c>
      <c r="AD396" s="20"/>
      <c r="AE396" s="20"/>
      <c r="AF396" s="20"/>
      <c r="AG396" s="20"/>
      <c r="AH396" s="20"/>
      <c r="AI396" s="20"/>
      <c r="AJ396" s="20"/>
    </row>
    <row r="397" spans="1:36" ht="17.100000000000001" customHeight="1" x14ac:dyDescent="0.25">
      <c r="A397" s="60">
        <v>45758</v>
      </c>
      <c r="B397" s="18">
        <v>12</v>
      </c>
      <c r="C397" s="19">
        <v>49.96</v>
      </c>
      <c r="D397">
        <v>800.74856233333333</v>
      </c>
      <c r="E397">
        <v>156.42411122222222</v>
      </c>
      <c r="F397">
        <v>188.60051366666667</v>
      </c>
      <c r="G397">
        <v>76.505159555555551</v>
      </c>
      <c r="H397">
        <v>65.172401111111114</v>
      </c>
      <c r="I397">
        <v>49.048960333333333</v>
      </c>
      <c r="J397">
        <v>76.552069333333336</v>
      </c>
      <c r="K397" s="21" t="str">
        <f t="shared" si="6"/>
        <v>11-Apr-2025  Bl No 12</v>
      </c>
      <c r="AD397" s="20"/>
      <c r="AE397" s="20"/>
      <c r="AF397" s="20"/>
      <c r="AG397" s="20"/>
      <c r="AH397" s="20"/>
      <c r="AI397" s="20"/>
      <c r="AJ397" s="20"/>
    </row>
    <row r="398" spans="1:36" ht="17.100000000000001" customHeight="1" x14ac:dyDescent="0.25">
      <c r="A398" s="60">
        <v>45758</v>
      </c>
      <c r="B398" s="18">
        <v>13</v>
      </c>
      <c r="C398" s="19">
        <v>49.95</v>
      </c>
      <c r="D398">
        <v>775.92425911111116</v>
      </c>
      <c r="E398">
        <v>150.31822077777778</v>
      </c>
      <c r="F398">
        <v>186.11298199999999</v>
      </c>
      <c r="G398">
        <v>76.221697444444445</v>
      </c>
      <c r="H398">
        <v>62.096148777777778</v>
      </c>
      <c r="I398">
        <v>48.309527555555555</v>
      </c>
      <c r="J398">
        <v>79.354978000000003</v>
      </c>
      <c r="K398" s="21" t="str">
        <f t="shared" si="6"/>
        <v>11-Apr-2025  Bl No 13</v>
      </c>
      <c r="AD398" s="20"/>
      <c r="AE398" s="20"/>
      <c r="AF398" s="20"/>
      <c r="AG398" s="20"/>
      <c r="AH398" s="20"/>
      <c r="AI398" s="20"/>
      <c r="AJ398" s="20"/>
    </row>
    <row r="399" spans="1:36" ht="17.100000000000001" customHeight="1" x14ac:dyDescent="0.25">
      <c r="A399" s="60">
        <v>45758</v>
      </c>
      <c r="B399" s="18">
        <v>14</v>
      </c>
      <c r="C399" s="19">
        <v>49.93</v>
      </c>
      <c r="D399">
        <v>764.87052100000005</v>
      </c>
      <c r="E399">
        <v>150.40555088888888</v>
      </c>
      <c r="F399">
        <v>187.03854955555556</v>
      </c>
      <c r="G399">
        <v>75.301193555555557</v>
      </c>
      <c r="H399">
        <v>63.586893444444442</v>
      </c>
      <c r="I399">
        <v>45.671476333333331</v>
      </c>
      <c r="J399">
        <v>79.167468999999997</v>
      </c>
      <c r="K399" s="21" t="str">
        <f t="shared" si="6"/>
        <v>11-Apr-2025  Bl No 14</v>
      </c>
      <c r="AD399" s="20"/>
      <c r="AE399" s="20"/>
      <c r="AF399" s="20"/>
      <c r="AG399" s="20"/>
      <c r="AH399" s="20"/>
      <c r="AI399" s="20"/>
      <c r="AJ399" s="20"/>
    </row>
    <row r="400" spans="1:36" ht="17.100000000000001" customHeight="1" x14ac:dyDescent="0.25">
      <c r="A400" s="60">
        <v>45758</v>
      </c>
      <c r="B400" s="18">
        <v>15</v>
      </c>
      <c r="C400" s="19">
        <v>49.96</v>
      </c>
      <c r="D400">
        <v>741.03028355555557</v>
      </c>
      <c r="E400">
        <v>159.02733988888889</v>
      </c>
      <c r="F400">
        <v>183.8348728888889</v>
      </c>
      <c r="G400">
        <v>75.543330666666662</v>
      </c>
      <c r="H400">
        <v>63.783161666666665</v>
      </c>
      <c r="I400">
        <v>44.018027777777775</v>
      </c>
      <c r="J400">
        <v>79.182805222222228</v>
      </c>
      <c r="K400" s="21" t="str">
        <f t="shared" si="6"/>
        <v>11-Apr-2025  Bl No 15</v>
      </c>
      <c r="AD400" s="20"/>
      <c r="AE400" s="20"/>
      <c r="AF400" s="20"/>
      <c r="AG400" s="20"/>
      <c r="AH400" s="20"/>
      <c r="AI400" s="20"/>
      <c r="AJ400" s="20"/>
    </row>
    <row r="401" spans="1:36" ht="17.100000000000001" customHeight="1" x14ac:dyDescent="0.25">
      <c r="A401" s="60">
        <v>45758</v>
      </c>
      <c r="B401" s="18">
        <v>16</v>
      </c>
      <c r="C401" s="19">
        <v>50.01</v>
      </c>
      <c r="D401">
        <v>738.08480511111111</v>
      </c>
      <c r="E401">
        <v>160.69341266666666</v>
      </c>
      <c r="F401">
        <v>179.17334322222223</v>
      </c>
      <c r="G401">
        <v>77.304578777777778</v>
      </c>
      <c r="H401">
        <v>64.037711888888893</v>
      </c>
      <c r="I401">
        <v>43.258340777777775</v>
      </c>
      <c r="J401">
        <v>70.548294111111105</v>
      </c>
      <c r="K401" s="21" t="str">
        <f t="shared" si="6"/>
        <v>11-Apr-2025  Bl No 16</v>
      </c>
      <c r="AD401" s="20"/>
      <c r="AE401" s="20"/>
      <c r="AF401" s="20"/>
      <c r="AG401" s="20"/>
      <c r="AH401" s="20"/>
      <c r="AI401" s="20"/>
      <c r="AJ401" s="20"/>
    </row>
    <row r="402" spans="1:36" ht="17.100000000000001" customHeight="1" x14ac:dyDescent="0.25">
      <c r="A402" s="60">
        <v>45758</v>
      </c>
      <c r="B402" s="18">
        <v>17</v>
      </c>
      <c r="C402" s="19">
        <v>50.02</v>
      </c>
      <c r="D402">
        <v>727.59458088888891</v>
      </c>
      <c r="E402">
        <v>158.77691033333332</v>
      </c>
      <c r="F402">
        <v>181.05965244444445</v>
      </c>
      <c r="G402">
        <v>83.086836111111111</v>
      </c>
      <c r="H402">
        <v>72.85288355555555</v>
      </c>
      <c r="I402">
        <v>44.201658999999999</v>
      </c>
      <c r="J402">
        <v>73.143069888888888</v>
      </c>
      <c r="K402" s="21" t="str">
        <f t="shared" si="6"/>
        <v>11-Apr-2025  Bl No 17</v>
      </c>
      <c r="AD402" s="20"/>
      <c r="AE402" s="20"/>
      <c r="AF402" s="20"/>
      <c r="AG402" s="20"/>
      <c r="AH402" s="20"/>
      <c r="AI402" s="20"/>
      <c r="AJ402" s="20"/>
    </row>
    <row r="403" spans="1:36" ht="17.100000000000001" customHeight="1" x14ac:dyDescent="0.25">
      <c r="A403" s="60">
        <v>45758</v>
      </c>
      <c r="B403" s="18">
        <v>18</v>
      </c>
      <c r="C403" s="19">
        <v>50.01</v>
      </c>
      <c r="D403">
        <v>722.77271499999995</v>
      </c>
      <c r="E403">
        <v>158.68478377777777</v>
      </c>
      <c r="F403">
        <v>176.75562344444444</v>
      </c>
      <c r="G403">
        <v>86.660573666666664</v>
      </c>
      <c r="H403">
        <v>77.439459444444438</v>
      </c>
      <c r="I403">
        <v>43.864419777777776</v>
      </c>
      <c r="J403">
        <v>72.568537222222218</v>
      </c>
      <c r="K403" s="21" t="str">
        <f t="shared" si="6"/>
        <v>11-Apr-2025  Bl No 18</v>
      </c>
      <c r="AD403" s="20"/>
      <c r="AE403" s="20"/>
      <c r="AF403" s="20"/>
      <c r="AG403" s="20"/>
      <c r="AH403" s="20"/>
      <c r="AI403" s="20"/>
      <c r="AJ403" s="20"/>
    </row>
    <row r="404" spans="1:36" ht="17.100000000000001" customHeight="1" x14ac:dyDescent="0.25">
      <c r="A404" s="60">
        <v>45758</v>
      </c>
      <c r="B404" s="18">
        <v>19</v>
      </c>
      <c r="C404" s="19">
        <v>49.98</v>
      </c>
      <c r="D404">
        <v>703.97513200000003</v>
      </c>
      <c r="E404">
        <v>160.61535522222223</v>
      </c>
      <c r="F404">
        <v>170.85495877777777</v>
      </c>
      <c r="G404">
        <v>93.754854888888886</v>
      </c>
      <c r="H404">
        <v>78.748913333333334</v>
      </c>
      <c r="I404">
        <v>42.491826777777774</v>
      </c>
      <c r="J404">
        <v>74.947034333333335</v>
      </c>
      <c r="K404" s="21" t="str">
        <f t="shared" si="6"/>
        <v>11-Apr-2025  Bl No 19</v>
      </c>
      <c r="AD404" s="20"/>
      <c r="AE404" s="20"/>
      <c r="AF404" s="20"/>
      <c r="AG404" s="20"/>
      <c r="AH404" s="20"/>
      <c r="AI404" s="20"/>
      <c r="AJ404" s="20"/>
    </row>
    <row r="405" spans="1:36" ht="17.100000000000001" customHeight="1" x14ac:dyDescent="0.25">
      <c r="A405" s="60">
        <v>45758</v>
      </c>
      <c r="B405" s="18">
        <v>20</v>
      </c>
      <c r="C405" s="19">
        <v>49.99</v>
      </c>
      <c r="D405">
        <v>691.10661266666671</v>
      </c>
      <c r="E405">
        <v>170.98727022222224</v>
      </c>
      <c r="F405">
        <v>163.41770011111112</v>
      </c>
      <c r="G405">
        <v>104.63811322222222</v>
      </c>
      <c r="H405">
        <v>83.36928155555556</v>
      </c>
      <c r="I405">
        <v>43.619018222222223</v>
      </c>
      <c r="J405">
        <v>73.842181333333329</v>
      </c>
      <c r="K405" s="21" t="str">
        <f t="shared" si="6"/>
        <v>11-Apr-2025  Bl No 20</v>
      </c>
      <c r="AD405" s="20"/>
      <c r="AE405" s="20"/>
      <c r="AF405" s="20"/>
      <c r="AG405" s="20"/>
      <c r="AH405" s="20"/>
      <c r="AI405" s="20"/>
      <c r="AJ405" s="20"/>
    </row>
    <row r="406" spans="1:36" ht="17.100000000000001" customHeight="1" x14ac:dyDescent="0.25">
      <c r="A406" s="60">
        <v>45758</v>
      </c>
      <c r="B406" s="18">
        <v>21</v>
      </c>
      <c r="C406" s="19">
        <v>50</v>
      </c>
      <c r="D406">
        <v>680.41491144444444</v>
      </c>
      <c r="E406">
        <v>149.80569055555554</v>
      </c>
      <c r="F406">
        <v>156.96314344444446</v>
      </c>
      <c r="G406">
        <v>119.45071622222223</v>
      </c>
      <c r="H406">
        <v>93.64843755555556</v>
      </c>
      <c r="I406">
        <v>45.250906999999998</v>
      </c>
      <c r="J406">
        <v>66.416253111111118</v>
      </c>
      <c r="K406" s="21" t="str">
        <f t="shared" si="6"/>
        <v>11-Apr-2025  Bl No 21</v>
      </c>
      <c r="AD406" s="20"/>
      <c r="AE406" s="20"/>
      <c r="AF406" s="20"/>
      <c r="AG406" s="20"/>
      <c r="AH406" s="20"/>
      <c r="AI406" s="20"/>
      <c r="AJ406" s="20"/>
    </row>
    <row r="407" spans="1:36" ht="17.100000000000001" customHeight="1" x14ac:dyDescent="0.25">
      <c r="A407" s="60">
        <v>45758</v>
      </c>
      <c r="B407" s="18">
        <v>22</v>
      </c>
      <c r="C407" s="19">
        <v>50</v>
      </c>
      <c r="D407">
        <v>674.30136100000004</v>
      </c>
      <c r="E407">
        <v>150.22680855555555</v>
      </c>
      <c r="F407">
        <v>151.83417622222223</v>
      </c>
      <c r="G407">
        <v>136.16855877777778</v>
      </c>
      <c r="H407">
        <v>106.12776955555556</v>
      </c>
      <c r="I407">
        <v>49.85772</v>
      </c>
      <c r="J407">
        <v>71.287993888888892</v>
      </c>
      <c r="K407" s="21" t="str">
        <f t="shared" si="6"/>
        <v>11-Apr-2025  Bl No 22</v>
      </c>
      <c r="AD407" s="20"/>
      <c r="AE407" s="20"/>
      <c r="AF407" s="20"/>
      <c r="AG407" s="20"/>
      <c r="AH407" s="20"/>
      <c r="AI407" s="20"/>
      <c r="AJ407" s="20"/>
    </row>
    <row r="408" spans="1:36" ht="17.100000000000001" customHeight="1" x14ac:dyDescent="0.25">
      <c r="A408" s="60">
        <v>45758</v>
      </c>
      <c r="B408" s="18">
        <v>23</v>
      </c>
      <c r="C408" s="19">
        <v>50</v>
      </c>
      <c r="D408">
        <v>682.82185577777773</v>
      </c>
      <c r="E408">
        <v>160.09711066666668</v>
      </c>
      <c r="F408">
        <v>153.58554444444445</v>
      </c>
      <c r="G408">
        <v>143.76742866666666</v>
      </c>
      <c r="H408">
        <v>111.999172</v>
      </c>
      <c r="I408">
        <v>55.441591333333335</v>
      </c>
      <c r="J408">
        <v>75.449031333333338</v>
      </c>
      <c r="K408" s="21" t="str">
        <f t="shared" si="6"/>
        <v>11-Apr-2025  Bl No 23</v>
      </c>
      <c r="AD408" s="20"/>
      <c r="AE408" s="20"/>
      <c r="AF408" s="20"/>
      <c r="AG408" s="20"/>
      <c r="AH408" s="20"/>
      <c r="AI408" s="20"/>
      <c r="AJ408" s="20"/>
    </row>
    <row r="409" spans="1:36" ht="17.100000000000001" customHeight="1" x14ac:dyDescent="0.25">
      <c r="A409" s="60">
        <v>45758</v>
      </c>
      <c r="B409" s="18">
        <v>24</v>
      </c>
      <c r="C409" s="19">
        <v>50</v>
      </c>
      <c r="D409">
        <v>666.6283206666667</v>
      </c>
      <c r="E409">
        <v>149.10011788888889</v>
      </c>
      <c r="F409">
        <v>155.86159955555556</v>
      </c>
      <c r="G409">
        <v>151.33822555555557</v>
      </c>
      <c r="H409">
        <v>116.74306688888889</v>
      </c>
      <c r="I409">
        <v>59.819307444444448</v>
      </c>
      <c r="J409">
        <v>76.614636444444443</v>
      </c>
      <c r="K409" s="21" t="str">
        <f t="shared" si="6"/>
        <v>11-Apr-2025  Bl No 24</v>
      </c>
      <c r="AD409" s="20"/>
      <c r="AE409" s="20"/>
      <c r="AF409" s="20"/>
      <c r="AG409" s="20"/>
      <c r="AH409" s="20"/>
      <c r="AI409" s="20"/>
      <c r="AJ409" s="20"/>
    </row>
    <row r="410" spans="1:36" ht="17.100000000000001" customHeight="1" x14ac:dyDescent="0.25">
      <c r="A410" s="60">
        <v>45758</v>
      </c>
      <c r="B410" s="18">
        <v>25</v>
      </c>
      <c r="C410" s="19">
        <v>49.96</v>
      </c>
      <c r="D410">
        <v>690.04357044444441</v>
      </c>
      <c r="E410">
        <v>148.81343777777778</v>
      </c>
      <c r="F410">
        <v>160.71875944444446</v>
      </c>
      <c r="G410">
        <v>152.15353922222224</v>
      </c>
      <c r="H410">
        <v>119.06328211111111</v>
      </c>
      <c r="I410">
        <v>65.299823777777775</v>
      </c>
      <c r="J410">
        <v>79.339239666666671</v>
      </c>
      <c r="K410" s="21" t="str">
        <f t="shared" si="6"/>
        <v>11-Apr-2025  Bl No 25</v>
      </c>
      <c r="AD410" s="20"/>
      <c r="AE410" s="20"/>
      <c r="AF410" s="20"/>
      <c r="AG410" s="20"/>
      <c r="AH410" s="20"/>
      <c r="AI410" s="20"/>
      <c r="AJ410" s="20"/>
    </row>
    <row r="411" spans="1:36" ht="17.100000000000001" customHeight="1" x14ac:dyDescent="0.25">
      <c r="A411" s="60">
        <v>45758</v>
      </c>
      <c r="B411" s="18">
        <v>26</v>
      </c>
      <c r="C411" s="19">
        <v>49.96</v>
      </c>
      <c r="D411">
        <v>725.64799911111106</v>
      </c>
      <c r="E411">
        <v>162.11876655555557</v>
      </c>
      <c r="F411">
        <v>162.77947188888888</v>
      </c>
      <c r="G411">
        <v>146.59749044444445</v>
      </c>
      <c r="H411">
        <v>117.37119833333334</v>
      </c>
      <c r="I411">
        <v>71.584087777777782</v>
      </c>
      <c r="J411">
        <v>81.808057333333338</v>
      </c>
      <c r="K411" s="21" t="str">
        <f t="shared" si="6"/>
        <v>11-Apr-2025  Bl No 26</v>
      </c>
      <c r="AD411" s="20"/>
      <c r="AE411" s="20"/>
      <c r="AF411" s="20"/>
      <c r="AG411" s="20"/>
      <c r="AH411" s="20"/>
      <c r="AI411" s="20"/>
      <c r="AJ411" s="20"/>
    </row>
    <row r="412" spans="1:36" ht="17.100000000000001" customHeight="1" x14ac:dyDescent="0.25">
      <c r="A412" s="60">
        <v>45758</v>
      </c>
      <c r="B412" s="18">
        <v>27</v>
      </c>
      <c r="C412" s="19">
        <v>50.05</v>
      </c>
      <c r="D412">
        <v>756.60112811111117</v>
      </c>
      <c r="E412">
        <v>166.60133755555555</v>
      </c>
      <c r="F412">
        <v>169.1366658888889</v>
      </c>
      <c r="G412">
        <v>148.44744077777779</v>
      </c>
      <c r="H412">
        <v>118.37509300000001</v>
      </c>
      <c r="I412">
        <v>73.826126333333335</v>
      </c>
      <c r="J412">
        <v>95.023680555555558</v>
      </c>
      <c r="K412" s="21" t="str">
        <f t="shared" si="6"/>
        <v>11-Apr-2025  Bl No 27</v>
      </c>
      <c r="AD412" s="20"/>
      <c r="AE412" s="20"/>
      <c r="AF412" s="20"/>
      <c r="AG412" s="20"/>
      <c r="AH412" s="20"/>
      <c r="AI412" s="20"/>
      <c r="AJ412" s="20"/>
    </row>
    <row r="413" spans="1:36" ht="17.100000000000001" customHeight="1" x14ac:dyDescent="0.25">
      <c r="A413" s="60">
        <v>45758</v>
      </c>
      <c r="B413" s="18">
        <v>28</v>
      </c>
      <c r="C413" s="19">
        <v>50.11</v>
      </c>
      <c r="D413">
        <v>774.2973556666667</v>
      </c>
      <c r="E413">
        <v>165.09253266666667</v>
      </c>
      <c r="F413">
        <v>170.61908477777777</v>
      </c>
      <c r="G413">
        <v>150.528446</v>
      </c>
      <c r="H413">
        <v>129.61010177777777</v>
      </c>
      <c r="I413">
        <v>77.365761111111112</v>
      </c>
      <c r="J413">
        <v>96.545865000000006</v>
      </c>
      <c r="K413" s="21" t="str">
        <f t="shared" si="6"/>
        <v>11-Apr-2025  Bl No 28</v>
      </c>
      <c r="AD413" s="20"/>
      <c r="AE413" s="20"/>
      <c r="AF413" s="20"/>
      <c r="AG413" s="20"/>
      <c r="AH413" s="20"/>
      <c r="AI413" s="20"/>
      <c r="AJ413" s="20"/>
    </row>
    <row r="414" spans="1:36" ht="17.100000000000001" customHeight="1" x14ac:dyDescent="0.25">
      <c r="A414" s="60">
        <v>45758</v>
      </c>
      <c r="B414" s="18">
        <v>29</v>
      </c>
      <c r="C414" s="19">
        <v>50.02</v>
      </c>
      <c r="D414">
        <v>801.15102388888886</v>
      </c>
      <c r="E414">
        <v>222.43951644444445</v>
      </c>
      <c r="F414">
        <v>178.47089622222222</v>
      </c>
      <c r="G414">
        <v>154.13964566666667</v>
      </c>
      <c r="H414">
        <v>131.30420744444444</v>
      </c>
      <c r="I414">
        <v>63.591719555555557</v>
      </c>
      <c r="J414">
        <v>94.50899866666667</v>
      </c>
      <c r="K414" s="21" t="str">
        <f t="shared" si="6"/>
        <v>11-Apr-2025  Bl No 29</v>
      </c>
      <c r="AD414" s="20"/>
      <c r="AE414" s="20"/>
      <c r="AF414" s="20"/>
      <c r="AG414" s="20"/>
      <c r="AH414" s="20"/>
      <c r="AI414" s="20"/>
      <c r="AJ414" s="20"/>
    </row>
    <row r="415" spans="1:36" ht="17.100000000000001" customHeight="1" x14ac:dyDescent="0.25">
      <c r="A415" s="60">
        <v>45758</v>
      </c>
      <c r="B415" s="18">
        <v>30</v>
      </c>
      <c r="C415" s="19">
        <v>50.01</v>
      </c>
      <c r="D415">
        <v>837.32030733333329</v>
      </c>
      <c r="E415">
        <v>243.16518144444444</v>
      </c>
      <c r="F415">
        <v>178.173879</v>
      </c>
      <c r="G415">
        <v>153.45830566666666</v>
      </c>
      <c r="H415">
        <v>121.34917444444444</v>
      </c>
      <c r="I415">
        <v>67.570706999999999</v>
      </c>
      <c r="J415">
        <v>95.159299444444443</v>
      </c>
      <c r="K415" s="21" t="str">
        <f t="shared" si="6"/>
        <v>11-Apr-2025  Bl No 30</v>
      </c>
      <c r="AD415" s="20"/>
      <c r="AE415" s="20"/>
      <c r="AF415" s="20"/>
      <c r="AG415" s="20"/>
      <c r="AH415" s="20"/>
      <c r="AI415" s="20"/>
      <c r="AJ415" s="20"/>
    </row>
    <row r="416" spans="1:36" ht="17.100000000000001" customHeight="1" x14ac:dyDescent="0.25">
      <c r="A416" s="60">
        <v>45758</v>
      </c>
      <c r="B416" s="18">
        <v>31</v>
      </c>
      <c r="C416" s="19">
        <v>50.03</v>
      </c>
      <c r="D416">
        <v>850.08493566666664</v>
      </c>
      <c r="E416">
        <v>235.10987222222224</v>
      </c>
      <c r="F416">
        <v>181.08278555555555</v>
      </c>
      <c r="G416">
        <v>143.48307988888888</v>
      </c>
      <c r="H416">
        <v>114.69564233333334</v>
      </c>
      <c r="I416">
        <v>71.404690000000002</v>
      </c>
      <c r="J416">
        <v>103.88011311111111</v>
      </c>
      <c r="K416" s="21" t="str">
        <f t="shared" si="6"/>
        <v>11-Apr-2025  Bl No 31</v>
      </c>
      <c r="AD416" s="20"/>
      <c r="AE416" s="20"/>
      <c r="AF416" s="20"/>
      <c r="AG416" s="20"/>
      <c r="AH416" s="20"/>
      <c r="AI416" s="20"/>
      <c r="AJ416" s="20"/>
    </row>
    <row r="417" spans="1:36" ht="17.100000000000001" customHeight="1" x14ac:dyDescent="0.25">
      <c r="A417" s="60">
        <v>45758</v>
      </c>
      <c r="B417" s="18">
        <v>32</v>
      </c>
      <c r="C417" s="19">
        <v>50.03</v>
      </c>
      <c r="D417">
        <v>853.43680355555557</v>
      </c>
      <c r="E417">
        <v>217.75868244444445</v>
      </c>
      <c r="F417">
        <v>179.01452322222221</v>
      </c>
      <c r="G417">
        <v>141.29525288888888</v>
      </c>
      <c r="H417">
        <v>115.89284222222223</v>
      </c>
      <c r="I417">
        <v>69.957405333333327</v>
      </c>
      <c r="J417">
        <v>105.50599588888889</v>
      </c>
      <c r="K417" s="21" t="str">
        <f t="shared" si="6"/>
        <v>11-Apr-2025  Bl No 32</v>
      </c>
      <c r="AD417" s="20"/>
      <c r="AE417" s="20"/>
      <c r="AF417" s="20"/>
      <c r="AG417" s="20"/>
      <c r="AH417" s="20"/>
      <c r="AI417" s="20"/>
      <c r="AJ417" s="20"/>
    </row>
    <row r="418" spans="1:36" ht="17.100000000000001" customHeight="1" x14ac:dyDescent="0.25">
      <c r="A418" s="60">
        <v>45758</v>
      </c>
      <c r="B418" s="18">
        <v>33</v>
      </c>
      <c r="C418" s="19">
        <v>50.01</v>
      </c>
      <c r="D418">
        <v>861.67007766666666</v>
      </c>
      <c r="E418">
        <v>205.76809222222224</v>
      </c>
      <c r="F418">
        <v>184.10995555555556</v>
      </c>
      <c r="G418">
        <v>144.18437855555555</v>
      </c>
      <c r="H418">
        <v>107.775014</v>
      </c>
      <c r="I418">
        <v>80.072448222222221</v>
      </c>
      <c r="J418">
        <v>102.99169666666667</v>
      </c>
      <c r="K418" s="21" t="str">
        <f t="shared" si="6"/>
        <v>11-Apr-2025  Bl No 33</v>
      </c>
      <c r="AD418" s="20"/>
      <c r="AE418" s="20"/>
      <c r="AF418" s="20"/>
      <c r="AG418" s="20"/>
      <c r="AH418" s="20"/>
      <c r="AI418" s="20"/>
      <c r="AJ418" s="20"/>
    </row>
    <row r="419" spans="1:36" ht="17.100000000000001" customHeight="1" x14ac:dyDescent="0.25">
      <c r="A419" s="60">
        <v>45758</v>
      </c>
      <c r="B419" s="18">
        <v>34</v>
      </c>
      <c r="C419" s="19">
        <v>50.05</v>
      </c>
      <c r="D419">
        <v>856.23705266666661</v>
      </c>
      <c r="E419">
        <v>197.90239077777778</v>
      </c>
      <c r="F419">
        <v>185.43806511111111</v>
      </c>
      <c r="G419">
        <v>144.71810777777779</v>
      </c>
      <c r="H419">
        <v>100.09657355555555</v>
      </c>
      <c r="I419">
        <v>77.627533666666665</v>
      </c>
      <c r="J419">
        <v>109.52514033333334</v>
      </c>
      <c r="K419" s="21" t="str">
        <f t="shared" si="6"/>
        <v>11-Apr-2025  Bl No 34</v>
      </c>
      <c r="AD419" s="20"/>
      <c r="AE419" s="20"/>
      <c r="AF419" s="20"/>
      <c r="AG419" s="20"/>
      <c r="AH419" s="20"/>
      <c r="AI419" s="20"/>
      <c r="AJ419" s="20"/>
    </row>
    <row r="420" spans="1:36" ht="17.100000000000001" customHeight="1" x14ac:dyDescent="0.25">
      <c r="A420" s="60">
        <v>45758</v>
      </c>
      <c r="B420" s="18">
        <v>35</v>
      </c>
      <c r="C420" s="19">
        <v>50.02</v>
      </c>
      <c r="D420">
        <v>879.43597866666664</v>
      </c>
      <c r="E420">
        <v>194.8492918888889</v>
      </c>
      <c r="F420">
        <v>185.34974022222221</v>
      </c>
      <c r="G420">
        <v>141.82512211111111</v>
      </c>
      <c r="H420">
        <v>98.400379888888892</v>
      </c>
      <c r="I420">
        <v>73.483633999999995</v>
      </c>
      <c r="J420">
        <v>103.49418188888889</v>
      </c>
      <c r="K420" s="21" t="str">
        <f t="shared" si="6"/>
        <v>11-Apr-2025  Bl No 35</v>
      </c>
      <c r="AD420" s="20"/>
      <c r="AE420" s="20"/>
      <c r="AF420" s="20"/>
      <c r="AG420" s="20"/>
      <c r="AH420" s="20"/>
      <c r="AI420" s="20"/>
      <c r="AJ420" s="20"/>
    </row>
    <row r="421" spans="1:36" ht="17.100000000000001" customHeight="1" x14ac:dyDescent="0.25">
      <c r="A421" s="60">
        <v>45758</v>
      </c>
      <c r="B421" s="18">
        <v>36</v>
      </c>
      <c r="C421" s="19">
        <v>50.15</v>
      </c>
      <c r="D421">
        <v>928.75803288888892</v>
      </c>
      <c r="E421">
        <v>200.63179688888889</v>
      </c>
      <c r="F421">
        <v>177.18253200000001</v>
      </c>
      <c r="G421">
        <v>143.06900433333334</v>
      </c>
      <c r="H421">
        <v>96.161635222222216</v>
      </c>
      <c r="I421">
        <v>69.911457222222225</v>
      </c>
      <c r="J421">
        <v>104.29572955555555</v>
      </c>
      <c r="K421" s="21" t="str">
        <f t="shared" si="6"/>
        <v>11-Apr-2025  Bl No 36</v>
      </c>
      <c r="AD421" s="20"/>
      <c r="AE421" s="20"/>
      <c r="AF421" s="20"/>
      <c r="AG421" s="20"/>
      <c r="AH421" s="20"/>
      <c r="AI421" s="20"/>
      <c r="AJ421" s="20"/>
    </row>
    <row r="422" spans="1:36" ht="17.100000000000001" customHeight="1" x14ac:dyDescent="0.25">
      <c r="A422" s="60">
        <v>45758</v>
      </c>
      <c r="B422" s="18">
        <v>37</v>
      </c>
      <c r="C422" s="19">
        <v>50.17</v>
      </c>
      <c r="D422">
        <v>963.65707699999996</v>
      </c>
      <c r="E422">
        <v>194.22116433333332</v>
      </c>
      <c r="F422">
        <v>176.2886048888889</v>
      </c>
      <c r="G422">
        <v>140.94973455555555</v>
      </c>
      <c r="H422">
        <v>91.692573222222222</v>
      </c>
      <c r="I422">
        <v>68.473321777777784</v>
      </c>
      <c r="J422">
        <v>105.49640022222222</v>
      </c>
      <c r="K422" s="21" t="str">
        <f t="shared" si="6"/>
        <v>11-Apr-2025  Bl No 37</v>
      </c>
      <c r="AD422" s="20"/>
      <c r="AE422" s="20"/>
      <c r="AF422" s="20"/>
      <c r="AG422" s="20"/>
      <c r="AH422" s="20"/>
      <c r="AI422" s="20"/>
      <c r="AJ422" s="20"/>
    </row>
    <row r="423" spans="1:36" ht="17.100000000000001" customHeight="1" x14ac:dyDescent="0.25">
      <c r="A423" s="60">
        <v>45758</v>
      </c>
      <c r="B423" s="18">
        <v>38</v>
      </c>
      <c r="C423" s="19">
        <v>50</v>
      </c>
      <c r="D423">
        <v>971.01160177777774</v>
      </c>
      <c r="E423">
        <v>193.32272788888889</v>
      </c>
      <c r="F423">
        <v>183.30635766666666</v>
      </c>
      <c r="G423">
        <v>138.88497277777779</v>
      </c>
      <c r="H423">
        <v>92.375524222222225</v>
      </c>
      <c r="I423">
        <v>68.437825666666669</v>
      </c>
      <c r="J423">
        <v>105.25955522222222</v>
      </c>
      <c r="K423" s="21" t="str">
        <f t="shared" si="6"/>
        <v>11-Apr-2025  Bl No 38</v>
      </c>
      <c r="AD423" s="20"/>
      <c r="AE423" s="20"/>
      <c r="AF423" s="20"/>
      <c r="AG423" s="20"/>
      <c r="AH423" s="20"/>
      <c r="AI423" s="20"/>
      <c r="AJ423" s="20"/>
    </row>
    <row r="424" spans="1:36" ht="17.100000000000001" customHeight="1" x14ac:dyDescent="0.25">
      <c r="A424" s="60">
        <v>45758</v>
      </c>
      <c r="B424" s="18">
        <v>39</v>
      </c>
      <c r="C424" s="19">
        <v>49.93</v>
      </c>
      <c r="D424">
        <v>1003.1252877777778</v>
      </c>
      <c r="E424">
        <v>216.95331566666667</v>
      </c>
      <c r="F424">
        <v>175.99766133333333</v>
      </c>
      <c r="G424">
        <v>133.28715888888888</v>
      </c>
      <c r="H424">
        <v>90.507004333333327</v>
      </c>
      <c r="I424">
        <v>69.358503111111105</v>
      </c>
      <c r="J424">
        <v>108.78430233333333</v>
      </c>
      <c r="K424" s="21" t="str">
        <f t="shared" si="6"/>
        <v>11-Apr-2025  Bl No 39</v>
      </c>
      <c r="AD424" s="20"/>
      <c r="AE424" s="20"/>
      <c r="AF424" s="20"/>
      <c r="AG424" s="20"/>
      <c r="AH424" s="20"/>
      <c r="AI424" s="20"/>
      <c r="AJ424" s="20"/>
    </row>
    <row r="425" spans="1:36" ht="17.100000000000001" customHeight="1" x14ac:dyDescent="0.25">
      <c r="A425" s="60">
        <v>45758</v>
      </c>
      <c r="B425" s="18">
        <v>40</v>
      </c>
      <c r="C425" s="19">
        <v>49.97</v>
      </c>
      <c r="D425">
        <v>1038.4730673333333</v>
      </c>
      <c r="E425">
        <v>230.29408077777776</v>
      </c>
      <c r="F425">
        <v>179.20980966666667</v>
      </c>
      <c r="G425">
        <v>131.09439577777778</v>
      </c>
      <c r="H425">
        <v>91.306225444444451</v>
      </c>
      <c r="I425">
        <v>66.079304111111114</v>
      </c>
      <c r="J425">
        <v>107.23251833333333</v>
      </c>
      <c r="K425" s="21" t="str">
        <f t="shared" si="6"/>
        <v>11-Apr-2025  Bl No 40</v>
      </c>
      <c r="AD425" s="20"/>
      <c r="AE425" s="20"/>
      <c r="AF425" s="20"/>
      <c r="AG425" s="20"/>
      <c r="AH425" s="20"/>
      <c r="AI425" s="20"/>
      <c r="AJ425" s="20"/>
    </row>
    <row r="426" spans="1:36" ht="17.100000000000001" customHeight="1" x14ac:dyDescent="0.25">
      <c r="A426" s="60">
        <v>45758</v>
      </c>
      <c r="B426" s="18">
        <v>41</v>
      </c>
      <c r="C426" s="19">
        <v>49.97</v>
      </c>
      <c r="D426">
        <v>1066.3561076666667</v>
      </c>
      <c r="E426">
        <v>233.06549799999999</v>
      </c>
      <c r="F426">
        <v>182.77876833333335</v>
      </c>
      <c r="G426">
        <v>128.74939744444444</v>
      </c>
      <c r="H426">
        <v>91.610345777777781</v>
      </c>
      <c r="I426">
        <v>60.665297777777781</v>
      </c>
      <c r="J426">
        <v>106.59937322222223</v>
      </c>
      <c r="K426" s="21" t="str">
        <f t="shared" si="6"/>
        <v>11-Apr-2025  Bl No 41</v>
      </c>
      <c r="AD426" s="20"/>
      <c r="AE426" s="20"/>
      <c r="AF426" s="20"/>
      <c r="AG426" s="20"/>
      <c r="AH426" s="20"/>
      <c r="AI426" s="20"/>
      <c r="AJ426" s="20"/>
    </row>
    <row r="427" spans="1:36" ht="17.100000000000001" customHeight="1" x14ac:dyDescent="0.25">
      <c r="A427" s="60">
        <v>45758</v>
      </c>
      <c r="B427" s="18">
        <v>42</v>
      </c>
      <c r="C427" s="19">
        <v>50</v>
      </c>
      <c r="D427">
        <v>1060.9729365555556</v>
      </c>
      <c r="E427">
        <v>237.70133344444446</v>
      </c>
      <c r="F427">
        <v>187.23238422222221</v>
      </c>
      <c r="G427">
        <v>128.51042033333334</v>
      </c>
      <c r="H427">
        <v>90.043739444444441</v>
      </c>
      <c r="I427">
        <v>61.16942811111111</v>
      </c>
      <c r="J427">
        <v>107.67986755555556</v>
      </c>
      <c r="K427" s="21" t="str">
        <f t="shared" si="6"/>
        <v>11-Apr-2025  Bl No 42</v>
      </c>
      <c r="AD427" s="20"/>
      <c r="AE427" s="20"/>
      <c r="AF427" s="20"/>
      <c r="AG427" s="20"/>
      <c r="AH427" s="20"/>
      <c r="AI427" s="20"/>
      <c r="AJ427" s="20"/>
    </row>
    <row r="428" spans="1:36" ht="17.100000000000001" customHeight="1" x14ac:dyDescent="0.25">
      <c r="A428" s="60">
        <v>45758</v>
      </c>
      <c r="B428" s="18">
        <v>43</v>
      </c>
      <c r="C428" s="19">
        <v>49.99</v>
      </c>
      <c r="D428">
        <v>1105.7132003333334</v>
      </c>
      <c r="E428">
        <v>233.41619522222223</v>
      </c>
      <c r="F428">
        <v>184.41540499999999</v>
      </c>
      <c r="G428">
        <v>121.72944255555555</v>
      </c>
      <c r="H428">
        <v>88.459569666666667</v>
      </c>
      <c r="I428">
        <v>60.839792111111109</v>
      </c>
      <c r="J428">
        <v>110.39210377777778</v>
      </c>
      <c r="K428" s="21" t="str">
        <f t="shared" si="6"/>
        <v>11-Apr-2025  Bl No 43</v>
      </c>
      <c r="AD428" s="20"/>
      <c r="AE428" s="20"/>
      <c r="AF428" s="20"/>
      <c r="AG428" s="20"/>
      <c r="AH428" s="20"/>
      <c r="AI428" s="20"/>
      <c r="AJ428" s="20"/>
    </row>
    <row r="429" spans="1:36" ht="17.100000000000001" customHeight="1" x14ac:dyDescent="0.25">
      <c r="A429" s="60">
        <v>45758</v>
      </c>
      <c r="B429" s="18">
        <v>44</v>
      </c>
      <c r="C429" s="19">
        <v>50.01</v>
      </c>
      <c r="D429">
        <v>1118.3749298888888</v>
      </c>
      <c r="E429">
        <v>238.43098211111112</v>
      </c>
      <c r="F429">
        <v>192.15683355555555</v>
      </c>
      <c r="G429">
        <v>123.06258133333333</v>
      </c>
      <c r="H429">
        <v>87.625047222222221</v>
      </c>
      <c r="I429">
        <v>60.587253333333337</v>
      </c>
      <c r="J429">
        <v>111.25180333333333</v>
      </c>
      <c r="K429" s="21" t="str">
        <f t="shared" si="6"/>
        <v>11-Apr-2025  Bl No 44</v>
      </c>
      <c r="AD429" s="20"/>
      <c r="AE429" s="20"/>
      <c r="AF429" s="20"/>
      <c r="AG429" s="20"/>
      <c r="AH429" s="20"/>
      <c r="AI429" s="20"/>
      <c r="AJ429" s="20"/>
    </row>
    <row r="430" spans="1:36" ht="17.100000000000001" customHeight="1" x14ac:dyDescent="0.25">
      <c r="A430" s="60">
        <v>45758</v>
      </c>
      <c r="B430" s="18">
        <v>45</v>
      </c>
      <c r="C430" s="19">
        <v>50.05</v>
      </c>
      <c r="D430">
        <v>1123.3318801111111</v>
      </c>
      <c r="E430">
        <v>228.53970622222224</v>
      </c>
      <c r="F430">
        <v>188.53155466666666</v>
      </c>
      <c r="G430">
        <v>123.98980133333333</v>
      </c>
      <c r="H430">
        <v>87.874676888888885</v>
      </c>
      <c r="I430">
        <v>61.320737444444447</v>
      </c>
      <c r="J430">
        <v>109.55165388888889</v>
      </c>
      <c r="K430" s="21" t="str">
        <f t="shared" si="6"/>
        <v>11-Apr-2025  Bl No 45</v>
      </c>
      <c r="AD430" s="20"/>
      <c r="AE430" s="20"/>
      <c r="AF430" s="20"/>
      <c r="AG430" s="20"/>
      <c r="AH430" s="20"/>
      <c r="AI430" s="20"/>
      <c r="AJ430" s="20"/>
    </row>
    <row r="431" spans="1:36" ht="17.100000000000001" customHeight="1" x14ac:dyDescent="0.25">
      <c r="A431" s="60">
        <v>45758</v>
      </c>
      <c r="B431" s="18">
        <v>46</v>
      </c>
      <c r="C431" s="19">
        <v>50.01</v>
      </c>
      <c r="D431">
        <v>1144.0026214444445</v>
      </c>
      <c r="E431">
        <v>227.19008211111111</v>
      </c>
      <c r="F431">
        <v>189.84327066666665</v>
      </c>
      <c r="G431">
        <v>123.49458633333333</v>
      </c>
      <c r="H431">
        <v>90.804827333333336</v>
      </c>
      <c r="I431">
        <v>59.878512000000001</v>
      </c>
      <c r="J431">
        <v>109.67244622222222</v>
      </c>
      <c r="K431" s="21" t="str">
        <f t="shared" si="6"/>
        <v>11-Apr-2025  Bl No 46</v>
      </c>
      <c r="AD431" s="20"/>
      <c r="AE431" s="20"/>
      <c r="AF431" s="20"/>
      <c r="AG431" s="20"/>
      <c r="AH431" s="20"/>
      <c r="AI431" s="20"/>
      <c r="AJ431" s="20"/>
    </row>
    <row r="432" spans="1:36" ht="17.100000000000001" customHeight="1" x14ac:dyDescent="0.25">
      <c r="A432" s="60">
        <v>45758</v>
      </c>
      <c r="B432" s="18">
        <v>47</v>
      </c>
      <c r="C432" s="19">
        <v>49.96</v>
      </c>
      <c r="D432">
        <v>1167.1672586666666</v>
      </c>
      <c r="E432">
        <v>232.574062</v>
      </c>
      <c r="F432">
        <v>196.23290122222221</v>
      </c>
      <c r="G432">
        <v>110.51722933333333</v>
      </c>
      <c r="H432">
        <v>93.633574999999993</v>
      </c>
      <c r="I432">
        <v>63.88348222222222</v>
      </c>
      <c r="J432">
        <v>110.08956044444444</v>
      </c>
      <c r="K432" s="21" t="str">
        <f t="shared" si="6"/>
        <v>11-Apr-2025  Bl No 47</v>
      </c>
      <c r="AD432" s="20"/>
      <c r="AE432" s="20"/>
      <c r="AF432" s="20"/>
      <c r="AG432" s="20"/>
      <c r="AH432" s="20"/>
      <c r="AI432" s="20"/>
      <c r="AJ432" s="20"/>
    </row>
    <row r="433" spans="1:36" ht="17.100000000000001" customHeight="1" x14ac:dyDescent="0.25">
      <c r="A433" s="60">
        <v>45758</v>
      </c>
      <c r="B433" s="18">
        <v>48</v>
      </c>
      <c r="C433" s="19">
        <v>50.02</v>
      </c>
      <c r="D433">
        <v>1178.6050678888889</v>
      </c>
      <c r="E433">
        <v>233.33236655555555</v>
      </c>
      <c r="F433">
        <v>201.30390844444443</v>
      </c>
      <c r="G433">
        <v>101.01156466666667</v>
      </c>
      <c r="H433">
        <v>90.604116555555549</v>
      </c>
      <c r="I433">
        <v>62.793633222222219</v>
      </c>
      <c r="J433">
        <v>112.67153855555556</v>
      </c>
      <c r="K433" s="21" t="str">
        <f t="shared" si="6"/>
        <v>11-Apr-2025  Bl No 48</v>
      </c>
      <c r="AD433" s="20"/>
      <c r="AE433" s="20"/>
      <c r="AF433" s="20"/>
      <c r="AG433" s="20"/>
      <c r="AH433" s="20"/>
      <c r="AI433" s="20"/>
      <c r="AJ433" s="20"/>
    </row>
    <row r="434" spans="1:36" ht="17.100000000000001" customHeight="1" x14ac:dyDescent="0.25">
      <c r="A434" s="60">
        <v>45758</v>
      </c>
      <c r="B434" s="18">
        <v>49</v>
      </c>
      <c r="C434" s="19">
        <v>50.08</v>
      </c>
      <c r="D434">
        <v>1192.5165541111112</v>
      </c>
      <c r="E434">
        <v>232.42313966666666</v>
      </c>
      <c r="F434">
        <v>204.36291988888888</v>
      </c>
      <c r="G434">
        <v>100.82112455555556</v>
      </c>
      <c r="H434">
        <v>86.347146888888886</v>
      </c>
      <c r="I434">
        <v>70.108151111111113</v>
      </c>
      <c r="J434">
        <v>106.11054988888888</v>
      </c>
      <c r="K434" s="21" t="str">
        <f t="shared" si="6"/>
        <v>11-Apr-2025  Bl No 49</v>
      </c>
      <c r="L434" s="22"/>
      <c r="AD434" s="20"/>
      <c r="AE434" s="20"/>
      <c r="AF434" s="20"/>
      <c r="AG434" s="20"/>
      <c r="AH434" s="20"/>
      <c r="AI434" s="20"/>
      <c r="AJ434" s="20"/>
    </row>
    <row r="435" spans="1:36" ht="17.100000000000001" customHeight="1" x14ac:dyDescent="0.25">
      <c r="A435" s="60">
        <v>45758</v>
      </c>
      <c r="B435" s="18">
        <v>50</v>
      </c>
      <c r="C435" s="19">
        <v>50.03</v>
      </c>
      <c r="D435">
        <v>1211.7314252222222</v>
      </c>
      <c r="E435">
        <v>222.67023311111112</v>
      </c>
      <c r="F435">
        <v>211.01196544444446</v>
      </c>
      <c r="G435">
        <v>104.56827566666666</v>
      </c>
      <c r="H435">
        <v>92.635507000000004</v>
      </c>
      <c r="I435">
        <v>67.390275333333335</v>
      </c>
      <c r="J435">
        <v>107.86345455555555</v>
      </c>
      <c r="K435" s="21" t="str">
        <f t="shared" si="6"/>
        <v>11-Apr-2025  Bl No 50</v>
      </c>
      <c r="L435" s="22"/>
      <c r="AD435" s="20"/>
      <c r="AE435" s="20"/>
      <c r="AF435" s="20"/>
      <c r="AG435" s="20"/>
      <c r="AH435" s="20"/>
      <c r="AI435" s="20"/>
      <c r="AJ435" s="20"/>
    </row>
    <row r="436" spans="1:36" ht="17.100000000000001" customHeight="1" x14ac:dyDescent="0.25">
      <c r="A436" s="60">
        <v>45758</v>
      </c>
      <c r="B436" s="18">
        <v>51</v>
      </c>
      <c r="C436" s="19">
        <v>50.04</v>
      </c>
      <c r="D436">
        <v>1193.5414022222221</v>
      </c>
      <c r="E436">
        <v>228.56149988888887</v>
      </c>
      <c r="F436">
        <v>210.26779922222221</v>
      </c>
      <c r="G436">
        <v>99.576408999999998</v>
      </c>
      <c r="H436">
        <v>93.124921999999998</v>
      </c>
      <c r="I436">
        <v>63.914811444444446</v>
      </c>
      <c r="J436">
        <v>109.420333</v>
      </c>
      <c r="K436" s="21" t="str">
        <f t="shared" si="6"/>
        <v>11-Apr-2025  Bl No 51</v>
      </c>
      <c r="AD436" s="20"/>
      <c r="AE436" s="20"/>
      <c r="AF436" s="20"/>
      <c r="AG436" s="20"/>
      <c r="AH436" s="20"/>
      <c r="AI436" s="20"/>
      <c r="AJ436" s="20"/>
    </row>
    <row r="437" spans="1:36" ht="17.100000000000001" customHeight="1" x14ac:dyDescent="0.25">
      <c r="A437" s="60">
        <v>45758</v>
      </c>
      <c r="B437" s="18">
        <v>52</v>
      </c>
      <c r="C437" s="19">
        <v>50.09</v>
      </c>
      <c r="D437">
        <v>1209.7788375555556</v>
      </c>
      <c r="E437">
        <v>233.21923555555554</v>
      </c>
      <c r="F437">
        <v>212.48496644444444</v>
      </c>
      <c r="G437">
        <v>99.361685666666673</v>
      </c>
      <c r="H437">
        <v>92.250623111111111</v>
      </c>
      <c r="I437">
        <v>65.211096999999995</v>
      </c>
      <c r="J437">
        <v>109.23510444444445</v>
      </c>
      <c r="K437" s="21" t="str">
        <f t="shared" si="6"/>
        <v>11-Apr-2025  Bl No 52</v>
      </c>
      <c r="AD437" s="20"/>
      <c r="AE437" s="20"/>
      <c r="AF437" s="20"/>
      <c r="AG437" s="20"/>
      <c r="AH437" s="20"/>
      <c r="AI437" s="20"/>
      <c r="AJ437" s="20"/>
    </row>
    <row r="438" spans="1:36" ht="17.100000000000001" customHeight="1" x14ac:dyDescent="0.25">
      <c r="A438" s="60">
        <v>45758</v>
      </c>
      <c r="B438" s="18">
        <v>53</v>
      </c>
      <c r="C438" s="19">
        <v>50.29</v>
      </c>
      <c r="D438">
        <v>1187.0673867777778</v>
      </c>
      <c r="E438">
        <v>232.56756933333332</v>
      </c>
      <c r="F438">
        <v>214.11124177777776</v>
      </c>
      <c r="G438">
        <v>99.736253444444444</v>
      </c>
      <c r="H438">
        <v>93.34871588888889</v>
      </c>
      <c r="I438">
        <v>66.494458333333327</v>
      </c>
      <c r="J438">
        <v>109.41683933333333</v>
      </c>
      <c r="K438" s="21" t="str">
        <f t="shared" si="6"/>
        <v>11-Apr-2025  Bl No 53</v>
      </c>
      <c r="AD438" s="20"/>
      <c r="AE438" s="20"/>
      <c r="AF438" s="20"/>
      <c r="AG438" s="20"/>
      <c r="AH438" s="20"/>
      <c r="AI438" s="20"/>
      <c r="AJ438" s="20"/>
    </row>
    <row r="439" spans="1:36" ht="17.100000000000001" customHeight="1" x14ac:dyDescent="0.25">
      <c r="A439" s="60">
        <v>45758</v>
      </c>
      <c r="B439" s="18">
        <v>54</v>
      </c>
      <c r="C439" s="19">
        <v>50.27</v>
      </c>
      <c r="D439">
        <v>1184.8344958888888</v>
      </c>
      <c r="E439">
        <v>238.19122177777777</v>
      </c>
      <c r="F439">
        <v>206.91011177777779</v>
      </c>
      <c r="G439">
        <v>94.241057222222224</v>
      </c>
      <c r="H439">
        <v>90.344825222222227</v>
      </c>
      <c r="I439">
        <v>68.27705366666666</v>
      </c>
      <c r="J439">
        <v>116.085561</v>
      </c>
      <c r="K439" s="21" t="str">
        <f t="shared" si="6"/>
        <v>11-Apr-2025  Bl No 54</v>
      </c>
      <c r="AD439" s="20"/>
      <c r="AE439" s="20"/>
      <c r="AF439" s="20"/>
      <c r="AG439" s="20"/>
      <c r="AH439" s="20"/>
      <c r="AI439" s="20"/>
      <c r="AJ439" s="20"/>
    </row>
    <row r="440" spans="1:36" ht="17.100000000000001" customHeight="1" x14ac:dyDescent="0.25">
      <c r="A440" s="60">
        <v>45758</v>
      </c>
      <c r="B440" s="18">
        <v>55</v>
      </c>
      <c r="C440" s="19">
        <v>50.13</v>
      </c>
      <c r="D440">
        <v>1174.8168499999999</v>
      </c>
      <c r="E440">
        <v>238.48731566666666</v>
      </c>
      <c r="F440">
        <v>201.36144777777778</v>
      </c>
      <c r="G440">
        <v>92.755483777777783</v>
      </c>
      <c r="H440">
        <v>94.07836844444445</v>
      </c>
      <c r="I440">
        <v>65.020505111111106</v>
      </c>
      <c r="J440">
        <v>106.7167471111111</v>
      </c>
      <c r="K440" s="21" t="str">
        <f t="shared" si="6"/>
        <v>11-Apr-2025  Bl No 55</v>
      </c>
      <c r="AD440" s="20"/>
      <c r="AE440" s="20"/>
      <c r="AF440" s="20"/>
      <c r="AG440" s="20"/>
      <c r="AH440" s="20"/>
      <c r="AI440" s="20"/>
      <c r="AJ440" s="20"/>
    </row>
    <row r="441" spans="1:36" ht="17.100000000000001" customHeight="1" x14ac:dyDescent="0.25">
      <c r="A441" s="60">
        <v>45758</v>
      </c>
      <c r="B441" s="18">
        <v>56</v>
      </c>
      <c r="C441" s="19">
        <v>50.05</v>
      </c>
      <c r="D441">
        <v>1181.9617056666666</v>
      </c>
      <c r="E441">
        <v>217.80624377777778</v>
      </c>
      <c r="F441">
        <v>186.10827177777779</v>
      </c>
      <c r="G441">
        <v>102.587001</v>
      </c>
      <c r="H441">
        <v>109.99894611111111</v>
      </c>
      <c r="I441">
        <v>62.441291</v>
      </c>
      <c r="J441">
        <v>106.51857555555556</v>
      </c>
      <c r="K441" s="21" t="str">
        <f t="shared" si="6"/>
        <v>11-Apr-2025  Bl No 56</v>
      </c>
      <c r="AD441" s="20"/>
      <c r="AE441" s="20"/>
      <c r="AF441" s="20"/>
      <c r="AG441" s="20"/>
      <c r="AH441" s="20"/>
      <c r="AI441" s="20"/>
      <c r="AJ441" s="20"/>
    </row>
    <row r="442" spans="1:36" ht="17.100000000000001" customHeight="1" x14ac:dyDescent="0.25">
      <c r="A442" s="60">
        <v>45758</v>
      </c>
      <c r="B442" s="18">
        <v>57</v>
      </c>
      <c r="C442" s="19">
        <v>49.99</v>
      </c>
      <c r="D442">
        <v>1172.4598424444443</v>
      </c>
      <c r="E442">
        <v>215.28536411111111</v>
      </c>
      <c r="F442">
        <v>187.66338166666668</v>
      </c>
      <c r="G442">
        <v>106.88214355555556</v>
      </c>
      <c r="H442">
        <v>106.68217444444444</v>
      </c>
      <c r="I442">
        <v>73.921220888888882</v>
      </c>
      <c r="J442">
        <v>110.99656133333333</v>
      </c>
      <c r="K442" s="21" t="str">
        <f t="shared" si="6"/>
        <v>11-Apr-2025  Bl No 57</v>
      </c>
      <c r="AD442" s="20"/>
      <c r="AE442" s="20"/>
      <c r="AF442" s="20"/>
      <c r="AG442" s="20"/>
      <c r="AH442" s="20"/>
      <c r="AI442" s="20"/>
      <c r="AJ442" s="20"/>
    </row>
    <row r="443" spans="1:36" ht="17.100000000000001" customHeight="1" x14ac:dyDescent="0.25">
      <c r="A443" s="60">
        <v>45758</v>
      </c>
      <c r="B443" s="18">
        <v>58</v>
      </c>
      <c r="C443" s="19">
        <v>49.97</v>
      </c>
      <c r="D443">
        <v>1172.217785</v>
      </c>
      <c r="E443">
        <v>218.08274011111112</v>
      </c>
      <c r="F443">
        <v>180.05748866666667</v>
      </c>
      <c r="G443">
        <v>104.94844999999999</v>
      </c>
      <c r="H443">
        <v>104.570611</v>
      </c>
      <c r="I443">
        <v>74.61148544444444</v>
      </c>
      <c r="J443">
        <v>108.67596166666667</v>
      </c>
      <c r="K443" s="21" t="str">
        <f t="shared" si="6"/>
        <v>11-Apr-2025  Bl No 58</v>
      </c>
      <c r="AD443" s="20"/>
      <c r="AE443" s="20"/>
      <c r="AF443" s="20"/>
      <c r="AG443" s="20"/>
      <c r="AH443" s="20"/>
      <c r="AI443" s="20"/>
      <c r="AJ443" s="20"/>
    </row>
    <row r="444" spans="1:36" ht="17.100000000000001" customHeight="1" x14ac:dyDescent="0.25">
      <c r="A444" s="60">
        <v>45758</v>
      </c>
      <c r="B444" s="18">
        <v>59</v>
      </c>
      <c r="C444" s="19">
        <v>49.98</v>
      </c>
      <c r="D444">
        <v>1176.522937</v>
      </c>
      <c r="E444">
        <v>227.00104666666667</v>
      </c>
      <c r="F444">
        <v>164.66542977777777</v>
      </c>
      <c r="G444">
        <v>106.84985977777778</v>
      </c>
      <c r="H444">
        <v>110.27093155555555</v>
      </c>
      <c r="I444">
        <v>74.614196666666672</v>
      </c>
      <c r="J444">
        <v>111.46618977777777</v>
      </c>
      <c r="K444" s="21" t="str">
        <f t="shared" si="6"/>
        <v>11-Apr-2025  Bl No 59</v>
      </c>
      <c r="AD444" s="20"/>
      <c r="AE444" s="20"/>
      <c r="AF444" s="20"/>
      <c r="AG444" s="20"/>
      <c r="AH444" s="20"/>
      <c r="AI444" s="20"/>
      <c r="AJ444" s="20"/>
    </row>
    <row r="445" spans="1:36" ht="17.100000000000001" customHeight="1" x14ac:dyDescent="0.25">
      <c r="A445" s="60">
        <v>45758</v>
      </c>
      <c r="B445" s="18">
        <v>60</v>
      </c>
      <c r="C445" s="19">
        <v>49.98</v>
      </c>
      <c r="D445">
        <v>1190.6336517777777</v>
      </c>
      <c r="E445">
        <v>221.41479611111112</v>
      </c>
      <c r="F445">
        <v>158.91936755555557</v>
      </c>
      <c r="G445">
        <v>109.00977522222222</v>
      </c>
      <c r="H445">
        <v>111.48634300000001</v>
      </c>
      <c r="I445">
        <v>75.328141000000002</v>
      </c>
      <c r="J445">
        <v>110.94320111111111</v>
      </c>
      <c r="K445" s="21" t="str">
        <f t="shared" si="6"/>
        <v>11-Apr-2025  Bl No 60</v>
      </c>
      <c r="AD445" s="20"/>
      <c r="AE445" s="20"/>
      <c r="AF445" s="20"/>
      <c r="AG445" s="20"/>
      <c r="AH445" s="20"/>
      <c r="AI445" s="20"/>
      <c r="AJ445" s="20"/>
    </row>
    <row r="446" spans="1:36" ht="17.100000000000001" customHeight="1" x14ac:dyDescent="0.25">
      <c r="A446" s="60">
        <v>45758</v>
      </c>
      <c r="B446" s="18">
        <v>61</v>
      </c>
      <c r="C446" s="19">
        <v>50</v>
      </c>
      <c r="D446">
        <v>1228.9392656666666</v>
      </c>
      <c r="E446">
        <v>225.04798044444445</v>
      </c>
      <c r="F446">
        <v>162.9692321111111</v>
      </c>
      <c r="G446">
        <v>101.52568433333333</v>
      </c>
      <c r="H446">
        <v>124.74468633333333</v>
      </c>
      <c r="I446">
        <v>80.74904166666667</v>
      </c>
      <c r="J446">
        <v>116.37331833333333</v>
      </c>
      <c r="K446" s="21" t="str">
        <f t="shared" si="6"/>
        <v>11-Apr-2025  Bl No 61</v>
      </c>
      <c r="AD446" s="20"/>
      <c r="AE446" s="20"/>
      <c r="AF446" s="20"/>
      <c r="AG446" s="20"/>
      <c r="AH446" s="20"/>
      <c r="AI446" s="20"/>
      <c r="AJ446" s="20"/>
    </row>
    <row r="447" spans="1:36" ht="17.100000000000001" customHeight="1" x14ac:dyDescent="0.25">
      <c r="A447" s="60">
        <v>45758</v>
      </c>
      <c r="B447" s="18">
        <v>62</v>
      </c>
      <c r="C447" s="19">
        <v>49.96</v>
      </c>
      <c r="D447">
        <v>1208.2957117777778</v>
      </c>
      <c r="E447">
        <v>231.18707866666668</v>
      </c>
      <c r="F447">
        <v>166.72002422222224</v>
      </c>
      <c r="G447">
        <v>101.462091</v>
      </c>
      <c r="H447">
        <v>120.64159755555555</v>
      </c>
      <c r="I447">
        <v>89.297365222222226</v>
      </c>
      <c r="J447">
        <v>116.332748</v>
      </c>
      <c r="K447" s="21" t="str">
        <f t="shared" si="6"/>
        <v>11-Apr-2025  Bl No 62</v>
      </c>
      <c r="AD447" s="20"/>
      <c r="AE447" s="20"/>
      <c r="AF447" s="20"/>
      <c r="AG447" s="20"/>
      <c r="AH447" s="20"/>
      <c r="AI447" s="20"/>
      <c r="AJ447" s="20"/>
    </row>
    <row r="448" spans="1:36" ht="17.100000000000001" customHeight="1" x14ac:dyDescent="0.25">
      <c r="A448" s="60">
        <v>45758</v>
      </c>
      <c r="B448" s="18">
        <v>63</v>
      </c>
      <c r="C448" s="19">
        <v>49.96</v>
      </c>
      <c r="D448">
        <v>1205.6578134444444</v>
      </c>
      <c r="E448">
        <v>232.52305344444446</v>
      </c>
      <c r="F448">
        <v>166.27354677777777</v>
      </c>
      <c r="G448">
        <v>104.77654322222222</v>
      </c>
      <c r="H448">
        <v>121.71909955555556</v>
      </c>
      <c r="I448">
        <v>93.620376777777778</v>
      </c>
      <c r="J448">
        <v>116.15797455555555</v>
      </c>
      <c r="K448" s="21" t="str">
        <f t="shared" si="6"/>
        <v>11-Apr-2025  Bl No 63</v>
      </c>
      <c r="AD448" s="20"/>
      <c r="AE448" s="20"/>
      <c r="AF448" s="20"/>
      <c r="AG448" s="20"/>
      <c r="AH448" s="20"/>
      <c r="AI448" s="20"/>
      <c r="AJ448" s="20"/>
    </row>
    <row r="449" spans="1:36" ht="17.100000000000001" customHeight="1" x14ac:dyDescent="0.25">
      <c r="A449" s="60">
        <v>45758</v>
      </c>
      <c r="B449" s="18">
        <v>64</v>
      </c>
      <c r="C449" s="19">
        <v>49.92</v>
      </c>
      <c r="D449">
        <v>1216.3476330000001</v>
      </c>
      <c r="E449">
        <v>231.92507555555557</v>
      </c>
      <c r="F449">
        <v>169.46595055555557</v>
      </c>
      <c r="G449">
        <v>116.49479811111111</v>
      </c>
      <c r="H449">
        <v>122.30451811111111</v>
      </c>
      <c r="I449">
        <v>100.28128833333334</v>
      </c>
      <c r="J449">
        <v>109.67074833333334</v>
      </c>
      <c r="K449" s="21" t="str">
        <f t="shared" si="6"/>
        <v>11-Apr-2025  Bl No 64</v>
      </c>
      <c r="AD449" s="20"/>
      <c r="AE449" s="20"/>
      <c r="AF449" s="20"/>
      <c r="AG449" s="20"/>
      <c r="AH449" s="20"/>
      <c r="AI449" s="20"/>
      <c r="AJ449" s="20"/>
    </row>
    <row r="450" spans="1:36" ht="17.100000000000001" customHeight="1" x14ac:dyDescent="0.25">
      <c r="A450" s="60">
        <v>45758</v>
      </c>
      <c r="B450" s="18">
        <v>65</v>
      </c>
      <c r="C450" s="19">
        <v>49.94</v>
      </c>
      <c r="D450">
        <v>1221.9892057777777</v>
      </c>
      <c r="E450">
        <v>252.42459111111111</v>
      </c>
      <c r="F450">
        <v>175.38473611111112</v>
      </c>
      <c r="G450">
        <v>126.63284988888888</v>
      </c>
      <c r="H450">
        <v>122.14700288888889</v>
      </c>
      <c r="I450">
        <v>95.711683666666673</v>
      </c>
      <c r="J450">
        <v>113.78359722222223</v>
      </c>
      <c r="K450" s="21" t="str">
        <f t="shared" si="6"/>
        <v>11-Apr-2025  Bl No 65</v>
      </c>
      <c r="AD450" s="20"/>
      <c r="AE450" s="20"/>
      <c r="AF450" s="20"/>
      <c r="AG450" s="20"/>
      <c r="AH450" s="20"/>
      <c r="AI450" s="20"/>
      <c r="AJ450" s="20"/>
    </row>
    <row r="451" spans="1:36" ht="17.100000000000001" customHeight="1" x14ac:dyDescent="0.25">
      <c r="A451" s="60">
        <v>45758</v>
      </c>
      <c r="B451" s="18">
        <v>66</v>
      </c>
      <c r="C451" s="19">
        <v>49.88</v>
      </c>
      <c r="D451">
        <v>1225.2018877777778</v>
      </c>
      <c r="E451">
        <v>258.94236211111109</v>
      </c>
      <c r="F451">
        <v>176.55098911111111</v>
      </c>
      <c r="G451">
        <v>136.42151477777779</v>
      </c>
      <c r="H451">
        <v>135.89701144444444</v>
      </c>
      <c r="I451">
        <v>88.037522777777781</v>
      </c>
      <c r="J451">
        <v>116.632858</v>
      </c>
      <c r="K451" s="21" t="str">
        <f t="shared" ref="K451:K514" si="7">TEXT(A451,"DD-MMM-YYYY") &amp;"  " &amp;"Bl No " &amp;B451</f>
        <v>11-Apr-2025  Bl No 66</v>
      </c>
      <c r="AD451" s="20"/>
      <c r="AE451" s="20"/>
      <c r="AF451" s="20"/>
      <c r="AG451" s="20"/>
      <c r="AH451" s="20"/>
      <c r="AI451" s="20"/>
      <c r="AJ451" s="20"/>
    </row>
    <row r="452" spans="1:36" ht="17.100000000000001" customHeight="1" x14ac:dyDescent="0.25">
      <c r="A452" s="60">
        <v>45758</v>
      </c>
      <c r="B452" s="18">
        <v>67</v>
      </c>
      <c r="C452" s="19">
        <v>49.87</v>
      </c>
      <c r="D452">
        <v>1239.615283111111</v>
      </c>
      <c r="E452">
        <v>262.77310444444447</v>
      </c>
      <c r="F452">
        <v>176.34998222222222</v>
      </c>
      <c r="G452">
        <v>145.37065022222222</v>
      </c>
      <c r="H452">
        <v>133.42494633333334</v>
      </c>
      <c r="I452">
        <v>90.234707444444439</v>
      </c>
      <c r="J452">
        <v>120.34962233333333</v>
      </c>
      <c r="K452" s="21" t="str">
        <f t="shared" si="7"/>
        <v>11-Apr-2025  Bl No 67</v>
      </c>
      <c r="AD452" s="20"/>
      <c r="AE452" s="20"/>
      <c r="AF452" s="20"/>
      <c r="AG452" s="20"/>
      <c r="AH452" s="20"/>
      <c r="AI452" s="20"/>
      <c r="AJ452" s="20"/>
    </row>
    <row r="453" spans="1:36" ht="17.100000000000001" customHeight="1" x14ac:dyDescent="0.25">
      <c r="A453" s="60">
        <v>45758</v>
      </c>
      <c r="B453" s="18">
        <v>68</v>
      </c>
      <c r="C453" s="19">
        <v>49.99</v>
      </c>
      <c r="D453">
        <v>1254.4094947777778</v>
      </c>
      <c r="E453">
        <v>269.98132544444445</v>
      </c>
      <c r="F453">
        <v>175.54477455555556</v>
      </c>
      <c r="G453">
        <v>152.74922755555556</v>
      </c>
      <c r="H453">
        <v>142.68326500000001</v>
      </c>
      <c r="I453">
        <v>89.457214555555552</v>
      </c>
      <c r="J453">
        <v>125.73998355555555</v>
      </c>
      <c r="K453" s="21" t="str">
        <f t="shared" si="7"/>
        <v>11-Apr-2025  Bl No 68</v>
      </c>
      <c r="AD453" s="20"/>
      <c r="AE453" s="20"/>
      <c r="AF453" s="20"/>
      <c r="AG453" s="20"/>
      <c r="AH453" s="20"/>
      <c r="AI453" s="20"/>
      <c r="AJ453" s="20"/>
    </row>
    <row r="454" spans="1:36" ht="17.100000000000001" customHeight="1" x14ac:dyDescent="0.25">
      <c r="A454" s="60">
        <v>45758</v>
      </c>
      <c r="B454" s="18">
        <v>69</v>
      </c>
      <c r="C454" s="19">
        <v>50.05</v>
      </c>
      <c r="D454">
        <v>1255.3821413333333</v>
      </c>
      <c r="E454">
        <v>281.2237231111111</v>
      </c>
      <c r="F454">
        <v>178.33745944444445</v>
      </c>
      <c r="G454">
        <v>153.24876866666668</v>
      </c>
      <c r="H454">
        <v>145.49203744444443</v>
      </c>
      <c r="I454">
        <v>78.267308444444438</v>
      </c>
      <c r="J454">
        <v>127.82822888888889</v>
      </c>
      <c r="K454" s="21" t="str">
        <f t="shared" si="7"/>
        <v>11-Apr-2025  Bl No 69</v>
      </c>
      <c r="AD454" s="20"/>
      <c r="AE454" s="20"/>
      <c r="AF454" s="20"/>
      <c r="AG454" s="20"/>
      <c r="AH454" s="20"/>
      <c r="AI454" s="20"/>
      <c r="AJ454" s="20"/>
    </row>
    <row r="455" spans="1:36" ht="17.100000000000001" customHeight="1" x14ac:dyDescent="0.25">
      <c r="A455" s="60">
        <v>45758</v>
      </c>
      <c r="B455" s="18">
        <v>70</v>
      </c>
      <c r="C455" s="19">
        <v>50.02</v>
      </c>
      <c r="D455">
        <v>1269.9472321111111</v>
      </c>
      <c r="E455">
        <v>287.9374061111111</v>
      </c>
      <c r="F455">
        <v>181.0404891111111</v>
      </c>
      <c r="G455">
        <v>159.11112988888888</v>
      </c>
      <c r="H455">
        <v>151.22943222222221</v>
      </c>
      <c r="I455">
        <v>80.832291777777783</v>
      </c>
      <c r="J455">
        <v>132.29829622222223</v>
      </c>
      <c r="K455" s="21" t="str">
        <f t="shared" si="7"/>
        <v>11-Apr-2025  Bl No 70</v>
      </c>
      <c r="AD455" s="20"/>
      <c r="AE455" s="20"/>
      <c r="AF455" s="20"/>
      <c r="AG455" s="20"/>
      <c r="AH455" s="20"/>
      <c r="AI455" s="20"/>
      <c r="AJ455" s="20"/>
    </row>
    <row r="456" spans="1:36" ht="17.100000000000001" customHeight="1" x14ac:dyDescent="0.25">
      <c r="A456" s="60">
        <v>45758</v>
      </c>
      <c r="B456" s="18">
        <v>71</v>
      </c>
      <c r="C456" s="19">
        <v>50</v>
      </c>
      <c r="D456">
        <v>1367.5484737777779</v>
      </c>
      <c r="E456">
        <v>271.73557177777775</v>
      </c>
      <c r="F456">
        <v>192.56762744444444</v>
      </c>
      <c r="G456">
        <v>171.58667500000001</v>
      </c>
      <c r="H456">
        <v>150.29802955555556</v>
      </c>
      <c r="I456">
        <v>86.649907111111105</v>
      </c>
      <c r="J456">
        <v>137.68662611111111</v>
      </c>
      <c r="K456" s="21" t="str">
        <f t="shared" si="7"/>
        <v>11-Apr-2025  Bl No 71</v>
      </c>
      <c r="AD456" s="20"/>
      <c r="AE456" s="20"/>
      <c r="AF456" s="20"/>
      <c r="AG456" s="20"/>
      <c r="AH456" s="20"/>
      <c r="AI456" s="20"/>
      <c r="AJ456" s="20"/>
    </row>
    <row r="457" spans="1:36" ht="17.100000000000001" customHeight="1" x14ac:dyDescent="0.25">
      <c r="A457" s="60">
        <v>45758</v>
      </c>
      <c r="B457" s="18">
        <v>72</v>
      </c>
      <c r="C457" s="19">
        <v>50.03</v>
      </c>
      <c r="D457">
        <v>1459.726488888889</v>
      </c>
      <c r="E457">
        <v>253.27899066666666</v>
      </c>
      <c r="F457">
        <v>220.23797200000001</v>
      </c>
      <c r="G457">
        <v>194.21140444444444</v>
      </c>
      <c r="H457">
        <v>148.81468766666666</v>
      </c>
      <c r="I457">
        <v>91.35185766666666</v>
      </c>
      <c r="J457">
        <v>141.7615968888889</v>
      </c>
      <c r="K457" s="21" t="str">
        <f t="shared" si="7"/>
        <v>11-Apr-2025  Bl No 72</v>
      </c>
      <c r="AD457" s="20"/>
      <c r="AE457" s="20"/>
      <c r="AF457" s="20"/>
      <c r="AG457" s="20"/>
      <c r="AH457" s="20"/>
      <c r="AI457" s="20"/>
      <c r="AJ457" s="20"/>
    </row>
    <row r="458" spans="1:36" ht="17.100000000000001" customHeight="1" x14ac:dyDescent="0.25">
      <c r="A458" s="60">
        <v>45758</v>
      </c>
      <c r="B458" s="18">
        <v>73</v>
      </c>
      <c r="C458" s="19">
        <v>50.22</v>
      </c>
      <c r="D458">
        <v>1516.114244111111</v>
      </c>
      <c r="E458">
        <v>180.41099911111112</v>
      </c>
      <c r="F458">
        <v>245.24334244444444</v>
      </c>
      <c r="G458">
        <v>210.98513633333334</v>
      </c>
      <c r="H458">
        <v>151.48395344444444</v>
      </c>
      <c r="I458">
        <v>92.32321966666666</v>
      </c>
      <c r="J458">
        <v>140.19681666666668</v>
      </c>
      <c r="K458" s="21" t="str">
        <f t="shared" si="7"/>
        <v>11-Apr-2025  Bl No 73</v>
      </c>
      <c r="AD458" s="20"/>
      <c r="AE458" s="20"/>
      <c r="AF458" s="20"/>
      <c r="AG458" s="20"/>
      <c r="AH458" s="20"/>
      <c r="AI458" s="20"/>
      <c r="AJ458" s="20"/>
    </row>
    <row r="459" spans="1:36" ht="17.100000000000001" customHeight="1" x14ac:dyDescent="0.25">
      <c r="A459" s="60">
        <v>45758</v>
      </c>
      <c r="B459" s="18">
        <v>74</v>
      </c>
      <c r="C459" s="19">
        <v>50.21</v>
      </c>
      <c r="D459">
        <v>1542.4249437777778</v>
      </c>
      <c r="E459">
        <v>166.48957866666666</v>
      </c>
      <c r="F459">
        <v>258.55502433333334</v>
      </c>
      <c r="G459">
        <v>213.05246666666667</v>
      </c>
      <c r="H459">
        <v>149.84920555555556</v>
      </c>
      <c r="I459">
        <v>105.73837122222223</v>
      </c>
      <c r="J459">
        <v>144.84123866666667</v>
      </c>
      <c r="K459" s="21" t="str">
        <f t="shared" si="7"/>
        <v>11-Apr-2025  Bl No 74</v>
      </c>
      <c r="AD459" s="20"/>
      <c r="AE459" s="20"/>
      <c r="AF459" s="20"/>
      <c r="AG459" s="20"/>
      <c r="AH459" s="20"/>
      <c r="AI459" s="20"/>
      <c r="AJ459" s="20"/>
    </row>
    <row r="460" spans="1:36" ht="17.100000000000001" customHeight="1" x14ac:dyDescent="0.25">
      <c r="A460" s="60">
        <v>45758</v>
      </c>
      <c r="B460" s="18">
        <v>75</v>
      </c>
      <c r="C460" s="19">
        <v>50.21</v>
      </c>
      <c r="D460">
        <v>1560.6419513333333</v>
      </c>
      <c r="E460">
        <v>165.31400244444444</v>
      </c>
      <c r="F460">
        <v>259.09689011111112</v>
      </c>
      <c r="G460">
        <v>207.41480588888888</v>
      </c>
      <c r="H460">
        <v>148.59875333333332</v>
      </c>
      <c r="I460">
        <v>108.59183811111112</v>
      </c>
      <c r="J460">
        <v>152.19381644444445</v>
      </c>
      <c r="K460" s="21" t="str">
        <f t="shared" si="7"/>
        <v>11-Apr-2025  Bl No 75</v>
      </c>
      <c r="AD460" s="20"/>
      <c r="AE460" s="20"/>
      <c r="AF460" s="20"/>
      <c r="AG460" s="20"/>
      <c r="AH460" s="20"/>
      <c r="AI460" s="20"/>
      <c r="AJ460" s="20"/>
    </row>
    <row r="461" spans="1:36" ht="17.100000000000001" customHeight="1" x14ac:dyDescent="0.25">
      <c r="A461" s="60">
        <v>45758</v>
      </c>
      <c r="B461" s="18">
        <v>76</v>
      </c>
      <c r="C461" s="19">
        <v>50.12</v>
      </c>
      <c r="D461">
        <v>1557.7494155555555</v>
      </c>
      <c r="E461">
        <v>153.54050022222222</v>
      </c>
      <c r="F461">
        <v>255.58695688888889</v>
      </c>
      <c r="G461">
        <v>198.8573241111111</v>
      </c>
      <c r="H461">
        <v>139.50838455555555</v>
      </c>
      <c r="I461">
        <v>104.18795144444445</v>
      </c>
      <c r="J461">
        <v>158.565528</v>
      </c>
      <c r="K461" s="21" t="str">
        <f t="shared" si="7"/>
        <v>11-Apr-2025  Bl No 76</v>
      </c>
      <c r="AD461" s="20"/>
      <c r="AE461" s="20"/>
      <c r="AF461" s="20"/>
      <c r="AG461" s="20"/>
      <c r="AH461" s="20"/>
      <c r="AI461" s="20"/>
      <c r="AJ461" s="20"/>
    </row>
    <row r="462" spans="1:36" ht="17.100000000000001" customHeight="1" x14ac:dyDescent="0.25">
      <c r="A462" s="60">
        <v>45758</v>
      </c>
      <c r="B462" s="18">
        <v>77</v>
      </c>
      <c r="C462" s="19">
        <v>50.08</v>
      </c>
      <c r="D462">
        <v>1540.1689705555555</v>
      </c>
      <c r="E462">
        <v>149.366218</v>
      </c>
      <c r="F462">
        <v>254.82710166666666</v>
      </c>
      <c r="G462">
        <v>188.50361988888889</v>
      </c>
      <c r="H462">
        <v>136.86579833333334</v>
      </c>
      <c r="I462">
        <v>101.92222333333333</v>
      </c>
      <c r="J462">
        <v>152.60147322222221</v>
      </c>
      <c r="K462" s="21" t="str">
        <f t="shared" si="7"/>
        <v>11-Apr-2025  Bl No 77</v>
      </c>
      <c r="AD462" s="20"/>
      <c r="AE462" s="20"/>
      <c r="AF462" s="20"/>
      <c r="AG462" s="20"/>
      <c r="AH462" s="20"/>
      <c r="AI462" s="20"/>
      <c r="AJ462" s="20"/>
    </row>
    <row r="463" spans="1:36" ht="17.100000000000001" customHeight="1" x14ac:dyDescent="0.25">
      <c r="A463" s="60">
        <v>45758</v>
      </c>
      <c r="B463" s="18">
        <v>78</v>
      </c>
      <c r="C463" s="19">
        <v>50.04</v>
      </c>
      <c r="D463">
        <v>1522.1815194444443</v>
      </c>
      <c r="E463">
        <v>158.09517933333333</v>
      </c>
      <c r="F463">
        <v>254.45131544444445</v>
      </c>
      <c r="G463">
        <v>177.39951588888889</v>
      </c>
      <c r="H463">
        <v>133.83306055555556</v>
      </c>
      <c r="I463">
        <v>99.890074444444451</v>
      </c>
      <c r="J463">
        <v>154.63851577777777</v>
      </c>
      <c r="K463" s="21" t="str">
        <f t="shared" si="7"/>
        <v>11-Apr-2025  Bl No 78</v>
      </c>
      <c r="AD463" s="20"/>
      <c r="AE463" s="20"/>
      <c r="AF463" s="20"/>
      <c r="AG463" s="20"/>
      <c r="AH463" s="20"/>
      <c r="AI463" s="20"/>
      <c r="AJ463" s="20"/>
    </row>
    <row r="464" spans="1:36" ht="17.100000000000001" customHeight="1" x14ac:dyDescent="0.25">
      <c r="A464" s="60">
        <v>45758</v>
      </c>
      <c r="B464" s="18">
        <v>79</v>
      </c>
      <c r="C464" s="19">
        <v>50.06</v>
      </c>
      <c r="D464">
        <v>1514.6477491111111</v>
      </c>
      <c r="E464">
        <v>157.1286311111111</v>
      </c>
      <c r="F464">
        <v>254.67318255555554</v>
      </c>
      <c r="G464">
        <v>170.0121038888889</v>
      </c>
      <c r="H464">
        <v>131.271602</v>
      </c>
      <c r="I464">
        <v>97.547690222222229</v>
      </c>
      <c r="J464">
        <v>148.30877255555555</v>
      </c>
      <c r="K464" s="21" t="str">
        <f t="shared" si="7"/>
        <v>11-Apr-2025  Bl No 79</v>
      </c>
      <c r="AD464" s="20"/>
      <c r="AE464" s="20"/>
      <c r="AF464" s="20"/>
      <c r="AG464" s="20"/>
      <c r="AH464" s="20"/>
      <c r="AI464" s="20"/>
      <c r="AJ464" s="20"/>
    </row>
    <row r="465" spans="1:36" ht="17.100000000000001" customHeight="1" x14ac:dyDescent="0.25">
      <c r="A465" s="60">
        <v>45758</v>
      </c>
      <c r="B465" s="18">
        <v>80</v>
      </c>
      <c r="C465" s="19">
        <v>50.06</v>
      </c>
      <c r="D465">
        <v>1515.3809953333334</v>
      </c>
      <c r="E465">
        <v>154.64641233333333</v>
      </c>
      <c r="F465">
        <v>251.59163844444444</v>
      </c>
      <c r="G465">
        <v>162.99917244444444</v>
      </c>
      <c r="H465">
        <v>134.23574733333334</v>
      </c>
      <c r="I465">
        <v>95.843992444444439</v>
      </c>
      <c r="J465">
        <v>147.06582555555556</v>
      </c>
      <c r="K465" s="21" t="str">
        <f t="shared" si="7"/>
        <v>11-Apr-2025  Bl No 80</v>
      </c>
      <c r="AD465" s="20"/>
      <c r="AE465" s="20"/>
      <c r="AF465" s="20"/>
      <c r="AG465" s="20"/>
      <c r="AH465" s="20"/>
      <c r="AI465" s="20"/>
      <c r="AJ465" s="20"/>
    </row>
    <row r="466" spans="1:36" ht="17.100000000000001" customHeight="1" x14ac:dyDescent="0.25">
      <c r="A466" s="60">
        <v>45758</v>
      </c>
      <c r="B466" s="18">
        <v>81</v>
      </c>
      <c r="C466" s="19">
        <v>50.06</v>
      </c>
      <c r="D466">
        <v>1509.9413549999999</v>
      </c>
      <c r="E466">
        <v>146.11243166666668</v>
      </c>
      <c r="F466">
        <v>249.29717277777777</v>
      </c>
      <c r="G466">
        <v>158.50779011111112</v>
      </c>
      <c r="H466">
        <v>130.96312966666667</v>
      </c>
      <c r="I466">
        <v>109.62230166666667</v>
      </c>
      <c r="J466">
        <v>145.38534200000001</v>
      </c>
      <c r="K466" s="21" t="str">
        <f t="shared" si="7"/>
        <v>11-Apr-2025  Bl No 81</v>
      </c>
      <c r="AD466" s="20"/>
      <c r="AE466" s="20"/>
      <c r="AF466" s="20"/>
      <c r="AG466" s="20"/>
      <c r="AH466" s="20"/>
      <c r="AI466" s="20"/>
      <c r="AJ466" s="20"/>
    </row>
    <row r="467" spans="1:36" ht="17.100000000000001" customHeight="1" x14ac:dyDescent="0.25">
      <c r="A467" s="60">
        <v>45758</v>
      </c>
      <c r="B467" s="18">
        <v>82</v>
      </c>
      <c r="C467" s="19">
        <v>50.01</v>
      </c>
      <c r="D467">
        <v>1499.3048757777779</v>
      </c>
      <c r="E467">
        <v>146.12648177777777</v>
      </c>
      <c r="F467">
        <v>248.22636900000001</v>
      </c>
      <c r="G467">
        <v>150.58039966666666</v>
      </c>
      <c r="H467">
        <v>126.08280333333333</v>
      </c>
      <c r="I467">
        <v>108.78437700000001</v>
      </c>
      <c r="J467">
        <v>140.969773</v>
      </c>
      <c r="K467" s="21" t="str">
        <f t="shared" si="7"/>
        <v>11-Apr-2025  Bl No 82</v>
      </c>
      <c r="AD467" s="20"/>
      <c r="AE467" s="20"/>
      <c r="AF467" s="20"/>
      <c r="AG467" s="20"/>
      <c r="AH467" s="20"/>
      <c r="AI467" s="20"/>
      <c r="AJ467" s="20"/>
    </row>
    <row r="468" spans="1:36" ht="17.100000000000001" customHeight="1" x14ac:dyDescent="0.25">
      <c r="A468" s="60">
        <v>45758</v>
      </c>
      <c r="B468" s="18">
        <v>83</v>
      </c>
      <c r="C468" s="19">
        <v>49.99</v>
      </c>
      <c r="D468">
        <v>1459.2779004444444</v>
      </c>
      <c r="E468">
        <v>135.83427433333333</v>
      </c>
      <c r="F468">
        <v>249.60146644444444</v>
      </c>
      <c r="G468">
        <v>145.41212355555555</v>
      </c>
      <c r="H468">
        <v>119.30782600000001</v>
      </c>
      <c r="I468">
        <v>107.18499311111111</v>
      </c>
      <c r="J468">
        <v>144.71311322222223</v>
      </c>
      <c r="K468" s="21" t="str">
        <f t="shared" si="7"/>
        <v>11-Apr-2025  Bl No 83</v>
      </c>
      <c r="AD468" s="20"/>
      <c r="AE468" s="20"/>
      <c r="AF468" s="20"/>
      <c r="AG468" s="20"/>
      <c r="AH468" s="20"/>
      <c r="AI468" s="20"/>
      <c r="AJ468" s="20"/>
    </row>
    <row r="469" spans="1:36" ht="17.100000000000001" customHeight="1" x14ac:dyDescent="0.25">
      <c r="A469" s="60">
        <v>45758</v>
      </c>
      <c r="B469" s="18">
        <v>84</v>
      </c>
      <c r="C469" s="19">
        <v>50</v>
      </c>
      <c r="D469">
        <v>1422.1606832222221</v>
      </c>
      <c r="E469">
        <v>130.26391122222222</v>
      </c>
      <c r="F469">
        <v>248.26201544444444</v>
      </c>
      <c r="G469">
        <v>140.44866366666668</v>
      </c>
      <c r="H469">
        <v>115.18272377777778</v>
      </c>
      <c r="I469">
        <v>104.12293655555555</v>
      </c>
      <c r="J469">
        <v>140.76948911111111</v>
      </c>
      <c r="K469" s="21" t="str">
        <f t="shared" si="7"/>
        <v>11-Apr-2025  Bl No 84</v>
      </c>
      <c r="AD469" s="20"/>
      <c r="AE469" s="20"/>
      <c r="AF469" s="20"/>
      <c r="AG469" s="20"/>
      <c r="AH469" s="20"/>
      <c r="AI469" s="20"/>
      <c r="AJ469" s="20"/>
    </row>
    <row r="470" spans="1:36" ht="17.100000000000001" customHeight="1" x14ac:dyDescent="0.25">
      <c r="A470" s="60">
        <v>45758</v>
      </c>
      <c r="B470" s="18">
        <v>85</v>
      </c>
      <c r="C470" s="19">
        <v>49.99</v>
      </c>
      <c r="D470">
        <v>1406.4048038888889</v>
      </c>
      <c r="E470">
        <v>121.95360688888888</v>
      </c>
      <c r="F470">
        <v>247.6392438888889</v>
      </c>
      <c r="G470">
        <v>134.07924522222223</v>
      </c>
      <c r="H470">
        <v>113.49437633333334</v>
      </c>
      <c r="I470">
        <v>99.750467444444439</v>
      </c>
      <c r="J470">
        <v>136.99017077777779</v>
      </c>
      <c r="K470" s="21" t="str">
        <f t="shared" si="7"/>
        <v>11-Apr-2025  Bl No 85</v>
      </c>
      <c r="AD470" s="20"/>
      <c r="AE470" s="20"/>
      <c r="AF470" s="20"/>
      <c r="AG470" s="20"/>
      <c r="AH470" s="20"/>
      <c r="AI470" s="20"/>
      <c r="AJ470" s="20"/>
    </row>
    <row r="471" spans="1:36" ht="17.100000000000001" customHeight="1" x14ac:dyDescent="0.25">
      <c r="A471" s="60">
        <v>45758</v>
      </c>
      <c r="B471" s="18">
        <v>86</v>
      </c>
      <c r="C471" s="19">
        <v>49.96</v>
      </c>
      <c r="D471">
        <v>1381.4650223333333</v>
      </c>
      <c r="E471">
        <v>112.12982255555555</v>
      </c>
      <c r="F471">
        <v>249.33843655555555</v>
      </c>
      <c r="G471">
        <v>128.47989877777778</v>
      </c>
      <c r="H471">
        <v>106.13555855555556</v>
      </c>
      <c r="I471">
        <v>96.592148444444447</v>
      </c>
      <c r="J471">
        <v>135.98729011111112</v>
      </c>
      <c r="K471" s="21" t="str">
        <f t="shared" si="7"/>
        <v>11-Apr-2025  Bl No 86</v>
      </c>
      <c r="AD471" s="20"/>
      <c r="AE471" s="20"/>
      <c r="AF471" s="20"/>
      <c r="AG471" s="20"/>
      <c r="AH471" s="20"/>
      <c r="AI471" s="20"/>
      <c r="AJ471" s="20"/>
    </row>
    <row r="472" spans="1:36" ht="17.100000000000001" customHeight="1" x14ac:dyDescent="0.25">
      <c r="A472" s="60">
        <v>45758</v>
      </c>
      <c r="B472" s="18">
        <v>87</v>
      </c>
      <c r="C472" s="19">
        <v>49.98</v>
      </c>
      <c r="D472">
        <v>1358.4315697777777</v>
      </c>
      <c r="E472">
        <v>100.17360844444444</v>
      </c>
      <c r="F472">
        <v>245.59050911111112</v>
      </c>
      <c r="G472">
        <v>123.15776144444445</v>
      </c>
      <c r="H472">
        <v>101.76760622222223</v>
      </c>
      <c r="I472">
        <v>93.546336444444449</v>
      </c>
      <c r="J472">
        <v>132.14359033333332</v>
      </c>
      <c r="K472" s="21" t="str">
        <f t="shared" si="7"/>
        <v>11-Apr-2025  Bl No 87</v>
      </c>
      <c r="AD472" s="20"/>
      <c r="AE472" s="20"/>
      <c r="AF472" s="20"/>
      <c r="AG472" s="20"/>
      <c r="AH472" s="20"/>
      <c r="AI472" s="20"/>
      <c r="AJ472" s="20"/>
    </row>
    <row r="473" spans="1:36" ht="17.100000000000001" customHeight="1" x14ac:dyDescent="0.25">
      <c r="A473" s="60">
        <v>45758</v>
      </c>
      <c r="B473" s="18">
        <v>88</v>
      </c>
      <c r="C473" s="19">
        <v>50</v>
      </c>
      <c r="D473">
        <v>1334.0177286666667</v>
      </c>
      <c r="E473">
        <v>107.41062522222222</v>
      </c>
      <c r="F473">
        <v>241.93801488888889</v>
      </c>
      <c r="G473">
        <v>117.25789666666667</v>
      </c>
      <c r="H473">
        <v>97.396222444444447</v>
      </c>
      <c r="I473">
        <v>90.323599999999999</v>
      </c>
      <c r="J473">
        <v>127.04155644444444</v>
      </c>
      <c r="K473" s="21" t="str">
        <f t="shared" si="7"/>
        <v>11-Apr-2025  Bl No 88</v>
      </c>
      <c r="AD473" s="20"/>
      <c r="AE473" s="20"/>
      <c r="AF473" s="20"/>
      <c r="AG473" s="20"/>
      <c r="AH473" s="20"/>
      <c r="AI473" s="20"/>
      <c r="AJ473" s="20"/>
    </row>
    <row r="474" spans="1:36" ht="17.100000000000001" customHeight="1" x14ac:dyDescent="0.25">
      <c r="A474" s="60">
        <v>45758</v>
      </c>
      <c r="B474" s="18">
        <v>89</v>
      </c>
      <c r="C474" s="19">
        <v>49.94</v>
      </c>
      <c r="D474">
        <v>1317.7647952222221</v>
      </c>
      <c r="E474">
        <v>115.91640233333334</v>
      </c>
      <c r="F474">
        <v>238.21405533333333</v>
      </c>
      <c r="G474">
        <v>111.07226522222223</v>
      </c>
      <c r="H474">
        <v>91.228706222222229</v>
      </c>
      <c r="I474">
        <v>86.34639555555556</v>
      </c>
      <c r="J474">
        <v>124.18117622222222</v>
      </c>
      <c r="K474" s="21" t="str">
        <f t="shared" si="7"/>
        <v>11-Apr-2025  Bl No 89</v>
      </c>
      <c r="AD474" s="20"/>
      <c r="AE474" s="20"/>
      <c r="AF474" s="20"/>
      <c r="AG474" s="20"/>
      <c r="AH474" s="20"/>
      <c r="AI474" s="20"/>
      <c r="AJ474" s="20"/>
    </row>
    <row r="475" spans="1:36" ht="17.100000000000001" customHeight="1" x14ac:dyDescent="0.25">
      <c r="A475" s="60">
        <v>45758</v>
      </c>
      <c r="B475" s="18">
        <v>90</v>
      </c>
      <c r="C475" s="19">
        <v>49.81</v>
      </c>
      <c r="D475">
        <v>1293.1417819999999</v>
      </c>
      <c r="E475">
        <v>113.24536077777778</v>
      </c>
      <c r="F475">
        <v>235.03887422222223</v>
      </c>
      <c r="G475">
        <v>105.12400488888889</v>
      </c>
      <c r="H475">
        <v>89.704604777777774</v>
      </c>
      <c r="I475">
        <v>82.491451555555557</v>
      </c>
      <c r="J475">
        <v>119.04636522222222</v>
      </c>
      <c r="K475" s="21" t="str">
        <f t="shared" si="7"/>
        <v>11-Apr-2025  Bl No 90</v>
      </c>
      <c r="AD475" s="20"/>
      <c r="AE475" s="20"/>
      <c r="AF475" s="20"/>
      <c r="AG475" s="20"/>
      <c r="AH475" s="20"/>
      <c r="AI475" s="20"/>
      <c r="AJ475" s="20"/>
    </row>
    <row r="476" spans="1:36" ht="17.100000000000001" customHeight="1" x14ac:dyDescent="0.25">
      <c r="A476" s="60">
        <v>45758</v>
      </c>
      <c r="B476" s="18">
        <v>91</v>
      </c>
      <c r="C476" s="19">
        <v>49.9</v>
      </c>
      <c r="D476">
        <v>1272.3759213333333</v>
      </c>
      <c r="E476">
        <v>96.135656888888889</v>
      </c>
      <c r="F476">
        <v>231.56932166666667</v>
      </c>
      <c r="G476">
        <v>101.37192433333334</v>
      </c>
      <c r="H476">
        <v>86.921107555555551</v>
      </c>
      <c r="I476">
        <v>78.80425677777778</v>
      </c>
      <c r="J476">
        <v>113.92404844444444</v>
      </c>
      <c r="K476" s="21" t="str">
        <f t="shared" si="7"/>
        <v>11-Apr-2025  Bl No 91</v>
      </c>
      <c r="AD476" s="20"/>
      <c r="AE476" s="20"/>
      <c r="AF476" s="20"/>
      <c r="AG476" s="20"/>
      <c r="AH476" s="20"/>
      <c r="AI476" s="20"/>
      <c r="AJ476" s="20"/>
    </row>
    <row r="477" spans="1:36" ht="17.100000000000001" customHeight="1" x14ac:dyDescent="0.25">
      <c r="A477" s="60">
        <v>45758</v>
      </c>
      <c r="B477" s="18">
        <v>92</v>
      </c>
      <c r="C477" s="19">
        <v>49.99</v>
      </c>
      <c r="D477">
        <v>1260.1543131111112</v>
      </c>
      <c r="E477">
        <v>83.995169888888896</v>
      </c>
      <c r="F477">
        <v>227.99548322222222</v>
      </c>
      <c r="G477">
        <v>93.76194533333333</v>
      </c>
      <c r="H477">
        <v>84.334887888888886</v>
      </c>
      <c r="I477">
        <v>75.019036888888891</v>
      </c>
      <c r="J477">
        <v>111.19860377777778</v>
      </c>
      <c r="K477" s="21" t="str">
        <f t="shared" si="7"/>
        <v>11-Apr-2025  Bl No 92</v>
      </c>
      <c r="AD477" s="20"/>
      <c r="AE477" s="20"/>
      <c r="AF477" s="20"/>
      <c r="AG477" s="20"/>
      <c r="AH477" s="20"/>
      <c r="AI477" s="20"/>
      <c r="AJ477" s="20"/>
    </row>
    <row r="478" spans="1:36" ht="17.100000000000001" customHeight="1" x14ac:dyDescent="0.25">
      <c r="A478" s="60">
        <v>45758</v>
      </c>
      <c r="B478" s="18">
        <v>93</v>
      </c>
      <c r="C478" s="19">
        <v>49.97</v>
      </c>
      <c r="D478">
        <v>1219.2901841111111</v>
      </c>
      <c r="E478">
        <v>78.32434388888889</v>
      </c>
      <c r="F478">
        <v>230.4051321111111</v>
      </c>
      <c r="G478">
        <v>83.998738888888894</v>
      </c>
      <c r="H478">
        <v>79.763407666666666</v>
      </c>
      <c r="I478">
        <v>71.716522777777783</v>
      </c>
      <c r="J478">
        <v>102.98122666666667</v>
      </c>
      <c r="K478" s="21" t="str">
        <f t="shared" si="7"/>
        <v>11-Apr-2025  Bl No 93</v>
      </c>
      <c r="AD478" s="20"/>
      <c r="AE478" s="20"/>
      <c r="AF478" s="20"/>
      <c r="AG478" s="20"/>
      <c r="AH478" s="20"/>
      <c r="AI478" s="20"/>
      <c r="AJ478" s="20"/>
    </row>
    <row r="479" spans="1:36" ht="17.100000000000001" customHeight="1" x14ac:dyDescent="0.25">
      <c r="A479" s="60">
        <v>45758</v>
      </c>
      <c r="B479" s="18">
        <v>94</v>
      </c>
      <c r="C479" s="19">
        <v>49.97</v>
      </c>
      <c r="D479">
        <v>1210.5163054444445</v>
      </c>
      <c r="E479">
        <v>70.720580111111104</v>
      </c>
      <c r="F479">
        <v>238.36614499999999</v>
      </c>
      <c r="G479">
        <v>82.510146888888883</v>
      </c>
      <c r="H479">
        <v>83.038712444444442</v>
      </c>
      <c r="I479">
        <v>68.40856488888889</v>
      </c>
      <c r="J479">
        <v>98.631031222222219</v>
      </c>
      <c r="K479" s="21" t="str">
        <f t="shared" si="7"/>
        <v>11-Apr-2025  Bl No 94</v>
      </c>
      <c r="AD479" s="20"/>
      <c r="AE479" s="20"/>
      <c r="AF479" s="20"/>
      <c r="AG479" s="20"/>
      <c r="AH479" s="20"/>
      <c r="AI479" s="20"/>
      <c r="AJ479" s="20"/>
    </row>
    <row r="480" spans="1:36" ht="17.100000000000001" customHeight="1" x14ac:dyDescent="0.25">
      <c r="A480" s="60">
        <v>45758</v>
      </c>
      <c r="B480" s="18">
        <v>95</v>
      </c>
      <c r="C480" s="19">
        <v>49.97</v>
      </c>
      <c r="D480">
        <v>1198.4320058888889</v>
      </c>
      <c r="E480">
        <v>64.560908444444451</v>
      </c>
      <c r="F480">
        <v>231.1567378888889</v>
      </c>
      <c r="G480">
        <v>80.775943222222224</v>
      </c>
      <c r="H480">
        <v>80.614351555555558</v>
      </c>
      <c r="I480">
        <v>65.634803777777776</v>
      </c>
      <c r="J480">
        <v>97.96089388888889</v>
      </c>
      <c r="K480" s="21" t="str">
        <f t="shared" si="7"/>
        <v>11-Apr-2025  Bl No 95</v>
      </c>
      <c r="AD480" s="20"/>
      <c r="AE480" s="20"/>
      <c r="AF480" s="20"/>
      <c r="AG480" s="20"/>
      <c r="AH480" s="20"/>
      <c r="AI480" s="20"/>
      <c r="AJ480" s="20"/>
    </row>
    <row r="481" spans="1:36" s="33" customFormat="1" ht="17.100000000000001" customHeight="1" x14ac:dyDescent="0.3">
      <c r="A481" s="60">
        <v>45758</v>
      </c>
      <c r="B481" s="32">
        <v>96</v>
      </c>
      <c r="C481" s="28">
        <v>49.99</v>
      </c>
      <c r="D481">
        <v>1169.394322111111</v>
      </c>
      <c r="E481">
        <v>72.275035333333335</v>
      </c>
      <c r="F481">
        <v>230.57148988888889</v>
      </c>
      <c r="G481">
        <v>78.474676666666667</v>
      </c>
      <c r="H481">
        <v>78.768782555555561</v>
      </c>
      <c r="I481">
        <v>63.425992444444447</v>
      </c>
      <c r="J481">
        <v>97.638731222222219</v>
      </c>
      <c r="K481" s="21" t="str">
        <f t="shared" si="7"/>
        <v>11-Apr-2025  Bl No 96</v>
      </c>
      <c r="L481" s="31"/>
      <c r="M481" s="31"/>
      <c r="N481" s="32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29"/>
      <c r="AE481" s="29"/>
      <c r="AF481" s="29"/>
      <c r="AG481" s="29"/>
      <c r="AH481" s="29"/>
      <c r="AI481" s="29"/>
      <c r="AJ481" s="29"/>
    </row>
    <row r="482" spans="1:36" ht="17.100000000000001" customHeight="1" x14ac:dyDescent="0.25">
      <c r="A482" s="60">
        <v>45759</v>
      </c>
      <c r="B482" s="18">
        <v>1</v>
      </c>
      <c r="C482" s="19">
        <v>49.9</v>
      </c>
      <c r="D482">
        <v>1137.3523933333333</v>
      </c>
      <c r="E482">
        <v>92.392577111111109</v>
      </c>
      <c r="F482">
        <v>228.1137018888889</v>
      </c>
      <c r="G482">
        <v>73.303846111111113</v>
      </c>
      <c r="H482">
        <v>77.735453888888884</v>
      </c>
      <c r="I482">
        <v>59.653983888888888</v>
      </c>
      <c r="J482">
        <v>101.37282955555555</v>
      </c>
      <c r="K482" s="21" t="str">
        <f t="shared" si="7"/>
        <v>12-Apr-2025  Bl No 1</v>
      </c>
      <c r="L482" s="22"/>
      <c r="AD482" s="20"/>
      <c r="AE482" s="20"/>
      <c r="AF482" s="20"/>
      <c r="AG482" s="20"/>
      <c r="AH482" s="20"/>
      <c r="AI482" s="20"/>
      <c r="AJ482" s="20"/>
    </row>
    <row r="483" spans="1:36" ht="17.100000000000001" customHeight="1" x14ac:dyDescent="0.25">
      <c r="A483" s="60">
        <v>45759</v>
      </c>
      <c r="B483" s="18">
        <v>2</v>
      </c>
      <c r="C483" s="19">
        <v>49.99</v>
      </c>
      <c r="D483">
        <v>1121.8465672222221</v>
      </c>
      <c r="E483">
        <v>106.03555888888889</v>
      </c>
      <c r="F483">
        <v>221.47074777777777</v>
      </c>
      <c r="G483">
        <v>73.218062111111109</v>
      </c>
      <c r="H483">
        <v>66.745936555555559</v>
      </c>
      <c r="I483">
        <v>57.63512577777778</v>
      </c>
      <c r="J483">
        <v>98.064027888888887</v>
      </c>
      <c r="K483" s="21" t="str">
        <f t="shared" si="7"/>
        <v>12-Apr-2025  Bl No 2</v>
      </c>
      <c r="L483" s="22"/>
      <c r="AD483" s="20"/>
      <c r="AE483" s="20"/>
      <c r="AF483" s="20"/>
      <c r="AG483" s="20"/>
      <c r="AH483" s="20"/>
      <c r="AI483" s="20"/>
      <c r="AJ483" s="20"/>
    </row>
    <row r="484" spans="1:36" ht="17.100000000000001" customHeight="1" x14ac:dyDescent="0.25">
      <c r="A484" s="60">
        <v>45759</v>
      </c>
      <c r="B484" s="18">
        <v>3</v>
      </c>
      <c r="C484" s="19">
        <v>50</v>
      </c>
      <c r="D484">
        <v>1104.2106494444445</v>
      </c>
      <c r="E484">
        <v>109.58488711111112</v>
      </c>
      <c r="F484">
        <v>216.38982766666666</v>
      </c>
      <c r="G484">
        <v>71.332740000000001</v>
      </c>
      <c r="H484">
        <v>69.278405000000006</v>
      </c>
      <c r="I484">
        <v>56.290302444444443</v>
      </c>
      <c r="J484">
        <v>99.059303444444438</v>
      </c>
      <c r="K484" s="21" t="str">
        <f t="shared" si="7"/>
        <v>12-Apr-2025  Bl No 3</v>
      </c>
      <c r="AD484" s="20"/>
      <c r="AE484" s="20"/>
      <c r="AF484" s="20"/>
      <c r="AG484" s="20"/>
      <c r="AH484" s="20"/>
      <c r="AI484" s="20"/>
      <c r="AJ484" s="20"/>
    </row>
    <row r="485" spans="1:36" ht="17.100000000000001" customHeight="1" x14ac:dyDescent="0.25">
      <c r="A485" s="60">
        <v>45759</v>
      </c>
      <c r="B485" s="18">
        <v>4</v>
      </c>
      <c r="C485" s="19">
        <v>49.97</v>
      </c>
      <c r="D485">
        <v>1075.8682785555557</v>
      </c>
      <c r="E485">
        <v>115.10086888888888</v>
      </c>
      <c r="F485">
        <v>218.36511222222222</v>
      </c>
      <c r="G485">
        <v>70.608604777777771</v>
      </c>
      <c r="H485">
        <v>66.722395111111112</v>
      </c>
      <c r="I485">
        <v>55.039306000000003</v>
      </c>
      <c r="J485">
        <v>97.329277888888882</v>
      </c>
      <c r="K485" s="21" t="str">
        <f t="shared" si="7"/>
        <v>12-Apr-2025  Bl No 4</v>
      </c>
      <c r="AD485" s="20"/>
      <c r="AE485" s="20"/>
      <c r="AF485" s="20"/>
      <c r="AG485" s="20"/>
      <c r="AH485" s="20"/>
      <c r="AI485" s="20"/>
      <c r="AJ485" s="20"/>
    </row>
    <row r="486" spans="1:36" ht="17.100000000000001" customHeight="1" x14ac:dyDescent="0.25">
      <c r="A486" s="60">
        <v>45759</v>
      </c>
      <c r="B486" s="18">
        <v>5</v>
      </c>
      <c r="C486" s="19">
        <v>49.94</v>
      </c>
      <c r="D486">
        <v>1056.8598005555555</v>
      </c>
      <c r="E486">
        <v>139.03264955555557</v>
      </c>
      <c r="F486">
        <v>211.2104041111111</v>
      </c>
      <c r="G486">
        <v>67.81012644444445</v>
      </c>
      <c r="H486">
        <v>66.091210333333336</v>
      </c>
      <c r="I486">
        <v>54.114674444444447</v>
      </c>
      <c r="J486">
        <v>97.201727222222218</v>
      </c>
      <c r="K486" s="21" t="str">
        <f t="shared" si="7"/>
        <v>12-Apr-2025  Bl No 5</v>
      </c>
      <c r="AD486" s="20"/>
      <c r="AE486" s="20"/>
      <c r="AF486" s="20"/>
      <c r="AG486" s="20"/>
      <c r="AH486" s="20"/>
      <c r="AI486" s="20"/>
      <c r="AJ486" s="20"/>
    </row>
    <row r="487" spans="1:36" ht="17.100000000000001" customHeight="1" x14ac:dyDescent="0.25">
      <c r="A487" s="60">
        <v>45759</v>
      </c>
      <c r="B487" s="18">
        <v>6</v>
      </c>
      <c r="C487" s="19">
        <v>49.94</v>
      </c>
      <c r="D487">
        <v>1032.2056996666668</v>
      </c>
      <c r="E487">
        <v>139.32680477777777</v>
      </c>
      <c r="F487">
        <v>207.4162201111111</v>
      </c>
      <c r="G487">
        <v>68.852133888888886</v>
      </c>
      <c r="H487">
        <v>66.643842666666671</v>
      </c>
      <c r="I487">
        <v>53.319271777777779</v>
      </c>
      <c r="J487">
        <v>91.772439444444444</v>
      </c>
      <c r="K487" s="21" t="str">
        <f t="shared" si="7"/>
        <v>12-Apr-2025  Bl No 6</v>
      </c>
      <c r="AD487" s="20"/>
      <c r="AE487" s="20"/>
      <c r="AF487" s="20"/>
      <c r="AG487" s="20"/>
      <c r="AH487" s="20"/>
      <c r="AI487" s="20"/>
      <c r="AJ487" s="20"/>
    </row>
    <row r="488" spans="1:36" ht="17.100000000000001" customHeight="1" x14ac:dyDescent="0.25">
      <c r="A488" s="60">
        <v>45759</v>
      </c>
      <c r="B488" s="18">
        <v>7</v>
      </c>
      <c r="C488" s="19">
        <v>49.98</v>
      </c>
      <c r="D488">
        <v>1013.2570041111111</v>
      </c>
      <c r="E488">
        <v>136.62797</v>
      </c>
      <c r="F488">
        <v>199.64423366666668</v>
      </c>
      <c r="G488">
        <v>68.730725333333339</v>
      </c>
      <c r="H488">
        <v>66.345608777777784</v>
      </c>
      <c r="I488">
        <v>53.066486444444443</v>
      </c>
      <c r="J488">
        <v>94.029755111111115</v>
      </c>
      <c r="K488" s="21" t="str">
        <f t="shared" si="7"/>
        <v>12-Apr-2025  Bl No 7</v>
      </c>
      <c r="AD488" s="20"/>
      <c r="AE488" s="20"/>
      <c r="AF488" s="20"/>
      <c r="AG488" s="20"/>
      <c r="AH488" s="20"/>
      <c r="AI488" s="20"/>
      <c r="AJ488" s="20"/>
    </row>
    <row r="489" spans="1:36" ht="17.100000000000001" customHeight="1" x14ac:dyDescent="0.25">
      <c r="A489" s="60">
        <v>45759</v>
      </c>
      <c r="B489" s="18">
        <v>8</v>
      </c>
      <c r="C489" s="19">
        <v>50.01</v>
      </c>
      <c r="D489">
        <v>997.8709537777778</v>
      </c>
      <c r="E489">
        <v>136.81993988888888</v>
      </c>
      <c r="F489">
        <v>200.93679800000001</v>
      </c>
      <c r="G489">
        <v>69.720428999999996</v>
      </c>
      <c r="H489">
        <v>75.202150555555562</v>
      </c>
      <c r="I489">
        <v>52.087781333333332</v>
      </c>
      <c r="J489">
        <v>95.469588666666667</v>
      </c>
      <c r="K489" s="21" t="str">
        <f t="shared" si="7"/>
        <v>12-Apr-2025  Bl No 8</v>
      </c>
      <c r="AD489" s="20"/>
      <c r="AE489" s="20"/>
      <c r="AF489" s="20"/>
      <c r="AG489" s="20"/>
      <c r="AH489" s="20"/>
      <c r="AI489" s="20"/>
      <c r="AJ489" s="20"/>
    </row>
    <row r="490" spans="1:36" ht="17.100000000000001" customHeight="1" x14ac:dyDescent="0.25">
      <c r="A490" s="60">
        <v>45759</v>
      </c>
      <c r="B490" s="18">
        <v>9</v>
      </c>
      <c r="C490" s="19">
        <v>50.04</v>
      </c>
      <c r="D490">
        <v>973.53381200000001</v>
      </c>
      <c r="E490">
        <v>136.41347155555556</v>
      </c>
      <c r="F490">
        <v>195.27281500000001</v>
      </c>
      <c r="G490">
        <v>69.08498188888889</v>
      </c>
      <c r="H490">
        <v>71.037198555555563</v>
      </c>
      <c r="I490">
        <v>51.325698111111109</v>
      </c>
      <c r="J490">
        <v>94.407899</v>
      </c>
      <c r="K490" s="21" t="str">
        <f t="shared" si="7"/>
        <v>12-Apr-2025  Bl No 9</v>
      </c>
      <c r="AD490" s="20"/>
      <c r="AE490" s="20"/>
      <c r="AF490" s="20"/>
      <c r="AG490" s="20"/>
      <c r="AH490" s="20"/>
      <c r="AI490" s="20"/>
      <c r="AJ490" s="20"/>
    </row>
    <row r="491" spans="1:36" ht="17.100000000000001" customHeight="1" x14ac:dyDescent="0.25">
      <c r="A491" s="60">
        <v>45759</v>
      </c>
      <c r="B491" s="18">
        <v>10</v>
      </c>
      <c r="C491" s="19">
        <v>50.02</v>
      </c>
      <c r="D491">
        <v>953.92198099999996</v>
      </c>
      <c r="E491">
        <v>149.5744488888889</v>
      </c>
      <c r="F491">
        <v>187.34485255555555</v>
      </c>
      <c r="G491">
        <v>68.278372444444443</v>
      </c>
      <c r="H491">
        <v>68.903798222222221</v>
      </c>
      <c r="I491">
        <v>51.006347222222225</v>
      </c>
      <c r="J491">
        <v>94.739993666666663</v>
      </c>
      <c r="K491" s="21" t="str">
        <f t="shared" si="7"/>
        <v>12-Apr-2025  Bl No 10</v>
      </c>
      <c r="AD491" s="20"/>
      <c r="AE491" s="20"/>
      <c r="AF491" s="20"/>
      <c r="AG491" s="20"/>
      <c r="AH491" s="20"/>
      <c r="AI491" s="20"/>
      <c r="AJ491" s="20"/>
    </row>
    <row r="492" spans="1:36" ht="17.100000000000001" customHeight="1" x14ac:dyDescent="0.25">
      <c r="A492" s="60">
        <v>45759</v>
      </c>
      <c r="B492" s="18">
        <v>11</v>
      </c>
      <c r="C492" s="19">
        <v>50.01</v>
      </c>
      <c r="D492">
        <v>933.07015588888885</v>
      </c>
      <c r="E492">
        <v>160.4629658888889</v>
      </c>
      <c r="F492">
        <v>181.60537577777777</v>
      </c>
      <c r="G492">
        <v>67.772873222222216</v>
      </c>
      <c r="H492">
        <v>67.704342777777782</v>
      </c>
      <c r="I492">
        <v>50.866509999999998</v>
      </c>
      <c r="J492">
        <v>93.381250222222221</v>
      </c>
      <c r="K492" s="21" t="str">
        <f t="shared" si="7"/>
        <v>12-Apr-2025  Bl No 11</v>
      </c>
      <c r="AD492" s="20"/>
      <c r="AE492" s="20"/>
      <c r="AF492" s="20"/>
      <c r="AG492" s="20"/>
      <c r="AH492" s="20"/>
      <c r="AI492" s="20"/>
      <c r="AJ492" s="20"/>
    </row>
    <row r="493" spans="1:36" ht="17.100000000000001" customHeight="1" x14ac:dyDescent="0.25">
      <c r="A493" s="60">
        <v>45759</v>
      </c>
      <c r="B493" s="18">
        <v>12</v>
      </c>
      <c r="C493" s="19">
        <v>49.99</v>
      </c>
      <c r="D493">
        <v>921.17067699999996</v>
      </c>
      <c r="E493">
        <v>161.0185921111111</v>
      </c>
      <c r="F493">
        <v>180.80139277777778</v>
      </c>
      <c r="G493">
        <v>67.125625666666664</v>
      </c>
      <c r="H493">
        <v>66.538218444444439</v>
      </c>
      <c r="I493">
        <v>50.811281000000001</v>
      </c>
      <c r="J493">
        <v>92.067999444444439</v>
      </c>
      <c r="K493" s="21" t="str">
        <f t="shared" si="7"/>
        <v>12-Apr-2025  Bl No 12</v>
      </c>
      <c r="AD493" s="20"/>
      <c r="AE493" s="20"/>
      <c r="AF493" s="20"/>
      <c r="AG493" s="20"/>
      <c r="AH493" s="20"/>
      <c r="AI493" s="20"/>
      <c r="AJ493" s="20"/>
    </row>
    <row r="494" spans="1:36" ht="17.100000000000001" customHeight="1" x14ac:dyDescent="0.25">
      <c r="A494" s="60">
        <v>45759</v>
      </c>
      <c r="B494" s="18">
        <v>13</v>
      </c>
      <c r="C494" s="19">
        <v>49.98</v>
      </c>
      <c r="D494">
        <v>908.83464122222222</v>
      </c>
      <c r="E494">
        <v>161.09708900000001</v>
      </c>
      <c r="F494">
        <v>182.39882366666666</v>
      </c>
      <c r="G494">
        <v>65.793951555555552</v>
      </c>
      <c r="H494">
        <v>70.804795222222225</v>
      </c>
      <c r="I494">
        <v>49.975973222222223</v>
      </c>
      <c r="J494">
        <v>94.782638000000006</v>
      </c>
      <c r="K494" s="21" t="str">
        <f t="shared" si="7"/>
        <v>12-Apr-2025  Bl No 13</v>
      </c>
      <c r="AD494" s="20"/>
      <c r="AE494" s="20"/>
      <c r="AF494" s="20"/>
      <c r="AG494" s="20"/>
      <c r="AH494" s="20"/>
      <c r="AI494" s="20"/>
      <c r="AJ494" s="20"/>
    </row>
    <row r="495" spans="1:36" ht="17.100000000000001" customHeight="1" x14ac:dyDescent="0.25">
      <c r="A495" s="60">
        <v>45759</v>
      </c>
      <c r="B495" s="18">
        <v>14</v>
      </c>
      <c r="C495" s="19">
        <v>49.99</v>
      </c>
      <c r="D495">
        <v>899.16322944444448</v>
      </c>
      <c r="E495">
        <v>159.42979044444445</v>
      </c>
      <c r="F495">
        <v>178.15479788888888</v>
      </c>
      <c r="G495">
        <v>68.612522222222225</v>
      </c>
      <c r="H495">
        <v>81.794970555555551</v>
      </c>
      <c r="I495">
        <v>49.721750888888891</v>
      </c>
      <c r="J495">
        <v>94.62237155555556</v>
      </c>
      <c r="K495" s="21" t="str">
        <f t="shared" si="7"/>
        <v>12-Apr-2025  Bl No 14</v>
      </c>
      <c r="AD495" s="20"/>
      <c r="AE495" s="20"/>
      <c r="AF495" s="20"/>
      <c r="AG495" s="20"/>
      <c r="AH495" s="20"/>
      <c r="AI495" s="20"/>
      <c r="AJ495" s="20"/>
    </row>
    <row r="496" spans="1:36" ht="17.100000000000001" customHeight="1" x14ac:dyDescent="0.25">
      <c r="A496" s="60">
        <v>45759</v>
      </c>
      <c r="B496" s="18">
        <v>15</v>
      </c>
      <c r="C496" s="19">
        <v>50.02</v>
      </c>
      <c r="D496">
        <v>887.81985666666662</v>
      </c>
      <c r="E496">
        <v>157.66405255555554</v>
      </c>
      <c r="F496">
        <v>177.97546877777779</v>
      </c>
      <c r="G496">
        <v>69.121521222222228</v>
      </c>
      <c r="H496">
        <v>75.968423000000001</v>
      </c>
      <c r="I496">
        <v>49.726762888888892</v>
      </c>
      <c r="J496">
        <v>94.648943444444441</v>
      </c>
      <c r="K496" s="21" t="str">
        <f t="shared" si="7"/>
        <v>12-Apr-2025  Bl No 15</v>
      </c>
      <c r="AD496" s="20"/>
      <c r="AE496" s="20"/>
      <c r="AF496" s="20"/>
      <c r="AG496" s="20"/>
      <c r="AH496" s="20"/>
      <c r="AI496" s="20"/>
      <c r="AJ496" s="20"/>
    </row>
    <row r="497" spans="1:36" ht="17.100000000000001" customHeight="1" x14ac:dyDescent="0.25">
      <c r="A497" s="60">
        <v>45759</v>
      </c>
      <c r="B497" s="18">
        <v>16</v>
      </c>
      <c r="C497" s="19">
        <v>50</v>
      </c>
      <c r="D497">
        <v>874.70493811111112</v>
      </c>
      <c r="E497">
        <v>157.52944111111111</v>
      </c>
      <c r="F497">
        <v>174.41870611111111</v>
      </c>
      <c r="G497">
        <v>70.155568333333335</v>
      </c>
      <c r="H497">
        <v>70.411059333333327</v>
      </c>
      <c r="I497">
        <v>49.736187888888892</v>
      </c>
      <c r="J497">
        <v>92.58440788888889</v>
      </c>
      <c r="K497" s="21" t="str">
        <f t="shared" si="7"/>
        <v>12-Apr-2025  Bl No 16</v>
      </c>
      <c r="AD497" s="20"/>
      <c r="AE497" s="20"/>
      <c r="AF497" s="20"/>
      <c r="AG497" s="20"/>
      <c r="AH497" s="20"/>
      <c r="AI497" s="20"/>
      <c r="AJ497" s="20"/>
    </row>
    <row r="498" spans="1:36" ht="17.100000000000001" customHeight="1" x14ac:dyDescent="0.25">
      <c r="A498" s="60">
        <v>45759</v>
      </c>
      <c r="B498" s="18">
        <v>17</v>
      </c>
      <c r="C498" s="19">
        <v>49.97</v>
      </c>
      <c r="D498">
        <v>865.4726918888889</v>
      </c>
      <c r="E498">
        <v>156.41486155555555</v>
      </c>
      <c r="F498">
        <v>171.69293155555556</v>
      </c>
      <c r="G498">
        <v>73.43452655555555</v>
      </c>
      <c r="H498">
        <v>75.95840455555556</v>
      </c>
      <c r="I498">
        <v>49.926656444444447</v>
      </c>
      <c r="J498">
        <v>96.562392000000003</v>
      </c>
      <c r="K498" s="21" t="str">
        <f t="shared" si="7"/>
        <v>12-Apr-2025  Bl No 17</v>
      </c>
      <c r="AD498" s="20"/>
      <c r="AE498" s="20"/>
      <c r="AF498" s="20"/>
      <c r="AG498" s="20"/>
      <c r="AH498" s="20"/>
      <c r="AI498" s="20"/>
      <c r="AJ498" s="20"/>
    </row>
    <row r="499" spans="1:36" ht="17.100000000000001" customHeight="1" x14ac:dyDescent="0.25">
      <c r="A499" s="60">
        <v>45759</v>
      </c>
      <c r="B499" s="18">
        <v>18</v>
      </c>
      <c r="C499" s="19">
        <v>49.97</v>
      </c>
      <c r="D499">
        <v>864.64520122222223</v>
      </c>
      <c r="E499">
        <v>157.22755555555557</v>
      </c>
      <c r="F499">
        <v>167.72731222222222</v>
      </c>
      <c r="G499">
        <v>77.569575999999998</v>
      </c>
      <c r="H499">
        <v>78.400037888888889</v>
      </c>
      <c r="I499">
        <v>50.131968333333333</v>
      </c>
      <c r="J499">
        <v>95.95797566666667</v>
      </c>
      <c r="K499" s="21" t="str">
        <f t="shared" si="7"/>
        <v>12-Apr-2025  Bl No 18</v>
      </c>
      <c r="AD499" s="20"/>
      <c r="AE499" s="20"/>
      <c r="AF499" s="20"/>
      <c r="AG499" s="20"/>
      <c r="AH499" s="20"/>
      <c r="AI499" s="20"/>
      <c r="AJ499" s="20"/>
    </row>
    <row r="500" spans="1:36" ht="17.100000000000001" customHeight="1" x14ac:dyDescent="0.25">
      <c r="A500" s="60">
        <v>45759</v>
      </c>
      <c r="B500" s="18">
        <v>19</v>
      </c>
      <c r="C500" s="19">
        <v>49.99</v>
      </c>
      <c r="D500">
        <v>860.2130491111111</v>
      </c>
      <c r="E500">
        <v>157.39967355555555</v>
      </c>
      <c r="F500">
        <v>162.07111366666666</v>
      </c>
      <c r="G500">
        <v>84.059180999999995</v>
      </c>
      <c r="H500">
        <v>85.843324444444448</v>
      </c>
      <c r="I500">
        <v>50.858638222222226</v>
      </c>
      <c r="J500">
        <v>95.381822888888891</v>
      </c>
      <c r="K500" s="21" t="str">
        <f t="shared" si="7"/>
        <v>12-Apr-2025  Bl No 19</v>
      </c>
      <c r="AD500" s="20"/>
      <c r="AE500" s="20"/>
      <c r="AF500" s="20"/>
      <c r="AG500" s="20"/>
      <c r="AH500" s="20"/>
      <c r="AI500" s="20"/>
      <c r="AJ500" s="20"/>
    </row>
    <row r="501" spans="1:36" ht="17.100000000000001" customHeight="1" x14ac:dyDescent="0.25">
      <c r="A501" s="60">
        <v>45759</v>
      </c>
      <c r="B501" s="18">
        <v>20</v>
      </c>
      <c r="C501" s="19">
        <v>50.02</v>
      </c>
      <c r="D501">
        <v>852.57750911111111</v>
      </c>
      <c r="E501">
        <v>155.653368</v>
      </c>
      <c r="F501">
        <v>149.09017044444445</v>
      </c>
      <c r="G501">
        <v>94.384031111111113</v>
      </c>
      <c r="H501">
        <v>99.048096777777772</v>
      </c>
      <c r="I501">
        <v>52.825594000000002</v>
      </c>
      <c r="J501">
        <v>97.209713555555552</v>
      </c>
      <c r="K501" s="21" t="str">
        <f t="shared" si="7"/>
        <v>12-Apr-2025  Bl No 20</v>
      </c>
      <c r="AD501" s="20"/>
      <c r="AE501" s="20"/>
      <c r="AF501" s="20"/>
      <c r="AG501" s="20"/>
      <c r="AH501" s="20"/>
      <c r="AI501" s="20"/>
      <c r="AJ501" s="20"/>
    </row>
    <row r="502" spans="1:36" ht="17.100000000000001" customHeight="1" x14ac:dyDescent="0.25">
      <c r="A502" s="60">
        <v>45759</v>
      </c>
      <c r="B502" s="18">
        <v>21</v>
      </c>
      <c r="C502" s="19">
        <v>50.04</v>
      </c>
      <c r="D502">
        <v>852.16276377777774</v>
      </c>
      <c r="E502">
        <v>149.45580544444445</v>
      </c>
      <c r="F502">
        <v>144.56498500000001</v>
      </c>
      <c r="G502">
        <v>108.187798</v>
      </c>
      <c r="H502">
        <v>107.98650488888889</v>
      </c>
      <c r="I502">
        <v>55.991877000000002</v>
      </c>
      <c r="J502">
        <v>102.46359811111111</v>
      </c>
      <c r="K502" s="21" t="str">
        <f t="shared" si="7"/>
        <v>12-Apr-2025  Bl No 21</v>
      </c>
      <c r="AD502" s="20"/>
      <c r="AE502" s="20"/>
      <c r="AF502" s="20"/>
      <c r="AG502" s="20"/>
      <c r="AH502" s="20"/>
      <c r="AI502" s="20"/>
      <c r="AJ502" s="20"/>
    </row>
    <row r="503" spans="1:36" ht="17.100000000000001" customHeight="1" x14ac:dyDescent="0.25">
      <c r="A503" s="60">
        <v>45759</v>
      </c>
      <c r="B503" s="18">
        <v>22</v>
      </c>
      <c r="C503" s="19">
        <v>50.01</v>
      </c>
      <c r="D503">
        <v>867.92529233333335</v>
      </c>
      <c r="E503">
        <v>142.20754655555555</v>
      </c>
      <c r="F503">
        <v>142.55531255555556</v>
      </c>
      <c r="G503">
        <v>118.53110244444444</v>
      </c>
      <c r="H503">
        <v>114.83836088888889</v>
      </c>
      <c r="I503">
        <v>59.889693111111114</v>
      </c>
      <c r="J503">
        <v>106.96488044444445</v>
      </c>
      <c r="K503" s="21" t="str">
        <f t="shared" si="7"/>
        <v>12-Apr-2025  Bl No 22</v>
      </c>
      <c r="AD503" s="20"/>
      <c r="AE503" s="20"/>
      <c r="AF503" s="20"/>
      <c r="AG503" s="20"/>
      <c r="AH503" s="20"/>
      <c r="AI503" s="20"/>
      <c r="AJ503" s="20"/>
    </row>
    <row r="504" spans="1:36" ht="17.100000000000001" customHeight="1" x14ac:dyDescent="0.25">
      <c r="A504" s="60">
        <v>45759</v>
      </c>
      <c r="B504" s="18">
        <v>23</v>
      </c>
      <c r="C504" s="19">
        <v>50</v>
      </c>
      <c r="D504">
        <v>880.47408933333338</v>
      </c>
      <c r="E504">
        <v>125.34729711111112</v>
      </c>
      <c r="F504">
        <v>143.64979566666668</v>
      </c>
      <c r="G504">
        <v>130.09679644444444</v>
      </c>
      <c r="H504">
        <v>119.08424555555555</v>
      </c>
      <c r="I504">
        <v>63.629958111111108</v>
      </c>
      <c r="J504">
        <v>110.95259611111111</v>
      </c>
      <c r="K504" s="21" t="str">
        <f t="shared" si="7"/>
        <v>12-Apr-2025  Bl No 23</v>
      </c>
      <c r="AD504" s="20"/>
      <c r="AE504" s="20"/>
      <c r="AF504" s="20"/>
      <c r="AG504" s="20"/>
      <c r="AH504" s="20"/>
      <c r="AI504" s="20"/>
      <c r="AJ504" s="20"/>
    </row>
    <row r="505" spans="1:36" ht="17.100000000000001" customHeight="1" x14ac:dyDescent="0.25">
      <c r="A505" s="60">
        <v>45759</v>
      </c>
      <c r="B505" s="18">
        <v>24</v>
      </c>
      <c r="C505" s="19">
        <v>50.02</v>
      </c>
      <c r="D505">
        <v>889.63868033333335</v>
      </c>
      <c r="E505">
        <v>130.13558244444445</v>
      </c>
      <c r="F505">
        <v>144.35110511111111</v>
      </c>
      <c r="G505">
        <v>135.92978211111111</v>
      </c>
      <c r="H505">
        <v>120.24067477777778</v>
      </c>
      <c r="I505">
        <v>68.17929344444444</v>
      </c>
      <c r="J505">
        <v>115.16546511111112</v>
      </c>
      <c r="K505" s="21" t="str">
        <f t="shared" si="7"/>
        <v>12-Apr-2025  Bl No 24</v>
      </c>
      <c r="AD505" s="20"/>
      <c r="AE505" s="20"/>
      <c r="AF505" s="20"/>
      <c r="AG505" s="20"/>
      <c r="AH505" s="20"/>
      <c r="AI505" s="20"/>
      <c r="AJ505" s="20"/>
    </row>
    <row r="506" spans="1:36" ht="17.100000000000001" customHeight="1" x14ac:dyDescent="0.25">
      <c r="A506" s="60">
        <v>45759</v>
      </c>
      <c r="B506" s="18">
        <v>25</v>
      </c>
      <c r="C506" s="19">
        <v>50.1</v>
      </c>
      <c r="D506">
        <v>916.16403411111116</v>
      </c>
      <c r="E506">
        <v>134.55553755555556</v>
      </c>
      <c r="F506">
        <v>148.20427466666666</v>
      </c>
      <c r="G506">
        <v>143.31621977777777</v>
      </c>
      <c r="H506">
        <v>125.62784455555555</v>
      </c>
      <c r="I506">
        <v>71.807043777777778</v>
      </c>
      <c r="J506">
        <v>117.32891833333333</v>
      </c>
      <c r="K506" s="21" t="str">
        <f t="shared" si="7"/>
        <v>12-Apr-2025  Bl No 25</v>
      </c>
      <c r="AD506" s="20"/>
      <c r="AE506" s="20"/>
      <c r="AF506" s="20"/>
      <c r="AG506" s="20"/>
      <c r="AH506" s="20"/>
      <c r="AI506" s="20"/>
      <c r="AJ506" s="20"/>
    </row>
    <row r="507" spans="1:36" ht="17.100000000000001" customHeight="1" x14ac:dyDescent="0.25">
      <c r="A507" s="60">
        <v>45759</v>
      </c>
      <c r="B507" s="18">
        <v>26</v>
      </c>
      <c r="C507" s="19">
        <v>50.08</v>
      </c>
      <c r="D507">
        <v>939.27038955555554</v>
      </c>
      <c r="E507">
        <v>138.97918633333333</v>
      </c>
      <c r="F507">
        <v>156.50088044444445</v>
      </c>
      <c r="G507">
        <v>147.03984988888888</v>
      </c>
      <c r="H507">
        <v>128.62059522222222</v>
      </c>
      <c r="I507">
        <v>75.032894666666664</v>
      </c>
      <c r="J507">
        <v>118.32041877777777</v>
      </c>
      <c r="K507" s="21" t="str">
        <f t="shared" si="7"/>
        <v>12-Apr-2025  Bl No 26</v>
      </c>
      <c r="AD507" s="20"/>
      <c r="AE507" s="20"/>
      <c r="AF507" s="20"/>
      <c r="AG507" s="20"/>
      <c r="AH507" s="20"/>
      <c r="AI507" s="20"/>
      <c r="AJ507" s="20"/>
    </row>
    <row r="508" spans="1:36" ht="17.100000000000001" customHeight="1" x14ac:dyDescent="0.25">
      <c r="A508" s="60">
        <v>45759</v>
      </c>
      <c r="B508" s="18">
        <v>27</v>
      </c>
      <c r="C508" s="19">
        <v>50.04</v>
      </c>
      <c r="D508">
        <v>966.10573966666664</v>
      </c>
      <c r="E508">
        <v>149.65710799999999</v>
      </c>
      <c r="F508">
        <v>160.25293133333332</v>
      </c>
      <c r="G508">
        <v>151.377275</v>
      </c>
      <c r="H508">
        <v>131.07138</v>
      </c>
      <c r="I508">
        <v>77.353674111111104</v>
      </c>
      <c r="J508">
        <v>118.28271677777778</v>
      </c>
      <c r="K508" s="21" t="str">
        <f t="shared" si="7"/>
        <v>12-Apr-2025  Bl No 27</v>
      </c>
      <c r="AD508" s="20"/>
      <c r="AE508" s="20"/>
      <c r="AF508" s="20"/>
      <c r="AG508" s="20"/>
      <c r="AH508" s="20"/>
      <c r="AI508" s="20"/>
      <c r="AJ508" s="20"/>
    </row>
    <row r="509" spans="1:36" ht="17.100000000000001" customHeight="1" x14ac:dyDescent="0.25">
      <c r="A509" s="60">
        <v>45759</v>
      </c>
      <c r="B509" s="18">
        <v>28</v>
      </c>
      <c r="C509" s="19">
        <v>50.04</v>
      </c>
      <c r="D509">
        <v>979.26234888888894</v>
      </c>
      <c r="E509">
        <v>152.196113</v>
      </c>
      <c r="F509">
        <v>162.69691744444444</v>
      </c>
      <c r="G509">
        <v>152.62342055555555</v>
      </c>
      <c r="H509">
        <v>132.00819488888888</v>
      </c>
      <c r="I509">
        <v>76.655032444444444</v>
      </c>
      <c r="J509">
        <v>116.63648066666667</v>
      </c>
      <c r="K509" s="21" t="str">
        <f t="shared" si="7"/>
        <v>12-Apr-2025  Bl No 28</v>
      </c>
      <c r="AD509" s="20"/>
      <c r="AE509" s="20"/>
      <c r="AF509" s="20"/>
      <c r="AG509" s="20"/>
      <c r="AH509" s="20"/>
      <c r="AI509" s="20"/>
      <c r="AJ509" s="20"/>
    </row>
    <row r="510" spans="1:36" ht="17.100000000000001" customHeight="1" x14ac:dyDescent="0.25">
      <c r="A510" s="60">
        <v>45759</v>
      </c>
      <c r="B510" s="18">
        <v>29</v>
      </c>
      <c r="C510" s="19">
        <v>50.07</v>
      </c>
      <c r="D510">
        <v>987.74923544444448</v>
      </c>
      <c r="E510">
        <v>203.27879422222222</v>
      </c>
      <c r="F510">
        <v>170.46766688888889</v>
      </c>
      <c r="G510">
        <v>154.02963155555557</v>
      </c>
      <c r="H510">
        <v>139.09669099999999</v>
      </c>
      <c r="I510">
        <v>63.509127333333332</v>
      </c>
      <c r="J510">
        <v>117.74969977777778</v>
      </c>
      <c r="K510" s="21" t="str">
        <f t="shared" si="7"/>
        <v>12-Apr-2025  Bl No 29</v>
      </c>
      <c r="AD510" s="20"/>
      <c r="AE510" s="20"/>
      <c r="AF510" s="20"/>
      <c r="AG510" s="20"/>
      <c r="AH510" s="20"/>
      <c r="AI510" s="20"/>
      <c r="AJ510" s="20"/>
    </row>
    <row r="511" spans="1:36" ht="17.100000000000001" customHeight="1" x14ac:dyDescent="0.25">
      <c r="A511" s="60">
        <v>45759</v>
      </c>
      <c r="B511" s="18">
        <v>30</v>
      </c>
      <c r="C511" s="19">
        <v>50.02</v>
      </c>
      <c r="D511">
        <v>977.90799744444439</v>
      </c>
      <c r="E511">
        <v>232.97977122222221</v>
      </c>
      <c r="F511">
        <v>180.72503844444444</v>
      </c>
      <c r="G511">
        <v>152.35619533333335</v>
      </c>
      <c r="H511">
        <v>123.06214355555555</v>
      </c>
      <c r="I511">
        <v>63.682841000000003</v>
      </c>
      <c r="J511">
        <v>120.90660077777778</v>
      </c>
      <c r="K511" s="21" t="str">
        <f t="shared" si="7"/>
        <v>12-Apr-2025  Bl No 30</v>
      </c>
      <c r="AD511" s="20"/>
      <c r="AE511" s="20"/>
      <c r="AF511" s="20"/>
      <c r="AG511" s="20"/>
      <c r="AH511" s="20"/>
      <c r="AI511" s="20"/>
      <c r="AJ511" s="20"/>
    </row>
    <row r="512" spans="1:36" ht="17.100000000000001" customHeight="1" x14ac:dyDescent="0.25">
      <c r="A512" s="60">
        <v>45759</v>
      </c>
      <c r="B512" s="18">
        <v>31</v>
      </c>
      <c r="C512" s="19">
        <v>49.99</v>
      </c>
      <c r="D512">
        <v>955.26650033333328</v>
      </c>
      <c r="E512">
        <v>231.89689444444446</v>
      </c>
      <c r="F512">
        <v>184.836197</v>
      </c>
      <c r="G512">
        <v>155.52736555555555</v>
      </c>
      <c r="H512">
        <v>121.52619622222223</v>
      </c>
      <c r="I512">
        <v>60.714404999999999</v>
      </c>
      <c r="J512">
        <v>120.79826622222222</v>
      </c>
      <c r="K512" s="21" t="str">
        <f t="shared" si="7"/>
        <v>12-Apr-2025  Bl No 31</v>
      </c>
      <c r="AD512" s="20"/>
      <c r="AE512" s="20"/>
      <c r="AF512" s="20"/>
      <c r="AG512" s="20"/>
      <c r="AH512" s="20"/>
      <c r="AI512" s="20"/>
      <c r="AJ512" s="20"/>
    </row>
    <row r="513" spans="1:36" ht="17.100000000000001" customHeight="1" x14ac:dyDescent="0.25">
      <c r="A513" s="60">
        <v>45759</v>
      </c>
      <c r="B513" s="18">
        <v>32</v>
      </c>
      <c r="C513" s="19">
        <v>50.04</v>
      </c>
      <c r="D513">
        <v>950.78832622222217</v>
      </c>
      <c r="E513">
        <v>231.96006566666668</v>
      </c>
      <c r="F513">
        <v>186.21653066666667</v>
      </c>
      <c r="G513">
        <v>154.73700177777778</v>
      </c>
      <c r="H513">
        <v>116.01400577777778</v>
      </c>
      <c r="I513">
        <v>64.552946333333338</v>
      </c>
      <c r="J513">
        <v>117.23629933333333</v>
      </c>
      <c r="K513" s="21" t="str">
        <f t="shared" si="7"/>
        <v>12-Apr-2025  Bl No 32</v>
      </c>
      <c r="AD513" s="20"/>
      <c r="AE513" s="20"/>
      <c r="AF513" s="20"/>
      <c r="AG513" s="20"/>
      <c r="AH513" s="20"/>
      <c r="AI513" s="20"/>
      <c r="AJ513" s="20"/>
    </row>
    <row r="514" spans="1:36" ht="17.100000000000001" customHeight="1" x14ac:dyDescent="0.25">
      <c r="A514" s="60">
        <v>45759</v>
      </c>
      <c r="B514" s="18">
        <v>33</v>
      </c>
      <c r="C514" s="19">
        <v>49.99</v>
      </c>
      <c r="D514">
        <v>973.12217011111113</v>
      </c>
      <c r="E514">
        <v>216.059406</v>
      </c>
      <c r="F514">
        <v>190.90785755555555</v>
      </c>
      <c r="G514">
        <v>149.76664222222223</v>
      </c>
      <c r="H514">
        <v>115.46433311111112</v>
      </c>
      <c r="I514">
        <v>79.128177555555553</v>
      </c>
      <c r="J514">
        <v>110.68255788888889</v>
      </c>
      <c r="K514" s="21" t="str">
        <f t="shared" si="7"/>
        <v>12-Apr-2025  Bl No 33</v>
      </c>
      <c r="AD514" s="20"/>
      <c r="AE514" s="20"/>
      <c r="AF514" s="20"/>
      <c r="AG514" s="20"/>
      <c r="AH514" s="20"/>
      <c r="AI514" s="20"/>
      <c r="AJ514" s="20"/>
    </row>
    <row r="515" spans="1:36" ht="17.100000000000001" customHeight="1" x14ac:dyDescent="0.25">
      <c r="A515" s="60">
        <v>45759</v>
      </c>
      <c r="B515" s="18">
        <v>34</v>
      </c>
      <c r="C515" s="19">
        <v>49.97</v>
      </c>
      <c r="D515">
        <v>996.51047900000003</v>
      </c>
      <c r="E515">
        <v>211.96668255555556</v>
      </c>
      <c r="F515">
        <v>191.79124933333333</v>
      </c>
      <c r="G515">
        <v>145.02314411111112</v>
      </c>
      <c r="H515">
        <v>117.01387177777778</v>
      </c>
      <c r="I515">
        <v>79.905836888888885</v>
      </c>
      <c r="J515">
        <v>113.88349944444444</v>
      </c>
      <c r="K515" s="21" t="str">
        <f t="shared" ref="K515:K578" si="8">TEXT(A515,"DD-MMM-YYYY") &amp;"  " &amp;"Bl No " &amp;B515</f>
        <v>12-Apr-2025  Bl No 34</v>
      </c>
      <c r="AD515" s="20"/>
      <c r="AE515" s="20"/>
      <c r="AF515" s="20"/>
      <c r="AG515" s="20"/>
      <c r="AH515" s="20"/>
      <c r="AI515" s="20"/>
      <c r="AJ515" s="20"/>
    </row>
    <row r="516" spans="1:36" ht="17.100000000000001" customHeight="1" x14ac:dyDescent="0.25">
      <c r="A516" s="60">
        <v>45759</v>
      </c>
      <c r="B516" s="18">
        <v>35</v>
      </c>
      <c r="C516" s="19">
        <v>49.97</v>
      </c>
      <c r="D516">
        <v>1008.1063658888889</v>
      </c>
      <c r="E516">
        <v>195.18426988888888</v>
      </c>
      <c r="F516">
        <v>188.95481188888888</v>
      </c>
      <c r="G516">
        <v>141.72147322222222</v>
      </c>
      <c r="H516">
        <v>101.76558411111111</v>
      </c>
      <c r="I516">
        <v>79.751412555555561</v>
      </c>
      <c r="J516">
        <v>116.23739</v>
      </c>
      <c r="K516" s="21" t="str">
        <f t="shared" si="8"/>
        <v>12-Apr-2025  Bl No 35</v>
      </c>
      <c r="AD516" s="20"/>
      <c r="AE516" s="20"/>
      <c r="AF516" s="20"/>
      <c r="AG516" s="20"/>
      <c r="AH516" s="20"/>
      <c r="AI516" s="20"/>
      <c r="AJ516" s="20"/>
    </row>
    <row r="517" spans="1:36" ht="17.100000000000001" customHeight="1" x14ac:dyDescent="0.25">
      <c r="A517" s="60">
        <v>45759</v>
      </c>
      <c r="B517" s="18">
        <v>36</v>
      </c>
      <c r="C517" s="19">
        <v>49.99</v>
      </c>
      <c r="D517">
        <v>1019.1764856666666</v>
      </c>
      <c r="E517">
        <v>190.52634833333335</v>
      </c>
      <c r="F517">
        <v>186.37546733333335</v>
      </c>
      <c r="G517">
        <v>143.60312033333332</v>
      </c>
      <c r="H517">
        <v>97.253312555555553</v>
      </c>
      <c r="I517">
        <v>75.598734666666672</v>
      </c>
      <c r="J517">
        <v>107.89889266666667</v>
      </c>
      <c r="K517" s="21" t="str">
        <f t="shared" si="8"/>
        <v>12-Apr-2025  Bl No 36</v>
      </c>
      <c r="AD517" s="20"/>
      <c r="AE517" s="20"/>
      <c r="AF517" s="20"/>
      <c r="AG517" s="20"/>
      <c r="AH517" s="20"/>
      <c r="AI517" s="20"/>
      <c r="AJ517" s="20"/>
    </row>
    <row r="518" spans="1:36" ht="17.100000000000001" customHeight="1" x14ac:dyDescent="0.25">
      <c r="A518" s="60">
        <v>45759</v>
      </c>
      <c r="B518" s="18">
        <v>37</v>
      </c>
      <c r="C518" s="19">
        <v>49.96</v>
      </c>
      <c r="D518">
        <v>1021.9382541111111</v>
      </c>
      <c r="E518">
        <v>189.99835300000001</v>
      </c>
      <c r="F518">
        <v>178.91760522222222</v>
      </c>
      <c r="G518">
        <v>140.91407155555555</v>
      </c>
      <c r="H518">
        <v>95.451094555555557</v>
      </c>
      <c r="I518">
        <v>64.36110166666667</v>
      </c>
      <c r="J518">
        <v>103.46328688888889</v>
      </c>
      <c r="K518" s="21" t="str">
        <f t="shared" si="8"/>
        <v>12-Apr-2025  Bl No 37</v>
      </c>
      <c r="AD518" s="20"/>
      <c r="AE518" s="20"/>
      <c r="AF518" s="20"/>
      <c r="AG518" s="20"/>
      <c r="AH518" s="20"/>
      <c r="AI518" s="20"/>
      <c r="AJ518" s="20"/>
    </row>
    <row r="519" spans="1:36" ht="17.100000000000001" customHeight="1" x14ac:dyDescent="0.25">
      <c r="A519" s="60">
        <v>45759</v>
      </c>
      <c r="B519" s="18">
        <v>38</v>
      </c>
      <c r="C519" s="19">
        <v>49.98</v>
      </c>
      <c r="D519">
        <v>1037.1023546666668</v>
      </c>
      <c r="E519">
        <v>187.59665755555557</v>
      </c>
      <c r="F519">
        <v>171.03124211111111</v>
      </c>
      <c r="G519">
        <v>138.461984</v>
      </c>
      <c r="H519">
        <v>94.037423666666669</v>
      </c>
      <c r="I519">
        <v>61.998116666666668</v>
      </c>
      <c r="J519">
        <v>100.16794577777777</v>
      </c>
      <c r="K519" s="21" t="str">
        <f t="shared" si="8"/>
        <v>12-Apr-2025  Bl No 38</v>
      </c>
      <c r="AD519" s="20"/>
      <c r="AE519" s="20"/>
      <c r="AF519" s="20"/>
      <c r="AG519" s="20"/>
      <c r="AH519" s="20"/>
      <c r="AI519" s="20"/>
      <c r="AJ519" s="20"/>
    </row>
    <row r="520" spans="1:36" ht="17.100000000000001" customHeight="1" x14ac:dyDescent="0.25">
      <c r="A520" s="60">
        <v>45759</v>
      </c>
      <c r="B520" s="18">
        <v>39</v>
      </c>
      <c r="C520" s="19">
        <v>50</v>
      </c>
      <c r="D520">
        <v>1056.7380161111112</v>
      </c>
      <c r="E520">
        <v>180.67557155555556</v>
      </c>
      <c r="F520">
        <v>164.12446211111111</v>
      </c>
      <c r="G520">
        <v>132.08149155555554</v>
      </c>
      <c r="H520">
        <v>98.818661777777777</v>
      </c>
      <c r="I520">
        <v>65.132508999999999</v>
      </c>
      <c r="J520">
        <v>104.07124877777778</v>
      </c>
      <c r="K520" s="21" t="str">
        <f t="shared" si="8"/>
        <v>12-Apr-2025  Bl No 39</v>
      </c>
      <c r="AD520" s="20"/>
      <c r="AE520" s="20"/>
      <c r="AF520" s="20"/>
      <c r="AG520" s="20"/>
      <c r="AH520" s="20"/>
      <c r="AI520" s="20"/>
      <c r="AJ520" s="20"/>
    </row>
    <row r="521" spans="1:36" ht="17.100000000000001" customHeight="1" x14ac:dyDescent="0.25">
      <c r="A521" s="60">
        <v>45759</v>
      </c>
      <c r="B521" s="18">
        <v>40</v>
      </c>
      <c r="C521" s="19">
        <v>50.02</v>
      </c>
      <c r="D521">
        <v>1083.6591542222222</v>
      </c>
      <c r="E521">
        <v>180.24462333333332</v>
      </c>
      <c r="F521">
        <v>156.33591166666668</v>
      </c>
      <c r="G521">
        <v>131.44930855555555</v>
      </c>
      <c r="H521">
        <v>96.011403222222228</v>
      </c>
      <c r="I521">
        <v>66.806383555555556</v>
      </c>
      <c r="J521">
        <v>99.540030777777773</v>
      </c>
      <c r="K521" s="21" t="str">
        <f t="shared" si="8"/>
        <v>12-Apr-2025  Bl No 40</v>
      </c>
      <c r="AD521" s="20"/>
      <c r="AE521" s="20"/>
      <c r="AF521" s="20"/>
      <c r="AG521" s="20"/>
      <c r="AH521" s="20"/>
      <c r="AI521" s="20"/>
      <c r="AJ521" s="20"/>
    </row>
    <row r="522" spans="1:36" ht="17.100000000000001" customHeight="1" x14ac:dyDescent="0.25">
      <c r="A522" s="60">
        <v>45759</v>
      </c>
      <c r="B522" s="18">
        <v>41</v>
      </c>
      <c r="C522" s="19">
        <v>50.07</v>
      </c>
      <c r="D522">
        <v>1097.3744521111112</v>
      </c>
      <c r="E522">
        <v>201.65455688888889</v>
      </c>
      <c r="F522">
        <v>156.69154011111112</v>
      </c>
      <c r="G522">
        <v>128.55138988888888</v>
      </c>
      <c r="H522">
        <v>97.521500444444442</v>
      </c>
      <c r="I522">
        <v>66.167687222222227</v>
      </c>
      <c r="J522">
        <v>102.14591011111111</v>
      </c>
      <c r="K522" s="21" t="str">
        <f t="shared" si="8"/>
        <v>12-Apr-2025  Bl No 41</v>
      </c>
      <c r="AD522" s="20"/>
      <c r="AE522" s="20"/>
      <c r="AF522" s="20"/>
      <c r="AG522" s="20"/>
      <c r="AH522" s="20"/>
      <c r="AI522" s="20"/>
      <c r="AJ522" s="20"/>
    </row>
    <row r="523" spans="1:36" ht="17.100000000000001" customHeight="1" x14ac:dyDescent="0.25">
      <c r="A523" s="60">
        <v>45759</v>
      </c>
      <c r="B523" s="18">
        <v>42</v>
      </c>
      <c r="C523" s="19">
        <v>50.05</v>
      </c>
      <c r="D523">
        <v>1107.2800575555555</v>
      </c>
      <c r="E523">
        <v>213.30835733333333</v>
      </c>
      <c r="F523">
        <v>152.36989744444443</v>
      </c>
      <c r="G523">
        <v>115.40655711111111</v>
      </c>
      <c r="H523">
        <v>97.138478333333339</v>
      </c>
      <c r="I523">
        <v>69.862388555555555</v>
      </c>
      <c r="J523">
        <v>99.950405777777775</v>
      </c>
      <c r="K523" s="21" t="str">
        <f t="shared" si="8"/>
        <v>12-Apr-2025  Bl No 42</v>
      </c>
      <c r="AD523" s="20"/>
      <c r="AE523" s="20"/>
      <c r="AF523" s="20"/>
      <c r="AG523" s="20"/>
      <c r="AH523" s="20"/>
      <c r="AI523" s="20"/>
      <c r="AJ523" s="20"/>
    </row>
    <row r="524" spans="1:36" ht="17.100000000000001" customHeight="1" x14ac:dyDescent="0.25">
      <c r="A524" s="60">
        <v>45759</v>
      </c>
      <c r="B524" s="18">
        <v>43</v>
      </c>
      <c r="C524" s="19">
        <v>49.99</v>
      </c>
      <c r="D524">
        <v>1136.3314183333334</v>
      </c>
      <c r="E524">
        <v>214.07364311111112</v>
      </c>
      <c r="F524">
        <v>136.27622877777779</v>
      </c>
      <c r="G524">
        <v>104.45867055555556</v>
      </c>
      <c r="H524">
        <v>92.967657444444441</v>
      </c>
      <c r="I524">
        <v>69.737486777777775</v>
      </c>
      <c r="J524">
        <v>106.83727733333333</v>
      </c>
      <c r="K524" s="21" t="str">
        <f t="shared" si="8"/>
        <v>12-Apr-2025  Bl No 43</v>
      </c>
      <c r="AD524" s="20"/>
      <c r="AE524" s="20"/>
      <c r="AF524" s="20"/>
      <c r="AG524" s="20"/>
      <c r="AH524" s="20"/>
      <c r="AI524" s="20"/>
      <c r="AJ524" s="20"/>
    </row>
    <row r="525" spans="1:36" ht="17.100000000000001" customHeight="1" x14ac:dyDescent="0.25">
      <c r="A525" s="60">
        <v>45759</v>
      </c>
      <c r="B525" s="18">
        <v>44</v>
      </c>
      <c r="C525" s="19">
        <v>50.04</v>
      </c>
      <c r="D525">
        <v>1130.0568958888889</v>
      </c>
      <c r="E525">
        <v>219.96139733333334</v>
      </c>
      <c r="F525">
        <v>148.0613921111111</v>
      </c>
      <c r="G525">
        <v>101.64962922222222</v>
      </c>
      <c r="H525">
        <v>86.779719</v>
      </c>
      <c r="I525">
        <v>70.169763888888895</v>
      </c>
      <c r="J525">
        <v>108.82907511111111</v>
      </c>
      <c r="K525" s="21" t="str">
        <f t="shared" si="8"/>
        <v>12-Apr-2025  Bl No 44</v>
      </c>
      <c r="AD525" s="20"/>
      <c r="AE525" s="20"/>
      <c r="AF525" s="20"/>
      <c r="AG525" s="20"/>
      <c r="AH525" s="20"/>
      <c r="AI525" s="20"/>
      <c r="AJ525" s="20"/>
    </row>
    <row r="526" spans="1:36" ht="17.100000000000001" customHeight="1" x14ac:dyDescent="0.25">
      <c r="A526" s="60">
        <v>45759</v>
      </c>
      <c r="B526" s="18">
        <v>45</v>
      </c>
      <c r="C526" s="19">
        <v>50.05</v>
      </c>
      <c r="D526">
        <v>1150.8431435555556</v>
      </c>
      <c r="E526">
        <v>222.16978511111111</v>
      </c>
      <c r="F526">
        <v>140.60347166666668</v>
      </c>
      <c r="G526">
        <v>95.629546000000005</v>
      </c>
      <c r="H526">
        <v>88.991551999999999</v>
      </c>
      <c r="I526">
        <v>74.973839555555557</v>
      </c>
      <c r="J526">
        <v>109.09463533333333</v>
      </c>
      <c r="K526" s="21" t="str">
        <f t="shared" si="8"/>
        <v>12-Apr-2025  Bl No 45</v>
      </c>
      <c r="AD526" s="20"/>
      <c r="AE526" s="20"/>
      <c r="AF526" s="20"/>
      <c r="AG526" s="20"/>
      <c r="AH526" s="20"/>
      <c r="AI526" s="20"/>
      <c r="AJ526" s="20"/>
    </row>
    <row r="527" spans="1:36" ht="17.100000000000001" customHeight="1" x14ac:dyDescent="0.25">
      <c r="A527" s="60">
        <v>45759</v>
      </c>
      <c r="B527" s="18">
        <v>46</v>
      </c>
      <c r="C527" s="19">
        <v>50.09</v>
      </c>
      <c r="D527">
        <v>1155.9596585555555</v>
      </c>
      <c r="E527">
        <v>223.77089255555555</v>
      </c>
      <c r="F527">
        <v>149.80394777777778</v>
      </c>
      <c r="G527">
        <v>96.166871444444439</v>
      </c>
      <c r="H527">
        <v>94.599533777777779</v>
      </c>
      <c r="I527">
        <v>70.693236666666664</v>
      </c>
      <c r="J527">
        <v>105.60213577777778</v>
      </c>
      <c r="K527" s="21" t="str">
        <f t="shared" si="8"/>
        <v>12-Apr-2025  Bl No 46</v>
      </c>
      <c r="AD527" s="20"/>
      <c r="AE527" s="20"/>
      <c r="AF527" s="20"/>
      <c r="AG527" s="20"/>
      <c r="AH527" s="20"/>
      <c r="AI527" s="20"/>
      <c r="AJ527" s="20"/>
    </row>
    <row r="528" spans="1:36" ht="17.100000000000001" customHeight="1" x14ac:dyDescent="0.25">
      <c r="A528" s="60">
        <v>45759</v>
      </c>
      <c r="B528" s="18">
        <v>47</v>
      </c>
      <c r="C528" s="19">
        <v>50.11</v>
      </c>
      <c r="D528">
        <v>1183.1709771111111</v>
      </c>
      <c r="E528">
        <v>227.68621855555557</v>
      </c>
      <c r="F528">
        <v>157.77523744444446</v>
      </c>
      <c r="G528">
        <v>94.551013111111118</v>
      </c>
      <c r="H528">
        <v>99.904175888888886</v>
      </c>
      <c r="I528">
        <v>70.778009555555556</v>
      </c>
      <c r="J528">
        <v>112.94176011111111</v>
      </c>
      <c r="K528" s="21" t="str">
        <f t="shared" si="8"/>
        <v>12-Apr-2025  Bl No 47</v>
      </c>
      <c r="AD528" s="20"/>
      <c r="AE528" s="20"/>
      <c r="AF528" s="20"/>
      <c r="AG528" s="20"/>
      <c r="AH528" s="20"/>
      <c r="AI528" s="20"/>
      <c r="AJ528" s="20"/>
    </row>
    <row r="529" spans="1:36" ht="17.100000000000001" customHeight="1" x14ac:dyDescent="0.25">
      <c r="A529" s="60">
        <v>45759</v>
      </c>
      <c r="B529" s="18">
        <v>48</v>
      </c>
      <c r="C529" s="19">
        <v>50.14</v>
      </c>
      <c r="D529">
        <v>1202.73829</v>
      </c>
      <c r="E529">
        <v>224.36494099999999</v>
      </c>
      <c r="F529">
        <v>161.29435544444445</v>
      </c>
      <c r="G529">
        <v>97.98838388888889</v>
      </c>
      <c r="H529">
        <v>99.26435155555555</v>
      </c>
      <c r="I529">
        <v>74.646379777777781</v>
      </c>
      <c r="J529">
        <v>107.97593622222222</v>
      </c>
      <c r="K529" s="21" t="str">
        <f t="shared" si="8"/>
        <v>12-Apr-2025  Bl No 48</v>
      </c>
      <c r="AD529" s="20"/>
      <c r="AE529" s="20"/>
      <c r="AF529" s="20"/>
      <c r="AG529" s="20"/>
      <c r="AH529" s="20"/>
      <c r="AI529" s="20"/>
      <c r="AJ529" s="20"/>
    </row>
    <row r="530" spans="1:36" ht="17.100000000000001" customHeight="1" x14ac:dyDescent="0.25">
      <c r="A530" s="60">
        <v>45759</v>
      </c>
      <c r="B530" s="18">
        <v>49</v>
      </c>
      <c r="C530" s="19">
        <v>50.16</v>
      </c>
      <c r="D530">
        <v>1198.4289255555555</v>
      </c>
      <c r="E530">
        <v>227.77585155555556</v>
      </c>
      <c r="F530">
        <v>189.72602455555557</v>
      </c>
      <c r="G530">
        <v>101.19317411111111</v>
      </c>
      <c r="H530">
        <v>99.999459111111108</v>
      </c>
      <c r="I530">
        <v>72.017567777777771</v>
      </c>
      <c r="J530">
        <v>109.71099222222222</v>
      </c>
      <c r="K530" s="21" t="str">
        <f t="shared" si="8"/>
        <v>12-Apr-2025  Bl No 49</v>
      </c>
      <c r="L530" s="22"/>
      <c r="AD530" s="20"/>
      <c r="AE530" s="20"/>
      <c r="AF530" s="20"/>
      <c r="AG530" s="20"/>
      <c r="AH530" s="20"/>
      <c r="AI530" s="20"/>
      <c r="AJ530" s="20"/>
    </row>
    <row r="531" spans="1:36" ht="17.100000000000001" customHeight="1" x14ac:dyDescent="0.25">
      <c r="A531" s="60">
        <v>45759</v>
      </c>
      <c r="B531" s="18">
        <v>50</v>
      </c>
      <c r="C531" s="19">
        <v>50.06</v>
      </c>
      <c r="D531">
        <v>1214.5098262222223</v>
      </c>
      <c r="E531">
        <v>229.9352331111111</v>
      </c>
      <c r="F531">
        <v>170.80762055555556</v>
      </c>
      <c r="G531">
        <v>104.81278488888888</v>
      </c>
      <c r="H531">
        <v>100.85810466666666</v>
      </c>
      <c r="I531">
        <v>70.946766444444449</v>
      </c>
      <c r="J531">
        <v>113.97614333333334</v>
      </c>
      <c r="K531" s="21" t="str">
        <f t="shared" si="8"/>
        <v>12-Apr-2025  Bl No 50</v>
      </c>
      <c r="L531" s="22"/>
      <c r="AD531" s="20"/>
      <c r="AE531" s="20"/>
      <c r="AF531" s="20"/>
      <c r="AG531" s="20"/>
      <c r="AH531" s="20"/>
      <c r="AI531" s="20"/>
      <c r="AJ531" s="20"/>
    </row>
    <row r="532" spans="1:36" ht="17.100000000000001" customHeight="1" x14ac:dyDescent="0.25">
      <c r="A532" s="60">
        <v>45759</v>
      </c>
      <c r="B532" s="18">
        <v>51</v>
      </c>
      <c r="C532" s="19">
        <v>50.01</v>
      </c>
      <c r="D532">
        <v>1257.2153407777778</v>
      </c>
      <c r="E532">
        <v>229.28457466666666</v>
      </c>
      <c r="F532">
        <v>173.95888855555555</v>
      </c>
      <c r="G532">
        <v>106.24156377777778</v>
      </c>
      <c r="H532">
        <v>97.484301666666667</v>
      </c>
      <c r="I532">
        <v>71.626172555555556</v>
      </c>
      <c r="J532">
        <v>114.27635977777778</v>
      </c>
      <c r="K532" s="21" t="str">
        <f t="shared" si="8"/>
        <v>12-Apr-2025  Bl No 51</v>
      </c>
      <c r="AD532" s="20"/>
      <c r="AE532" s="20"/>
      <c r="AF532" s="20"/>
      <c r="AG532" s="20"/>
      <c r="AH532" s="20"/>
      <c r="AI532" s="20"/>
      <c r="AJ532" s="20"/>
    </row>
    <row r="533" spans="1:36" ht="17.100000000000001" customHeight="1" x14ac:dyDescent="0.25">
      <c r="A533" s="60">
        <v>45759</v>
      </c>
      <c r="B533" s="18">
        <v>52</v>
      </c>
      <c r="C533" s="19">
        <v>50.01</v>
      </c>
      <c r="D533">
        <v>1261.3697477777778</v>
      </c>
      <c r="E533">
        <v>224.70054666666667</v>
      </c>
      <c r="F533">
        <v>176.47465866666667</v>
      </c>
      <c r="G533">
        <v>106.85504400000001</v>
      </c>
      <c r="H533">
        <v>91.608579666666671</v>
      </c>
      <c r="I533">
        <v>73.231962111111116</v>
      </c>
      <c r="J533">
        <v>113.33141233333333</v>
      </c>
      <c r="K533" s="21" t="str">
        <f t="shared" si="8"/>
        <v>12-Apr-2025  Bl No 52</v>
      </c>
      <c r="AD533" s="20"/>
      <c r="AE533" s="20"/>
      <c r="AF533" s="20"/>
      <c r="AG533" s="20"/>
      <c r="AH533" s="20"/>
      <c r="AI533" s="20"/>
      <c r="AJ533" s="20"/>
    </row>
    <row r="534" spans="1:36" ht="17.100000000000001" customHeight="1" x14ac:dyDescent="0.25">
      <c r="A534" s="60">
        <v>45759</v>
      </c>
      <c r="B534" s="18">
        <v>53</v>
      </c>
      <c r="C534" s="19">
        <v>50.16</v>
      </c>
      <c r="D534">
        <v>1247.3529661111111</v>
      </c>
      <c r="E534">
        <v>236.01099311111111</v>
      </c>
      <c r="F534">
        <v>192.09642866666667</v>
      </c>
      <c r="G534">
        <v>106.28831033333333</v>
      </c>
      <c r="H534">
        <v>102.63938755555556</v>
      </c>
      <c r="I534">
        <v>74.132294999999999</v>
      </c>
      <c r="J534">
        <v>113.35853166666666</v>
      </c>
      <c r="K534" s="21" t="str">
        <f t="shared" si="8"/>
        <v>12-Apr-2025  Bl No 53</v>
      </c>
      <c r="AD534" s="20"/>
      <c r="AE534" s="20"/>
      <c r="AF534" s="20"/>
      <c r="AG534" s="20"/>
      <c r="AH534" s="20"/>
      <c r="AI534" s="20"/>
      <c r="AJ534" s="20"/>
    </row>
    <row r="535" spans="1:36" ht="17.100000000000001" customHeight="1" x14ac:dyDescent="0.25">
      <c r="A535" s="60">
        <v>45759</v>
      </c>
      <c r="B535" s="18">
        <v>54</v>
      </c>
      <c r="C535" s="19">
        <v>49.99</v>
      </c>
      <c r="D535">
        <v>1273.3611393333333</v>
      </c>
      <c r="E535">
        <v>241.15067588888888</v>
      </c>
      <c r="F535">
        <v>186.70475444444443</v>
      </c>
      <c r="G535">
        <v>102.01838155555555</v>
      </c>
      <c r="H535">
        <v>104.04015688888889</v>
      </c>
      <c r="I535">
        <v>74.293287333333339</v>
      </c>
      <c r="J535">
        <v>115.15938633333333</v>
      </c>
      <c r="K535" s="21" t="str">
        <f t="shared" si="8"/>
        <v>12-Apr-2025  Bl No 54</v>
      </c>
      <c r="AD535" s="20"/>
      <c r="AE535" s="20"/>
      <c r="AF535" s="20"/>
      <c r="AG535" s="20"/>
      <c r="AH535" s="20"/>
      <c r="AI535" s="20"/>
      <c r="AJ535" s="20"/>
    </row>
    <row r="536" spans="1:36" ht="17.100000000000001" customHeight="1" x14ac:dyDescent="0.25">
      <c r="A536" s="60">
        <v>45759</v>
      </c>
      <c r="B536" s="18">
        <v>55</v>
      </c>
      <c r="C536" s="19">
        <v>49.95</v>
      </c>
      <c r="D536">
        <v>1299.7207940000001</v>
      </c>
      <c r="E536">
        <v>241.02273988888888</v>
      </c>
      <c r="F536">
        <v>190.35317422222224</v>
      </c>
      <c r="G536">
        <v>105.2106948888889</v>
      </c>
      <c r="H536">
        <v>111.66921933333333</v>
      </c>
      <c r="I536">
        <v>73.659590888888886</v>
      </c>
      <c r="J536">
        <v>113.05984722222222</v>
      </c>
      <c r="K536" s="21" t="str">
        <f t="shared" si="8"/>
        <v>12-Apr-2025  Bl No 55</v>
      </c>
      <c r="AD536" s="20"/>
      <c r="AE536" s="20"/>
      <c r="AF536" s="20"/>
      <c r="AG536" s="20"/>
      <c r="AH536" s="20"/>
      <c r="AI536" s="20"/>
      <c r="AJ536" s="20"/>
    </row>
    <row r="537" spans="1:36" ht="17.100000000000001" customHeight="1" x14ac:dyDescent="0.25">
      <c r="A537" s="60">
        <v>45759</v>
      </c>
      <c r="B537" s="18">
        <v>56</v>
      </c>
      <c r="C537" s="19">
        <v>49.93</v>
      </c>
      <c r="D537">
        <v>1280.1677400000001</v>
      </c>
      <c r="E537">
        <v>241.17532111111112</v>
      </c>
      <c r="F537">
        <v>187.64573066666668</v>
      </c>
      <c r="G537">
        <v>106.99379822222222</v>
      </c>
      <c r="H537">
        <v>111.38262966666667</v>
      </c>
      <c r="I537">
        <v>75.000307333333339</v>
      </c>
      <c r="J537">
        <v>108.94222511111111</v>
      </c>
      <c r="K537" s="21" t="str">
        <f t="shared" si="8"/>
        <v>12-Apr-2025  Bl No 56</v>
      </c>
      <c r="AD537" s="20"/>
      <c r="AE537" s="20"/>
      <c r="AF537" s="20"/>
      <c r="AG537" s="20"/>
      <c r="AH537" s="20"/>
      <c r="AI537" s="20"/>
      <c r="AJ537" s="20"/>
    </row>
    <row r="538" spans="1:36" ht="17.100000000000001" customHeight="1" x14ac:dyDescent="0.25">
      <c r="A538" s="60">
        <v>45759</v>
      </c>
      <c r="B538" s="18">
        <v>57</v>
      </c>
      <c r="C538" s="19">
        <v>49.99</v>
      </c>
      <c r="D538">
        <v>1274.9207628888889</v>
      </c>
      <c r="E538">
        <v>246.42868944444444</v>
      </c>
      <c r="F538">
        <v>180.12979811111111</v>
      </c>
      <c r="G538">
        <v>104.47099777777778</v>
      </c>
      <c r="H538">
        <v>107.83378844444445</v>
      </c>
      <c r="I538">
        <v>78.195018000000005</v>
      </c>
      <c r="J538">
        <v>115.25672488888888</v>
      </c>
      <c r="K538" s="21" t="str">
        <f t="shared" si="8"/>
        <v>12-Apr-2025  Bl No 57</v>
      </c>
      <c r="AD538" s="20"/>
      <c r="AE538" s="20"/>
      <c r="AF538" s="20"/>
      <c r="AG538" s="20"/>
      <c r="AH538" s="20"/>
      <c r="AI538" s="20"/>
      <c r="AJ538" s="20"/>
    </row>
    <row r="539" spans="1:36" ht="17.100000000000001" customHeight="1" x14ac:dyDescent="0.25">
      <c r="A539" s="60">
        <v>45759</v>
      </c>
      <c r="B539" s="18">
        <v>58</v>
      </c>
      <c r="C539" s="19">
        <v>49.99</v>
      </c>
      <c r="D539">
        <v>1313.1857451111111</v>
      </c>
      <c r="E539">
        <v>247.75356355555556</v>
      </c>
      <c r="F539">
        <v>184.71996799999999</v>
      </c>
      <c r="G539">
        <v>105.60501233333333</v>
      </c>
      <c r="H539">
        <v>107.61704777777778</v>
      </c>
      <c r="I539">
        <v>83.390520333333328</v>
      </c>
      <c r="J539">
        <v>115.51072511111111</v>
      </c>
      <c r="K539" s="21" t="str">
        <f t="shared" si="8"/>
        <v>12-Apr-2025  Bl No 58</v>
      </c>
      <c r="AD539" s="20"/>
      <c r="AE539" s="20"/>
      <c r="AF539" s="20"/>
      <c r="AG539" s="20"/>
      <c r="AH539" s="20"/>
      <c r="AI539" s="20"/>
      <c r="AJ539" s="20"/>
    </row>
    <row r="540" spans="1:36" ht="17.100000000000001" customHeight="1" x14ac:dyDescent="0.25">
      <c r="A540" s="60">
        <v>45759</v>
      </c>
      <c r="B540" s="18">
        <v>59</v>
      </c>
      <c r="C540" s="19">
        <v>50.03</v>
      </c>
      <c r="D540">
        <v>1320.3928552222221</v>
      </c>
      <c r="E540">
        <v>248.76106822222224</v>
      </c>
      <c r="F540">
        <v>188.22553344444444</v>
      </c>
      <c r="G540">
        <v>112.00801577777777</v>
      </c>
      <c r="H540">
        <v>124.16508922222222</v>
      </c>
      <c r="I540">
        <v>84.240041222222217</v>
      </c>
      <c r="J540">
        <v>106.596608</v>
      </c>
      <c r="K540" s="21" t="str">
        <f t="shared" si="8"/>
        <v>12-Apr-2025  Bl No 59</v>
      </c>
      <c r="AD540" s="20"/>
      <c r="AE540" s="20"/>
      <c r="AF540" s="20"/>
      <c r="AG540" s="20"/>
      <c r="AH540" s="20"/>
      <c r="AI540" s="20"/>
      <c r="AJ540" s="20"/>
    </row>
    <row r="541" spans="1:36" ht="17.100000000000001" customHeight="1" x14ac:dyDescent="0.25">
      <c r="A541" s="60">
        <v>45759</v>
      </c>
      <c r="B541" s="18">
        <v>60</v>
      </c>
      <c r="C541" s="19">
        <v>50.02</v>
      </c>
      <c r="D541">
        <v>1337.2295935555555</v>
      </c>
      <c r="E541">
        <v>248.63704322222222</v>
      </c>
      <c r="F541">
        <v>190.65086011111111</v>
      </c>
      <c r="G541">
        <v>113.5625231111111</v>
      </c>
      <c r="H541">
        <v>121.71971755555556</v>
      </c>
      <c r="I541">
        <v>86.674750444444442</v>
      </c>
      <c r="J541">
        <v>108.50090166666666</v>
      </c>
      <c r="K541" s="21" t="str">
        <f t="shared" si="8"/>
        <v>12-Apr-2025  Bl No 60</v>
      </c>
      <c r="AD541" s="20"/>
      <c r="AE541" s="20"/>
      <c r="AF541" s="20"/>
      <c r="AG541" s="20"/>
      <c r="AH541" s="20"/>
      <c r="AI541" s="20"/>
      <c r="AJ541" s="20"/>
    </row>
    <row r="542" spans="1:36" ht="17.100000000000001" customHeight="1" x14ac:dyDescent="0.25">
      <c r="A542" s="60">
        <v>45759</v>
      </c>
      <c r="B542" s="18">
        <v>61</v>
      </c>
      <c r="C542" s="19">
        <v>50.04</v>
      </c>
      <c r="D542">
        <v>1363.4258486666668</v>
      </c>
      <c r="E542">
        <v>250.08254755555555</v>
      </c>
      <c r="F542">
        <v>190.02431422222222</v>
      </c>
      <c r="G542">
        <v>117.18464066666667</v>
      </c>
      <c r="H542">
        <v>123.17602122222222</v>
      </c>
      <c r="I542">
        <v>92.313813333333329</v>
      </c>
      <c r="J542">
        <v>102.98819633333333</v>
      </c>
      <c r="K542" s="21" t="str">
        <f t="shared" si="8"/>
        <v>12-Apr-2025  Bl No 61</v>
      </c>
      <c r="AD542" s="20"/>
      <c r="AE542" s="20"/>
      <c r="AF542" s="20"/>
      <c r="AG542" s="20"/>
      <c r="AH542" s="20"/>
      <c r="AI542" s="20"/>
      <c r="AJ542" s="20"/>
    </row>
    <row r="543" spans="1:36" ht="17.100000000000001" customHeight="1" x14ac:dyDescent="0.25">
      <c r="A543" s="60">
        <v>45759</v>
      </c>
      <c r="B543" s="18">
        <v>62</v>
      </c>
      <c r="C543" s="19">
        <v>49.99</v>
      </c>
      <c r="D543">
        <v>1377.0222227777779</v>
      </c>
      <c r="E543">
        <v>257.87701533333336</v>
      </c>
      <c r="F543">
        <v>187.06341322222221</v>
      </c>
      <c r="G543">
        <v>121.57080133333334</v>
      </c>
      <c r="H543">
        <v>128.02119033333332</v>
      </c>
      <c r="I543">
        <v>94.226759666666666</v>
      </c>
      <c r="J543">
        <v>107.29715144444444</v>
      </c>
      <c r="K543" s="21" t="str">
        <f t="shared" si="8"/>
        <v>12-Apr-2025  Bl No 62</v>
      </c>
      <c r="AD543" s="20"/>
      <c r="AE543" s="20"/>
      <c r="AF543" s="20"/>
      <c r="AG543" s="20"/>
      <c r="AH543" s="20"/>
      <c r="AI543" s="20"/>
      <c r="AJ543" s="20"/>
    </row>
    <row r="544" spans="1:36" ht="17.100000000000001" customHeight="1" x14ac:dyDescent="0.25">
      <c r="A544" s="60">
        <v>45759</v>
      </c>
      <c r="B544" s="18">
        <v>63</v>
      </c>
      <c r="C544" s="19">
        <v>50.02</v>
      </c>
      <c r="D544">
        <v>1335.393608111111</v>
      </c>
      <c r="E544">
        <v>263.70014088888888</v>
      </c>
      <c r="F544">
        <v>182.00111477777779</v>
      </c>
      <c r="G544">
        <v>116.75609855555555</v>
      </c>
      <c r="H544">
        <v>138.92096022222222</v>
      </c>
      <c r="I544">
        <v>94.11454055555555</v>
      </c>
      <c r="J544">
        <v>104.95707622222223</v>
      </c>
      <c r="K544" s="21" t="str">
        <f t="shared" si="8"/>
        <v>12-Apr-2025  Bl No 63</v>
      </c>
      <c r="AD544" s="20"/>
      <c r="AE544" s="20"/>
      <c r="AF544" s="20"/>
      <c r="AG544" s="20"/>
      <c r="AH544" s="20"/>
      <c r="AI544" s="20"/>
      <c r="AJ544" s="20"/>
    </row>
    <row r="545" spans="1:36" ht="17.100000000000001" customHeight="1" x14ac:dyDescent="0.25">
      <c r="A545" s="60">
        <v>45759</v>
      </c>
      <c r="B545" s="18">
        <v>64</v>
      </c>
      <c r="C545" s="19">
        <v>50.04</v>
      </c>
      <c r="D545">
        <v>1316.8335701111112</v>
      </c>
      <c r="E545">
        <v>267.78981955555554</v>
      </c>
      <c r="F545">
        <v>184.74408411111111</v>
      </c>
      <c r="G545">
        <v>122.28560111111111</v>
      </c>
      <c r="H545">
        <v>138.61457266666667</v>
      </c>
      <c r="I545">
        <v>85.827764555555561</v>
      </c>
      <c r="J545">
        <v>107.27011788888889</v>
      </c>
      <c r="K545" s="21" t="str">
        <f t="shared" si="8"/>
        <v>12-Apr-2025  Bl No 64</v>
      </c>
      <c r="AD545" s="20"/>
      <c r="AE545" s="20"/>
      <c r="AF545" s="20"/>
      <c r="AG545" s="20"/>
      <c r="AH545" s="20"/>
      <c r="AI545" s="20"/>
      <c r="AJ545" s="20"/>
    </row>
    <row r="546" spans="1:36" ht="17.100000000000001" customHeight="1" x14ac:dyDescent="0.25">
      <c r="A546" s="60">
        <v>45759</v>
      </c>
      <c r="B546" s="18">
        <v>65</v>
      </c>
      <c r="C546" s="19">
        <v>50.07</v>
      </c>
      <c r="D546">
        <v>1315.6132661111112</v>
      </c>
      <c r="E546">
        <v>273.58572033333331</v>
      </c>
      <c r="F546">
        <v>182.38362288888888</v>
      </c>
      <c r="G546">
        <v>130.6055608888889</v>
      </c>
      <c r="H546">
        <v>136.63090155555557</v>
      </c>
      <c r="I546">
        <v>91.727114888888892</v>
      </c>
      <c r="J546">
        <v>103.96986255555555</v>
      </c>
      <c r="K546" s="21" t="str">
        <f t="shared" si="8"/>
        <v>12-Apr-2025  Bl No 65</v>
      </c>
      <c r="AD546" s="20"/>
      <c r="AE546" s="20"/>
      <c r="AF546" s="20"/>
      <c r="AG546" s="20"/>
      <c r="AH546" s="20"/>
      <c r="AI546" s="20"/>
      <c r="AJ546" s="20"/>
    </row>
    <row r="547" spans="1:36" ht="17.100000000000001" customHeight="1" x14ac:dyDescent="0.25">
      <c r="A547" s="60">
        <v>45759</v>
      </c>
      <c r="B547" s="18">
        <v>66</v>
      </c>
      <c r="C547" s="19">
        <v>49.99</v>
      </c>
      <c r="D547">
        <v>1311.8670622222223</v>
      </c>
      <c r="E547">
        <v>273.28269077777776</v>
      </c>
      <c r="F547">
        <v>185.99756744444446</v>
      </c>
      <c r="G547">
        <v>139.862955</v>
      </c>
      <c r="H547">
        <v>138.34013922222223</v>
      </c>
      <c r="I547">
        <v>93.246464555555562</v>
      </c>
      <c r="J547">
        <v>112.38808833333333</v>
      </c>
      <c r="K547" s="21" t="str">
        <f t="shared" si="8"/>
        <v>12-Apr-2025  Bl No 66</v>
      </c>
      <c r="AD547" s="20"/>
      <c r="AE547" s="20"/>
      <c r="AF547" s="20"/>
      <c r="AG547" s="20"/>
      <c r="AH547" s="20"/>
      <c r="AI547" s="20"/>
      <c r="AJ547" s="20"/>
    </row>
    <row r="548" spans="1:36" ht="17.100000000000001" customHeight="1" x14ac:dyDescent="0.25">
      <c r="A548" s="60">
        <v>45759</v>
      </c>
      <c r="B548" s="18">
        <v>67</v>
      </c>
      <c r="C548" s="19">
        <v>49.98</v>
      </c>
      <c r="D548">
        <v>1324.4498793333332</v>
      </c>
      <c r="E548">
        <v>276.45705400000003</v>
      </c>
      <c r="F548">
        <v>181.97921355555556</v>
      </c>
      <c r="G548">
        <v>142.60289299999999</v>
      </c>
      <c r="H548">
        <v>143.08555422222221</v>
      </c>
      <c r="I548">
        <v>95.51205233333333</v>
      </c>
      <c r="J548">
        <v>114.658327</v>
      </c>
      <c r="K548" s="21" t="str">
        <f t="shared" si="8"/>
        <v>12-Apr-2025  Bl No 67</v>
      </c>
      <c r="AD548" s="20"/>
      <c r="AE548" s="20"/>
      <c r="AF548" s="20"/>
      <c r="AG548" s="20"/>
      <c r="AH548" s="20"/>
      <c r="AI548" s="20"/>
      <c r="AJ548" s="20"/>
    </row>
    <row r="549" spans="1:36" ht="17.100000000000001" customHeight="1" x14ac:dyDescent="0.25">
      <c r="A549" s="60">
        <v>45759</v>
      </c>
      <c r="B549" s="18">
        <v>68</v>
      </c>
      <c r="C549" s="19">
        <v>49.98</v>
      </c>
      <c r="D549">
        <v>1328.9890945555555</v>
      </c>
      <c r="E549">
        <v>283.70904633333333</v>
      </c>
      <c r="F549">
        <v>181.95421633333333</v>
      </c>
      <c r="G549">
        <v>149.501733</v>
      </c>
      <c r="H549">
        <v>150.54409077777777</v>
      </c>
      <c r="I549">
        <v>89.834354444444443</v>
      </c>
      <c r="J549">
        <v>121.76810633333334</v>
      </c>
      <c r="K549" s="21" t="str">
        <f t="shared" si="8"/>
        <v>12-Apr-2025  Bl No 68</v>
      </c>
      <c r="AD549" s="20"/>
      <c r="AE549" s="20"/>
      <c r="AF549" s="20"/>
      <c r="AG549" s="20"/>
      <c r="AH549" s="20"/>
      <c r="AI549" s="20"/>
      <c r="AJ549" s="20"/>
    </row>
    <row r="550" spans="1:36" ht="17.100000000000001" customHeight="1" x14ac:dyDescent="0.25">
      <c r="A550" s="60">
        <v>45759</v>
      </c>
      <c r="B550" s="18">
        <v>69</v>
      </c>
      <c r="C550" s="19">
        <v>50.07</v>
      </c>
      <c r="D550">
        <v>1328.7502815555556</v>
      </c>
      <c r="E550">
        <v>262.36602366666665</v>
      </c>
      <c r="F550">
        <v>189.04130188888888</v>
      </c>
      <c r="G550">
        <v>158.22449655555556</v>
      </c>
      <c r="H550">
        <v>148.87099499999999</v>
      </c>
      <c r="I550">
        <v>78.790956111111115</v>
      </c>
      <c r="J550">
        <v>122.37016411111111</v>
      </c>
      <c r="K550" s="21" t="str">
        <f t="shared" si="8"/>
        <v>12-Apr-2025  Bl No 69</v>
      </c>
      <c r="AD550" s="20"/>
      <c r="AE550" s="20"/>
      <c r="AF550" s="20"/>
      <c r="AG550" s="20"/>
      <c r="AH550" s="20"/>
      <c r="AI550" s="20"/>
      <c r="AJ550" s="20"/>
    </row>
    <row r="551" spans="1:36" ht="17.100000000000001" customHeight="1" x14ac:dyDescent="0.25">
      <c r="A551" s="60">
        <v>45759</v>
      </c>
      <c r="B551" s="18">
        <v>70</v>
      </c>
      <c r="C551" s="19">
        <v>50</v>
      </c>
      <c r="D551">
        <v>1350.4248993333333</v>
      </c>
      <c r="E551">
        <v>267.33916699999997</v>
      </c>
      <c r="F551">
        <v>197.68515988888888</v>
      </c>
      <c r="G551">
        <v>163.44454522222222</v>
      </c>
      <c r="H551">
        <v>149.43567611111112</v>
      </c>
      <c r="I551">
        <v>80.115935666666672</v>
      </c>
      <c r="J551">
        <v>125.89342044444444</v>
      </c>
      <c r="K551" s="21" t="str">
        <f t="shared" si="8"/>
        <v>12-Apr-2025  Bl No 70</v>
      </c>
      <c r="AD551" s="20"/>
      <c r="AE551" s="20"/>
      <c r="AF551" s="20"/>
      <c r="AG551" s="20"/>
      <c r="AH551" s="20"/>
      <c r="AI551" s="20"/>
      <c r="AJ551" s="20"/>
    </row>
    <row r="552" spans="1:36" ht="17.100000000000001" customHeight="1" x14ac:dyDescent="0.25">
      <c r="A552" s="60">
        <v>45759</v>
      </c>
      <c r="B552" s="18">
        <v>71</v>
      </c>
      <c r="C552" s="19">
        <v>50.02</v>
      </c>
      <c r="D552">
        <v>1405.3070393333333</v>
      </c>
      <c r="E552">
        <v>268.25684100000001</v>
      </c>
      <c r="F552">
        <v>216.03739355555555</v>
      </c>
      <c r="G552">
        <v>175.52303933333334</v>
      </c>
      <c r="H552">
        <v>151.80627522222221</v>
      </c>
      <c r="I552">
        <v>82.825058666666663</v>
      </c>
      <c r="J552">
        <v>126.84086933333333</v>
      </c>
      <c r="K552" s="21" t="str">
        <f t="shared" si="8"/>
        <v>12-Apr-2025  Bl No 71</v>
      </c>
      <c r="AD552" s="20"/>
      <c r="AE552" s="20"/>
      <c r="AF552" s="20"/>
      <c r="AG552" s="20"/>
      <c r="AH552" s="20"/>
      <c r="AI552" s="20"/>
      <c r="AJ552" s="20"/>
    </row>
    <row r="553" spans="1:36" ht="17.100000000000001" customHeight="1" x14ac:dyDescent="0.25">
      <c r="A553" s="60">
        <v>45759</v>
      </c>
      <c r="B553" s="18">
        <v>72</v>
      </c>
      <c r="C553" s="19">
        <v>50.03</v>
      </c>
      <c r="D553">
        <v>1481.2334835555555</v>
      </c>
      <c r="E553">
        <v>266.62546155555555</v>
      </c>
      <c r="F553">
        <v>242.65175222222223</v>
      </c>
      <c r="G553">
        <v>194.76059644444445</v>
      </c>
      <c r="H553">
        <v>157.21584244444443</v>
      </c>
      <c r="I553">
        <v>85.618550333333332</v>
      </c>
      <c r="J553">
        <v>133.13619366666666</v>
      </c>
      <c r="K553" s="21" t="str">
        <f t="shared" si="8"/>
        <v>12-Apr-2025  Bl No 72</v>
      </c>
      <c r="AD553" s="20"/>
      <c r="AE553" s="20"/>
      <c r="AF553" s="20"/>
      <c r="AG553" s="20"/>
      <c r="AH553" s="20"/>
      <c r="AI553" s="20"/>
      <c r="AJ553" s="20"/>
    </row>
    <row r="554" spans="1:36" ht="17.100000000000001" customHeight="1" x14ac:dyDescent="0.25">
      <c r="A554" s="60">
        <v>45759</v>
      </c>
      <c r="B554" s="18">
        <v>73</v>
      </c>
      <c r="C554" s="19">
        <v>50.06</v>
      </c>
      <c r="D554">
        <v>1618.9341587777778</v>
      </c>
      <c r="E554">
        <v>215.92670100000001</v>
      </c>
      <c r="F554">
        <v>268.00556444444442</v>
      </c>
      <c r="G554">
        <v>208.92464588888888</v>
      </c>
      <c r="H554">
        <v>155.26658633333332</v>
      </c>
      <c r="I554">
        <v>89.375517555555561</v>
      </c>
      <c r="J554">
        <v>147.81341788888889</v>
      </c>
      <c r="K554" s="21" t="str">
        <f t="shared" si="8"/>
        <v>12-Apr-2025  Bl No 73</v>
      </c>
      <c r="AD554" s="20"/>
      <c r="AE554" s="20"/>
      <c r="AF554" s="20"/>
      <c r="AG554" s="20"/>
      <c r="AH554" s="20"/>
      <c r="AI554" s="20"/>
      <c r="AJ554" s="20"/>
    </row>
    <row r="555" spans="1:36" ht="17.100000000000001" customHeight="1" x14ac:dyDescent="0.25">
      <c r="A555" s="60">
        <v>45759</v>
      </c>
      <c r="B555" s="18">
        <v>74</v>
      </c>
      <c r="C555" s="19">
        <v>50.03</v>
      </c>
      <c r="D555">
        <v>1684.6749170000001</v>
      </c>
      <c r="E555">
        <v>209.19876600000001</v>
      </c>
      <c r="F555">
        <v>283.85387077777779</v>
      </c>
      <c r="G555">
        <v>211.24528155555555</v>
      </c>
      <c r="H555">
        <v>149.55470266666666</v>
      </c>
      <c r="I555">
        <v>102.84451977777778</v>
      </c>
      <c r="J555">
        <v>154.95286722222221</v>
      </c>
      <c r="K555" s="21" t="str">
        <f t="shared" si="8"/>
        <v>12-Apr-2025  Bl No 74</v>
      </c>
      <c r="AD555" s="20"/>
      <c r="AE555" s="20"/>
      <c r="AF555" s="20"/>
      <c r="AG555" s="20"/>
      <c r="AH555" s="20"/>
      <c r="AI555" s="20"/>
      <c r="AJ555" s="20"/>
    </row>
    <row r="556" spans="1:36" ht="17.100000000000001" customHeight="1" x14ac:dyDescent="0.25">
      <c r="A556" s="60">
        <v>45759</v>
      </c>
      <c r="B556" s="18">
        <v>75</v>
      </c>
      <c r="C556" s="19">
        <v>50.01</v>
      </c>
      <c r="D556">
        <v>1688.6673837777778</v>
      </c>
      <c r="E556">
        <v>201.98747466666666</v>
      </c>
      <c r="F556">
        <v>287.5486807777778</v>
      </c>
      <c r="G556">
        <v>207.25284755555555</v>
      </c>
      <c r="H556">
        <v>146.16161522222222</v>
      </c>
      <c r="I556">
        <v>101.41365455555555</v>
      </c>
      <c r="J556">
        <v>158.29862499999999</v>
      </c>
      <c r="K556" s="21" t="str">
        <f t="shared" si="8"/>
        <v>12-Apr-2025  Bl No 75</v>
      </c>
      <c r="AD556" s="20"/>
      <c r="AE556" s="20"/>
      <c r="AF556" s="20"/>
      <c r="AG556" s="20"/>
      <c r="AH556" s="20"/>
      <c r="AI556" s="20"/>
      <c r="AJ556" s="20"/>
    </row>
    <row r="557" spans="1:36" ht="17.100000000000001" customHeight="1" x14ac:dyDescent="0.25">
      <c r="A557" s="60">
        <v>45759</v>
      </c>
      <c r="B557" s="18">
        <v>76</v>
      </c>
      <c r="C557" s="19">
        <v>49.97</v>
      </c>
      <c r="D557">
        <v>1687.9696437777777</v>
      </c>
      <c r="E557">
        <v>170.42662688888888</v>
      </c>
      <c r="F557">
        <v>287.04956511111112</v>
      </c>
      <c r="G557">
        <v>198.20236777777777</v>
      </c>
      <c r="H557">
        <v>140.70159544444445</v>
      </c>
      <c r="I557">
        <v>98.303128111111107</v>
      </c>
      <c r="J557">
        <v>155.08661722222223</v>
      </c>
      <c r="K557" s="21" t="str">
        <f t="shared" si="8"/>
        <v>12-Apr-2025  Bl No 76</v>
      </c>
      <c r="AD557" s="20"/>
      <c r="AE557" s="20"/>
      <c r="AF557" s="20"/>
      <c r="AG557" s="20"/>
      <c r="AH557" s="20"/>
      <c r="AI557" s="20"/>
      <c r="AJ557" s="20"/>
    </row>
    <row r="558" spans="1:36" ht="17.100000000000001" customHeight="1" x14ac:dyDescent="0.25">
      <c r="A558" s="60">
        <v>45759</v>
      </c>
      <c r="B558" s="18">
        <v>77</v>
      </c>
      <c r="C558" s="19">
        <v>49.93</v>
      </c>
      <c r="D558">
        <v>1676.0717393333334</v>
      </c>
      <c r="E558">
        <v>166.79271066666666</v>
      </c>
      <c r="F558">
        <v>280.85201999999998</v>
      </c>
      <c r="G558">
        <v>190.02574388888888</v>
      </c>
      <c r="H558">
        <v>135.87182755555557</v>
      </c>
      <c r="I558">
        <v>97.30305966666667</v>
      </c>
      <c r="J558">
        <v>159.55138600000001</v>
      </c>
      <c r="K558" s="21" t="str">
        <f t="shared" si="8"/>
        <v>12-Apr-2025  Bl No 77</v>
      </c>
      <c r="AD558" s="20"/>
      <c r="AE558" s="20"/>
      <c r="AF558" s="20"/>
      <c r="AG558" s="20"/>
      <c r="AH558" s="20"/>
      <c r="AI558" s="20"/>
      <c r="AJ558" s="20"/>
    </row>
    <row r="559" spans="1:36" ht="17.100000000000001" customHeight="1" x14ac:dyDescent="0.25">
      <c r="A559" s="60">
        <v>45759</v>
      </c>
      <c r="B559" s="18">
        <v>78</v>
      </c>
      <c r="C559" s="19">
        <v>49.96</v>
      </c>
      <c r="D559">
        <v>1639.2163525555557</v>
      </c>
      <c r="E559">
        <v>169.28265366666668</v>
      </c>
      <c r="F559">
        <v>280.16293400000001</v>
      </c>
      <c r="G559">
        <v>181.48538744444446</v>
      </c>
      <c r="H559">
        <v>138.67250288888889</v>
      </c>
      <c r="I559">
        <v>93.805552333333338</v>
      </c>
      <c r="J559">
        <v>158.99019577777779</v>
      </c>
      <c r="K559" s="21" t="str">
        <f t="shared" si="8"/>
        <v>12-Apr-2025  Bl No 78</v>
      </c>
      <c r="AD559" s="20"/>
      <c r="AE559" s="20"/>
      <c r="AF559" s="20"/>
      <c r="AG559" s="20"/>
      <c r="AH559" s="20"/>
      <c r="AI559" s="20"/>
      <c r="AJ559" s="20"/>
    </row>
    <row r="560" spans="1:36" ht="17.100000000000001" customHeight="1" x14ac:dyDescent="0.25">
      <c r="A560" s="60">
        <v>45759</v>
      </c>
      <c r="B560" s="18">
        <v>79</v>
      </c>
      <c r="C560" s="19">
        <v>50.02</v>
      </c>
      <c r="D560">
        <v>1650.7866992222223</v>
      </c>
      <c r="E560">
        <v>154.68802466666668</v>
      </c>
      <c r="F560">
        <v>278.73036233333335</v>
      </c>
      <c r="G560">
        <v>174.22501133333333</v>
      </c>
      <c r="H560">
        <v>132.59347011111112</v>
      </c>
      <c r="I560">
        <v>106.37883100000001</v>
      </c>
      <c r="J560">
        <v>157.31118155555555</v>
      </c>
      <c r="K560" s="21" t="str">
        <f t="shared" si="8"/>
        <v>12-Apr-2025  Bl No 79</v>
      </c>
      <c r="AD560" s="20"/>
      <c r="AE560" s="20"/>
      <c r="AF560" s="20"/>
      <c r="AG560" s="20"/>
      <c r="AH560" s="20"/>
      <c r="AI560" s="20"/>
      <c r="AJ560" s="20"/>
    </row>
    <row r="561" spans="1:36" ht="17.100000000000001" customHeight="1" x14ac:dyDescent="0.25">
      <c r="A561" s="60">
        <v>45759</v>
      </c>
      <c r="B561" s="18">
        <v>80</v>
      </c>
      <c r="C561" s="19">
        <v>49.98</v>
      </c>
      <c r="D561">
        <v>1659.0150617777779</v>
      </c>
      <c r="E561">
        <v>144.34495088888889</v>
      </c>
      <c r="F561">
        <v>277.20335433333332</v>
      </c>
      <c r="G561">
        <v>159.88707666666667</v>
      </c>
      <c r="H561">
        <v>130.49742211111112</v>
      </c>
      <c r="I561">
        <v>106.07699844444444</v>
      </c>
      <c r="J561">
        <v>152.9808878888889</v>
      </c>
      <c r="K561" s="21" t="str">
        <f t="shared" si="8"/>
        <v>12-Apr-2025  Bl No 80</v>
      </c>
      <c r="AD561" s="20"/>
      <c r="AE561" s="20"/>
      <c r="AF561" s="20"/>
      <c r="AG561" s="20"/>
      <c r="AH561" s="20"/>
      <c r="AI561" s="20"/>
      <c r="AJ561" s="20"/>
    </row>
    <row r="562" spans="1:36" ht="17.100000000000001" customHeight="1" x14ac:dyDescent="0.25">
      <c r="A562" s="60">
        <v>45759</v>
      </c>
      <c r="B562" s="18">
        <v>81</v>
      </c>
      <c r="C562" s="19">
        <v>49.95</v>
      </c>
      <c r="D562">
        <v>1652.9940312222222</v>
      </c>
      <c r="E562">
        <v>143.22842577777777</v>
      </c>
      <c r="F562">
        <v>276.92954388888887</v>
      </c>
      <c r="G562">
        <v>159.209037</v>
      </c>
      <c r="H562">
        <v>126.85018700000001</v>
      </c>
      <c r="I562">
        <v>105.13271333333333</v>
      </c>
      <c r="J562">
        <v>150.42615366666666</v>
      </c>
      <c r="K562" s="21" t="str">
        <f t="shared" si="8"/>
        <v>12-Apr-2025  Bl No 81</v>
      </c>
      <c r="AD562" s="20"/>
      <c r="AE562" s="20"/>
      <c r="AF562" s="20"/>
      <c r="AG562" s="20"/>
      <c r="AH562" s="20"/>
      <c r="AI562" s="20"/>
      <c r="AJ562" s="20"/>
    </row>
    <row r="563" spans="1:36" ht="17.100000000000001" customHeight="1" x14ac:dyDescent="0.25">
      <c r="A563" s="60">
        <v>45759</v>
      </c>
      <c r="B563" s="18">
        <v>82</v>
      </c>
      <c r="C563" s="19">
        <v>49.98</v>
      </c>
      <c r="D563">
        <v>1643.8355825555554</v>
      </c>
      <c r="E563">
        <v>137.41504255555554</v>
      </c>
      <c r="F563">
        <v>278.06031366666667</v>
      </c>
      <c r="G563">
        <v>151.85804455555555</v>
      </c>
      <c r="H563">
        <v>125.56982455555556</v>
      </c>
      <c r="I563">
        <v>100.76372944444445</v>
      </c>
      <c r="J563">
        <v>148.98909233333333</v>
      </c>
      <c r="K563" s="21" t="str">
        <f t="shared" si="8"/>
        <v>12-Apr-2025  Bl No 82</v>
      </c>
      <c r="AD563" s="20"/>
      <c r="AE563" s="20"/>
      <c r="AF563" s="20"/>
      <c r="AG563" s="20"/>
      <c r="AH563" s="20"/>
      <c r="AI563" s="20"/>
      <c r="AJ563" s="20"/>
    </row>
    <row r="564" spans="1:36" ht="17.100000000000001" customHeight="1" x14ac:dyDescent="0.25">
      <c r="A564" s="60">
        <v>45759</v>
      </c>
      <c r="B564" s="18">
        <v>83</v>
      </c>
      <c r="C564" s="19">
        <v>49.95</v>
      </c>
      <c r="D564">
        <v>1624.3360170000001</v>
      </c>
      <c r="E564">
        <v>132.20217877777779</v>
      </c>
      <c r="F564">
        <v>278.0741151111111</v>
      </c>
      <c r="G564">
        <v>147.54972655555557</v>
      </c>
      <c r="H564">
        <v>117.53808655555555</v>
      </c>
      <c r="I564">
        <v>101.65309388888889</v>
      </c>
      <c r="J564">
        <v>145.25888733333332</v>
      </c>
      <c r="K564" s="21" t="str">
        <f t="shared" si="8"/>
        <v>12-Apr-2025  Bl No 83</v>
      </c>
      <c r="AD564" s="20"/>
      <c r="AE564" s="20"/>
      <c r="AF564" s="20"/>
      <c r="AG564" s="20"/>
      <c r="AH564" s="20"/>
      <c r="AI564" s="20"/>
      <c r="AJ564" s="20"/>
    </row>
    <row r="565" spans="1:36" ht="17.100000000000001" customHeight="1" x14ac:dyDescent="0.25">
      <c r="A565" s="60">
        <v>45759</v>
      </c>
      <c r="B565" s="18">
        <v>84</v>
      </c>
      <c r="C565" s="19">
        <v>49.9</v>
      </c>
      <c r="D565">
        <v>1611.1793617777778</v>
      </c>
      <c r="E565">
        <v>124.66084888888889</v>
      </c>
      <c r="F565">
        <v>276.24802544444447</v>
      </c>
      <c r="G565">
        <v>140.85552366666667</v>
      </c>
      <c r="H565">
        <v>114.81453466666666</v>
      </c>
      <c r="I565">
        <v>99.502121222222229</v>
      </c>
      <c r="J565">
        <v>142.89065011111111</v>
      </c>
      <c r="K565" s="21" t="str">
        <f t="shared" si="8"/>
        <v>12-Apr-2025  Bl No 84</v>
      </c>
      <c r="AD565" s="20"/>
      <c r="AE565" s="20"/>
      <c r="AF565" s="20"/>
      <c r="AG565" s="20"/>
      <c r="AH565" s="20"/>
      <c r="AI565" s="20"/>
      <c r="AJ565" s="20"/>
    </row>
    <row r="566" spans="1:36" ht="17.100000000000001" customHeight="1" x14ac:dyDescent="0.25">
      <c r="A566" s="60">
        <v>45759</v>
      </c>
      <c r="B566" s="18">
        <v>85</v>
      </c>
      <c r="C566" s="19">
        <v>49.88</v>
      </c>
      <c r="D566">
        <v>1602.9474560000001</v>
      </c>
      <c r="E566">
        <v>113.32352744444445</v>
      </c>
      <c r="F566">
        <v>273.94321655555558</v>
      </c>
      <c r="G566">
        <v>134.11292044444446</v>
      </c>
      <c r="H566">
        <v>112.88644388888889</v>
      </c>
      <c r="I566">
        <v>97.650375222222223</v>
      </c>
      <c r="J566">
        <v>139.57221811111111</v>
      </c>
      <c r="K566" s="21" t="str">
        <f t="shared" si="8"/>
        <v>12-Apr-2025  Bl No 85</v>
      </c>
      <c r="AD566" s="20"/>
      <c r="AE566" s="20"/>
      <c r="AF566" s="20"/>
      <c r="AG566" s="20"/>
      <c r="AH566" s="20"/>
      <c r="AI566" s="20"/>
      <c r="AJ566" s="20"/>
    </row>
    <row r="567" spans="1:36" ht="17.100000000000001" customHeight="1" x14ac:dyDescent="0.25">
      <c r="A567" s="60">
        <v>45759</v>
      </c>
      <c r="B567" s="18">
        <v>86</v>
      </c>
      <c r="C567" s="19">
        <v>49.9</v>
      </c>
      <c r="D567">
        <v>1584.6754568888889</v>
      </c>
      <c r="E567">
        <v>107.96027477777778</v>
      </c>
      <c r="F567">
        <v>272.36237299999999</v>
      </c>
      <c r="G567">
        <v>129.17604477777778</v>
      </c>
      <c r="H567">
        <v>107.73568944444445</v>
      </c>
      <c r="I567">
        <v>94.40346266666667</v>
      </c>
      <c r="J567">
        <v>139.29340922222221</v>
      </c>
      <c r="K567" s="21" t="str">
        <f t="shared" si="8"/>
        <v>12-Apr-2025  Bl No 86</v>
      </c>
      <c r="AD567" s="20"/>
      <c r="AE567" s="20"/>
      <c r="AF567" s="20"/>
      <c r="AG567" s="20"/>
      <c r="AH567" s="20"/>
      <c r="AI567" s="20"/>
      <c r="AJ567" s="20"/>
    </row>
    <row r="568" spans="1:36" ht="17.100000000000001" customHeight="1" x14ac:dyDescent="0.25">
      <c r="A568" s="60">
        <v>45759</v>
      </c>
      <c r="B568" s="18">
        <v>87</v>
      </c>
      <c r="C568" s="19">
        <v>49.98</v>
      </c>
      <c r="D568">
        <v>1560.2281881111112</v>
      </c>
      <c r="E568">
        <v>103.09592888888889</v>
      </c>
      <c r="F568">
        <v>270.78931722222222</v>
      </c>
      <c r="G568">
        <v>123.64778933333334</v>
      </c>
      <c r="H568">
        <v>104.64276700000001</v>
      </c>
      <c r="I568">
        <v>91.993637222222219</v>
      </c>
      <c r="J568">
        <v>134.58271433333334</v>
      </c>
      <c r="K568" s="21" t="str">
        <f t="shared" si="8"/>
        <v>12-Apr-2025  Bl No 87</v>
      </c>
      <c r="AD568" s="20"/>
      <c r="AE568" s="20"/>
      <c r="AF568" s="20"/>
      <c r="AG568" s="20"/>
      <c r="AH568" s="20"/>
      <c r="AI568" s="20"/>
      <c r="AJ568" s="20"/>
    </row>
    <row r="569" spans="1:36" ht="17.100000000000001" customHeight="1" x14ac:dyDescent="0.25">
      <c r="A569" s="60">
        <v>45759</v>
      </c>
      <c r="B569" s="18">
        <v>88</v>
      </c>
      <c r="C569" s="19">
        <v>50.03</v>
      </c>
      <c r="D569">
        <v>1540.0257561111111</v>
      </c>
      <c r="E569">
        <v>93.09659655555555</v>
      </c>
      <c r="F569">
        <v>265.0151308888889</v>
      </c>
      <c r="G569">
        <v>118.58827244444444</v>
      </c>
      <c r="H569">
        <v>104.84100988888889</v>
      </c>
      <c r="I569">
        <v>88.53386011111111</v>
      </c>
      <c r="J569">
        <v>129.11332588888888</v>
      </c>
      <c r="K569" s="21" t="str">
        <f t="shared" si="8"/>
        <v>12-Apr-2025  Bl No 88</v>
      </c>
      <c r="AD569" s="20"/>
      <c r="AE569" s="20"/>
      <c r="AF569" s="20"/>
      <c r="AG569" s="20"/>
      <c r="AH569" s="20"/>
      <c r="AI569" s="20"/>
      <c r="AJ569" s="20"/>
    </row>
    <row r="570" spans="1:36" ht="17.100000000000001" customHeight="1" x14ac:dyDescent="0.25">
      <c r="A570" s="60">
        <v>45759</v>
      </c>
      <c r="B570" s="18">
        <v>89</v>
      </c>
      <c r="C570" s="19">
        <v>50.02</v>
      </c>
      <c r="D570">
        <v>1510.9643587777778</v>
      </c>
      <c r="E570">
        <v>90.612032444444438</v>
      </c>
      <c r="F570">
        <v>266.75032144444447</v>
      </c>
      <c r="G570">
        <v>112.20190111111111</v>
      </c>
      <c r="H570">
        <v>96.053376222222226</v>
      </c>
      <c r="I570">
        <v>84.579785777777772</v>
      </c>
      <c r="J570">
        <v>127.11491766666667</v>
      </c>
      <c r="K570" s="21" t="str">
        <f t="shared" si="8"/>
        <v>12-Apr-2025  Bl No 89</v>
      </c>
      <c r="AD570" s="20"/>
      <c r="AE570" s="20"/>
      <c r="AF570" s="20"/>
      <c r="AG570" s="20"/>
      <c r="AH570" s="20"/>
      <c r="AI570" s="20"/>
      <c r="AJ570" s="20"/>
    </row>
    <row r="571" spans="1:36" ht="17.100000000000001" customHeight="1" x14ac:dyDescent="0.25">
      <c r="A571" s="60">
        <v>45759</v>
      </c>
      <c r="B571" s="18">
        <v>90</v>
      </c>
      <c r="C571" s="19">
        <v>50.04</v>
      </c>
      <c r="D571">
        <v>1488.9292444444445</v>
      </c>
      <c r="E571">
        <v>85.662454555555556</v>
      </c>
      <c r="F571">
        <v>263.96255388888886</v>
      </c>
      <c r="G571">
        <v>106.19850277777778</v>
      </c>
      <c r="H571">
        <v>90.018800999999996</v>
      </c>
      <c r="I571">
        <v>80.525186222222217</v>
      </c>
      <c r="J571">
        <v>123.20152522222222</v>
      </c>
      <c r="K571" s="21" t="str">
        <f t="shared" si="8"/>
        <v>12-Apr-2025  Bl No 90</v>
      </c>
      <c r="AD571" s="20"/>
      <c r="AE571" s="20"/>
      <c r="AF571" s="20"/>
      <c r="AG571" s="20"/>
      <c r="AH571" s="20"/>
      <c r="AI571" s="20"/>
      <c r="AJ571" s="20"/>
    </row>
    <row r="572" spans="1:36" ht="17.100000000000001" customHeight="1" x14ac:dyDescent="0.25">
      <c r="A572" s="60">
        <v>45759</v>
      </c>
      <c r="B572" s="18">
        <v>91</v>
      </c>
      <c r="C572" s="19">
        <v>50</v>
      </c>
      <c r="D572">
        <v>1449.6004586666666</v>
      </c>
      <c r="E572">
        <v>79.226135666666664</v>
      </c>
      <c r="F572">
        <v>263.636101</v>
      </c>
      <c r="G572">
        <v>102.31966711111112</v>
      </c>
      <c r="H572">
        <v>84.606883111111117</v>
      </c>
      <c r="I572">
        <v>76.470105777777775</v>
      </c>
      <c r="J572">
        <v>124.72507255555556</v>
      </c>
      <c r="K572" s="21" t="str">
        <f t="shared" si="8"/>
        <v>12-Apr-2025  Bl No 91</v>
      </c>
      <c r="AD572" s="20"/>
      <c r="AE572" s="20"/>
      <c r="AF572" s="20"/>
      <c r="AG572" s="20"/>
      <c r="AH572" s="20"/>
      <c r="AI572" s="20"/>
      <c r="AJ572" s="20"/>
    </row>
    <row r="573" spans="1:36" ht="17.100000000000001" customHeight="1" x14ac:dyDescent="0.25">
      <c r="A573" s="60">
        <v>45759</v>
      </c>
      <c r="B573" s="18">
        <v>92</v>
      </c>
      <c r="C573" s="19">
        <v>49.99</v>
      </c>
      <c r="D573">
        <v>1439.492033</v>
      </c>
      <c r="E573">
        <v>73.113897666666674</v>
      </c>
      <c r="F573">
        <v>256.07306855555555</v>
      </c>
      <c r="G573">
        <v>95.848571444444445</v>
      </c>
      <c r="H573">
        <v>84.112801111111111</v>
      </c>
      <c r="I573">
        <v>71.655366222222227</v>
      </c>
      <c r="J573">
        <v>118.90141277777778</v>
      </c>
      <c r="K573" s="21" t="str">
        <f t="shared" si="8"/>
        <v>12-Apr-2025  Bl No 92</v>
      </c>
      <c r="AD573" s="20"/>
      <c r="AE573" s="20"/>
      <c r="AF573" s="20"/>
      <c r="AG573" s="20"/>
      <c r="AH573" s="20"/>
      <c r="AI573" s="20"/>
      <c r="AJ573" s="20"/>
    </row>
    <row r="574" spans="1:36" ht="17.100000000000001" customHeight="1" x14ac:dyDescent="0.25">
      <c r="A574" s="60">
        <v>45759</v>
      </c>
      <c r="B574" s="18">
        <v>93</v>
      </c>
      <c r="C574" s="19">
        <v>49.97</v>
      </c>
      <c r="D574">
        <v>1415.7463547777777</v>
      </c>
      <c r="E574">
        <v>66.885749000000004</v>
      </c>
      <c r="F574">
        <v>249.94133211111111</v>
      </c>
      <c r="G574">
        <v>93.087214333333336</v>
      </c>
      <c r="H574">
        <v>96.915258555555553</v>
      </c>
      <c r="I574">
        <v>67.710772111111112</v>
      </c>
      <c r="J574">
        <v>117.10917888888889</v>
      </c>
      <c r="K574" s="21" t="str">
        <f t="shared" si="8"/>
        <v>12-Apr-2025  Bl No 93</v>
      </c>
      <c r="AD574" s="20"/>
      <c r="AE574" s="20"/>
      <c r="AF574" s="20"/>
      <c r="AG574" s="20"/>
      <c r="AH574" s="20"/>
      <c r="AI574" s="20"/>
      <c r="AJ574" s="20"/>
    </row>
    <row r="575" spans="1:36" ht="17.100000000000001" customHeight="1" x14ac:dyDescent="0.25">
      <c r="A575" s="60">
        <v>45759</v>
      </c>
      <c r="B575" s="18">
        <v>94</v>
      </c>
      <c r="C575" s="19">
        <v>49.99</v>
      </c>
      <c r="D575">
        <v>1364.5979386666668</v>
      </c>
      <c r="E575">
        <v>61.655755666666664</v>
      </c>
      <c r="F575">
        <v>249.66036722222222</v>
      </c>
      <c r="G575">
        <v>90.086065444444444</v>
      </c>
      <c r="H575">
        <v>85.194252555555551</v>
      </c>
      <c r="I575">
        <v>64.382887777777782</v>
      </c>
      <c r="J575">
        <v>115.53220611111111</v>
      </c>
      <c r="K575" s="21" t="str">
        <f t="shared" si="8"/>
        <v>12-Apr-2025  Bl No 94</v>
      </c>
      <c r="AD575" s="20"/>
      <c r="AE575" s="20"/>
      <c r="AF575" s="20"/>
      <c r="AG575" s="20"/>
      <c r="AH575" s="20"/>
      <c r="AI575" s="20"/>
      <c r="AJ575" s="20"/>
    </row>
    <row r="576" spans="1:36" ht="17.100000000000001" customHeight="1" x14ac:dyDescent="0.25">
      <c r="A576" s="60">
        <v>45759</v>
      </c>
      <c r="B576" s="18">
        <v>95</v>
      </c>
      <c r="C576" s="19">
        <v>50.01</v>
      </c>
      <c r="D576">
        <v>1312.3021866666666</v>
      </c>
      <c r="E576">
        <v>65.036308000000005</v>
      </c>
      <c r="F576">
        <v>247.24929888888889</v>
      </c>
      <c r="G576">
        <v>88.562724888888894</v>
      </c>
      <c r="H576">
        <v>83.800012333333328</v>
      </c>
      <c r="I576">
        <v>61.756515111111113</v>
      </c>
      <c r="J576">
        <v>113.233006</v>
      </c>
      <c r="K576" s="21" t="str">
        <f t="shared" si="8"/>
        <v>12-Apr-2025  Bl No 95</v>
      </c>
      <c r="AD576" s="20"/>
      <c r="AE576" s="20"/>
      <c r="AF576" s="20"/>
      <c r="AG576" s="20"/>
      <c r="AH576" s="20"/>
      <c r="AI576" s="20"/>
      <c r="AJ576" s="20"/>
    </row>
    <row r="577" spans="1:36" s="33" customFormat="1" ht="17.100000000000001" customHeight="1" x14ac:dyDescent="0.3">
      <c r="A577" s="60">
        <v>45759</v>
      </c>
      <c r="B577" s="32">
        <v>96</v>
      </c>
      <c r="C577" s="28">
        <v>50.03</v>
      </c>
      <c r="D577">
        <v>1280.9895497777777</v>
      </c>
      <c r="E577">
        <v>77.792466444444443</v>
      </c>
      <c r="F577">
        <v>248.20528744444445</v>
      </c>
      <c r="G577">
        <v>85.630770444444451</v>
      </c>
      <c r="H577">
        <v>80.794988777777775</v>
      </c>
      <c r="I577">
        <v>61.56634588888889</v>
      </c>
      <c r="J577">
        <v>113.08022022222222</v>
      </c>
      <c r="K577" s="21" t="str">
        <f t="shared" si="8"/>
        <v>12-Apr-2025  Bl No 96</v>
      </c>
      <c r="L577" s="31"/>
      <c r="M577" s="31"/>
      <c r="N577" s="32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29"/>
      <c r="AE577" s="29"/>
      <c r="AF577" s="29"/>
      <c r="AG577" s="29"/>
      <c r="AH577" s="29"/>
      <c r="AI577" s="29"/>
      <c r="AJ577" s="29"/>
    </row>
    <row r="578" spans="1:36" ht="17.100000000000001" customHeight="1" x14ac:dyDescent="0.25">
      <c r="A578" s="60">
        <v>45760</v>
      </c>
      <c r="B578" s="18">
        <v>1</v>
      </c>
      <c r="C578" s="19">
        <v>50.01</v>
      </c>
      <c r="D578">
        <v>1252.5541377777777</v>
      </c>
      <c r="E578">
        <v>112.91224433333333</v>
      </c>
      <c r="F578">
        <v>241.79768799999999</v>
      </c>
      <c r="G578">
        <v>84.243935555555552</v>
      </c>
      <c r="H578">
        <v>77.430113000000006</v>
      </c>
      <c r="I578">
        <v>59.937212000000002</v>
      </c>
      <c r="J578">
        <v>112.782426</v>
      </c>
      <c r="K578" s="21" t="str">
        <f t="shared" si="8"/>
        <v>13-Apr-2025  Bl No 1</v>
      </c>
      <c r="L578" s="22"/>
      <c r="AD578" s="20"/>
      <c r="AE578" s="20"/>
      <c r="AF578" s="20"/>
      <c r="AG578" s="20"/>
      <c r="AH578" s="20"/>
      <c r="AI578" s="20"/>
      <c r="AJ578" s="20"/>
    </row>
    <row r="579" spans="1:36" ht="17.100000000000001" customHeight="1" x14ac:dyDescent="0.25">
      <c r="A579" s="60">
        <v>45760</v>
      </c>
      <c r="B579" s="18">
        <v>2</v>
      </c>
      <c r="C579" s="19">
        <v>50.01</v>
      </c>
      <c r="D579">
        <v>1257.9883281111111</v>
      </c>
      <c r="E579">
        <v>129.41594255555555</v>
      </c>
      <c r="F579">
        <v>238.15120344444443</v>
      </c>
      <c r="G579">
        <v>82.105701333333329</v>
      </c>
      <c r="H579">
        <v>80.971718111111116</v>
      </c>
      <c r="I579">
        <v>59.627733444444445</v>
      </c>
      <c r="J579">
        <v>110.75264</v>
      </c>
      <c r="K579" s="21" t="str">
        <f t="shared" ref="K579:K642" si="9">TEXT(A579,"DD-MMM-YYYY") &amp;"  " &amp;"Bl No " &amp;B579</f>
        <v>13-Apr-2025  Bl No 2</v>
      </c>
      <c r="L579" s="22"/>
      <c r="AD579" s="20"/>
      <c r="AE579" s="20"/>
      <c r="AF579" s="20"/>
      <c r="AG579" s="20"/>
      <c r="AH579" s="20"/>
      <c r="AI579" s="20"/>
      <c r="AJ579" s="20"/>
    </row>
    <row r="580" spans="1:36" ht="17.100000000000001" customHeight="1" x14ac:dyDescent="0.25">
      <c r="A580" s="60">
        <v>45760</v>
      </c>
      <c r="B580" s="18">
        <v>3</v>
      </c>
      <c r="C580" s="19">
        <v>50</v>
      </c>
      <c r="D580">
        <v>1237.2752700000001</v>
      </c>
      <c r="E580">
        <v>122.72994</v>
      </c>
      <c r="F580">
        <v>236.78103511111112</v>
      </c>
      <c r="G580">
        <v>80.771133333333339</v>
      </c>
      <c r="H580">
        <v>78.209794111111108</v>
      </c>
      <c r="I580">
        <v>59.431468333333335</v>
      </c>
      <c r="J580">
        <v>109.855774</v>
      </c>
      <c r="K580" s="21" t="str">
        <f t="shared" si="9"/>
        <v>13-Apr-2025  Bl No 3</v>
      </c>
      <c r="AD580" s="20"/>
      <c r="AE580" s="20"/>
      <c r="AF580" s="20"/>
      <c r="AG580" s="20"/>
      <c r="AH580" s="20"/>
      <c r="AI580" s="20"/>
      <c r="AJ580" s="20"/>
    </row>
    <row r="581" spans="1:36" ht="17.100000000000001" customHeight="1" x14ac:dyDescent="0.25">
      <c r="A581" s="60">
        <v>45760</v>
      </c>
      <c r="B581" s="18">
        <v>4</v>
      </c>
      <c r="C581" s="19">
        <v>50.01</v>
      </c>
      <c r="D581">
        <v>1215.1476520000001</v>
      </c>
      <c r="E581">
        <v>120.95425633333333</v>
      </c>
      <c r="F581">
        <v>224.68247822222222</v>
      </c>
      <c r="G581">
        <v>78.388567444444448</v>
      </c>
      <c r="H581">
        <v>71.88252966666667</v>
      </c>
      <c r="I581">
        <v>57.997816</v>
      </c>
      <c r="J581">
        <v>111.22637744444444</v>
      </c>
      <c r="K581" s="21" t="str">
        <f t="shared" si="9"/>
        <v>13-Apr-2025  Bl No 4</v>
      </c>
      <c r="AD581" s="20"/>
      <c r="AE581" s="20"/>
      <c r="AF581" s="20"/>
      <c r="AG581" s="20"/>
      <c r="AH581" s="20"/>
      <c r="AI581" s="20"/>
      <c r="AJ581" s="20"/>
    </row>
    <row r="582" spans="1:36" ht="17.100000000000001" customHeight="1" x14ac:dyDescent="0.25">
      <c r="A582" s="60">
        <v>45760</v>
      </c>
      <c r="B582" s="18">
        <v>5</v>
      </c>
      <c r="C582" s="19">
        <v>50.01</v>
      </c>
      <c r="D582">
        <v>1181.8378895555556</v>
      </c>
      <c r="E582">
        <v>127.18516788888888</v>
      </c>
      <c r="F582">
        <v>225.92802477777778</v>
      </c>
      <c r="G582">
        <v>79.391930555555561</v>
      </c>
      <c r="H582">
        <v>69.980050333333338</v>
      </c>
      <c r="I582">
        <v>55.752821555555556</v>
      </c>
      <c r="J582">
        <v>106.72891944444444</v>
      </c>
      <c r="K582" s="21" t="str">
        <f t="shared" si="9"/>
        <v>13-Apr-2025  Bl No 5</v>
      </c>
      <c r="AD582" s="20"/>
      <c r="AE582" s="20"/>
      <c r="AF582" s="20"/>
      <c r="AG582" s="20"/>
      <c r="AH582" s="20"/>
      <c r="AI582" s="20"/>
      <c r="AJ582" s="20"/>
    </row>
    <row r="583" spans="1:36" ht="17.100000000000001" customHeight="1" x14ac:dyDescent="0.25">
      <c r="A583" s="60">
        <v>45760</v>
      </c>
      <c r="B583" s="18">
        <v>6</v>
      </c>
      <c r="C583" s="19">
        <v>50.02</v>
      </c>
      <c r="D583">
        <v>1148.1370331111111</v>
      </c>
      <c r="E583">
        <v>134.50344655555554</v>
      </c>
      <c r="F583">
        <v>222.32212422222221</v>
      </c>
      <c r="G583">
        <v>77.003416777777772</v>
      </c>
      <c r="H583">
        <v>69.795413999999994</v>
      </c>
      <c r="I583">
        <v>54.913089222222226</v>
      </c>
      <c r="J583">
        <v>105.65446466666667</v>
      </c>
      <c r="K583" s="21" t="str">
        <f t="shared" si="9"/>
        <v>13-Apr-2025  Bl No 6</v>
      </c>
      <c r="AD583" s="20"/>
      <c r="AE583" s="20"/>
      <c r="AF583" s="20"/>
      <c r="AG583" s="20"/>
      <c r="AH583" s="20"/>
      <c r="AI583" s="20"/>
      <c r="AJ583" s="20"/>
    </row>
    <row r="584" spans="1:36" ht="17.100000000000001" customHeight="1" x14ac:dyDescent="0.25">
      <c r="A584" s="60">
        <v>45760</v>
      </c>
      <c r="B584" s="18">
        <v>7</v>
      </c>
      <c r="C584" s="19">
        <v>50.03</v>
      </c>
      <c r="D584">
        <v>1110.3910226666667</v>
      </c>
      <c r="E584">
        <v>125.27465233333334</v>
      </c>
      <c r="F584">
        <v>218.1308731111111</v>
      </c>
      <c r="G584">
        <v>75.927762333333334</v>
      </c>
      <c r="H584">
        <v>67.535229666666666</v>
      </c>
      <c r="I584">
        <v>54.237304666666667</v>
      </c>
      <c r="J584">
        <v>104.10197100000001</v>
      </c>
      <c r="K584" s="21" t="str">
        <f t="shared" si="9"/>
        <v>13-Apr-2025  Bl No 7</v>
      </c>
      <c r="AD584" s="20"/>
      <c r="AE584" s="20"/>
      <c r="AF584" s="20"/>
      <c r="AG584" s="20"/>
      <c r="AH584" s="20"/>
      <c r="AI584" s="20"/>
      <c r="AJ584" s="20"/>
    </row>
    <row r="585" spans="1:36" ht="17.100000000000001" customHeight="1" x14ac:dyDescent="0.25">
      <c r="A585" s="60">
        <v>45760</v>
      </c>
      <c r="B585" s="18">
        <v>8</v>
      </c>
      <c r="C585" s="19">
        <v>50.05</v>
      </c>
      <c r="D585">
        <v>1102.2106182222221</v>
      </c>
      <c r="E585">
        <v>132.37121944444445</v>
      </c>
      <c r="F585">
        <v>216.07454388888888</v>
      </c>
      <c r="G585">
        <v>76.054833888888894</v>
      </c>
      <c r="H585">
        <v>70.554513</v>
      </c>
      <c r="I585">
        <v>53.635052888888886</v>
      </c>
      <c r="J585">
        <v>102.97958644444445</v>
      </c>
      <c r="K585" s="21" t="str">
        <f t="shared" si="9"/>
        <v>13-Apr-2025  Bl No 8</v>
      </c>
      <c r="AD585" s="20"/>
      <c r="AE585" s="20"/>
      <c r="AF585" s="20"/>
      <c r="AG585" s="20"/>
      <c r="AH585" s="20"/>
      <c r="AI585" s="20"/>
      <c r="AJ585" s="20"/>
    </row>
    <row r="586" spans="1:36" ht="17.100000000000001" customHeight="1" x14ac:dyDescent="0.25">
      <c r="A586" s="60">
        <v>45760</v>
      </c>
      <c r="B586" s="18">
        <v>9</v>
      </c>
      <c r="C586" s="19">
        <v>50.05</v>
      </c>
      <c r="D586">
        <v>1077.8346826666666</v>
      </c>
      <c r="E586">
        <v>137.80617577777778</v>
      </c>
      <c r="F586">
        <v>214.00515633333333</v>
      </c>
      <c r="G586">
        <v>76.12576277777778</v>
      </c>
      <c r="H586">
        <v>78.20067655555556</v>
      </c>
      <c r="I586">
        <v>53.706859555555553</v>
      </c>
      <c r="J586">
        <v>103.74733511111111</v>
      </c>
      <c r="K586" s="21" t="str">
        <f t="shared" si="9"/>
        <v>13-Apr-2025  Bl No 9</v>
      </c>
      <c r="AD586" s="20"/>
      <c r="AE586" s="20"/>
      <c r="AF586" s="20"/>
      <c r="AG586" s="20"/>
      <c r="AH586" s="20"/>
      <c r="AI586" s="20"/>
      <c r="AJ586" s="20"/>
    </row>
    <row r="587" spans="1:36" ht="17.100000000000001" customHeight="1" x14ac:dyDescent="0.25">
      <c r="A587" s="60">
        <v>45760</v>
      </c>
      <c r="B587" s="18">
        <v>10</v>
      </c>
      <c r="C587" s="19">
        <v>50.04</v>
      </c>
      <c r="D587">
        <v>1054.208937111111</v>
      </c>
      <c r="E587">
        <v>152.78777022222224</v>
      </c>
      <c r="F587">
        <v>210.06681633333332</v>
      </c>
      <c r="G587">
        <v>73.66906933333334</v>
      </c>
      <c r="H587">
        <v>73.922268555555561</v>
      </c>
      <c r="I587">
        <v>52.501690000000004</v>
      </c>
      <c r="J587">
        <v>104.886275</v>
      </c>
      <c r="K587" s="21" t="str">
        <f t="shared" si="9"/>
        <v>13-Apr-2025  Bl No 10</v>
      </c>
      <c r="AD587" s="20"/>
      <c r="AE587" s="20"/>
      <c r="AF587" s="20"/>
      <c r="AG587" s="20"/>
      <c r="AH587" s="20"/>
      <c r="AI587" s="20"/>
      <c r="AJ587" s="20"/>
    </row>
    <row r="588" spans="1:36" ht="17.100000000000001" customHeight="1" x14ac:dyDescent="0.25">
      <c r="A588" s="60">
        <v>45760</v>
      </c>
      <c r="B588" s="18">
        <v>11</v>
      </c>
      <c r="C588" s="19">
        <v>50.03</v>
      </c>
      <c r="D588">
        <v>993.21606966666661</v>
      </c>
      <c r="E588">
        <v>160.68030188888889</v>
      </c>
      <c r="F588">
        <v>208.94204855555554</v>
      </c>
      <c r="G588">
        <v>73.354780333333338</v>
      </c>
      <c r="H588">
        <v>75.160375111111108</v>
      </c>
      <c r="I588">
        <v>51.95528922222222</v>
      </c>
      <c r="J588">
        <v>98.415740555555558</v>
      </c>
      <c r="K588" s="21" t="str">
        <f t="shared" si="9"/>
        <v>13-Apr-2025  Bl No 11</v>
      </c>
      <c r="AD588" s="20"/>
      <c r="AE588" s="20"/>
      <c r="AF588" s="20"/>
      <c r="AG588" s="20"/>
      <c r="AH588" s="20"/>
      <c r="AI588" s="20"/>
      <c r="AJ588" s="20"/>
    </row>
    <row r="589" spans="1:36" ht="17.100000000000001" customHeight="1" x14ac:dyDescent="0.25">
      <c r="A589" s="60">
        <v>45760</v>
      </c>
      <c r="B589" s="18">
        <v>12</v>
      </c>
      <c r="C589" s="19">
        <v>50.02</v>
      </c>
      <c r="D589">
        <v>930.95775844444449</v>
      </c>
      <c r="E589">
        <v>155.67502088888889</v>
      </c>
      <c r="F589">
        <v>205.87599311111111</v>
      </c>
      <c r="G589">
        <v>73.102089777777778</v>
      </c>
      <c r="H589">
        <v>71.372689888888885</v>
      </c>
      <c r="I589">
        <v>51.491872111111114</v>
      </c>
      <c r="J589">
        <v>104.01821511111112</v>
      </c>
      <c r="K589" s="21" t="str">
        <f t="shared" si="9"/>
        <v>13-Apr-2025  Bl No 12</v>
      </c>
      <c r="AD589" s="20"/>
      <c r="AE589" s="20"/>
      <c r="AF589" s="20"/>
      <c r="AG589" s="20"/>
      <c r="AH589" s="20"/>
      <c r="AI589" s="20"/>
      <c r="AJ589" s="20"/>
    </row>
    <row r="590" spans="1:36" ht="17.100000000000001" customHeight="1" x14ac:dyDescent="0.25">
      <c r="A590" s="60">
        <v>45760</v>
      </c>
      <c r="B590" s="18">
        <v>13</v>
      </c>
      <c r="C590" s="19">
        <v>50.03</v>
      </c>
      <c r="D590">
        <v>926.06357044444439</v>
      </c>
      <c r="E590">
        <v>136.47985499999999</v>
      </c>
      <c r="F590">
        <v>200.97127722222223</v>
      </c>
      <c r="G590">
        <v>74.355256666666662</v>
      </c>
      <c r="H590">
        <v>69.542365555555563</v>
      </c>
      <c r="I590">
        <v>51.013675444444445</v>
      </c>
      <c r="J590">
        <v>105.38158422222222</v>
      </c>
      <c r="K590" s="21" t="str">
        <f t="shared" si="9"/>
        <v>13-Apr-2025  Bl No 13</v>
      </c>
      <c r="AD590" s="20"/>
      <c r="AE590" s="20"/>
      <c r="AF590" s="20"/>
      <c r="AG590" s="20"/>
      <c r="AH590" s="20"/>
      <c r="AI590" s="20"/>
      <c r="AJ590" s="20"/>
    </row>
    <row r="591" spans="1:36" ht="17.100000000000001" customHeight="1" x14ac:dyDescent="0.25">
      <c r="A591" s="60">
        <v>45760</v>
      </c>
      <c r="B591" s="18">
        <v>14</v>
      </c>
      <c r="C591" s="19">
        <v>50.01</v>
      </c>
      <c r="D591">
        <v>901.66771922222222</v>
      </c>
      <c r="E591">
        <v>158.97278466666666</v>
      </c>
      <c r="F591">
        <v>197.60592433333332</v>
      </c>
      <c r="G591">
        <v>74.723495111111106</v>
      </c>
      <c r="H591">
        <v>68.386981444444444</v>
      </c>
      <c r="I591">
        <v>50.937633222222225</v>
      </c>
      <c r="J591">
        <v>102.37680766666666</v>
      </c>
      <c r="K591" s="21" t="str">
        <f t="shared" si="9"/>
        <v>13-Apr-2025  Bl No 14</v>
      </c>
      <c r="AD591" s="20"/>
      <c r="AE591" s="20"/>
      <c r="AF591" s="20"/>
      <c r="AG591" s="20"/>
      <c r="AH591" s="20"/>
      <c r="AI591" s="20"/>
      <c r="AJ591" s="20"/>
    </row>
    <row r="592" spans="1:36" ht="17.100000000000001" customHeight="1" x14ac:dyDescent="0.25">
      <c r="A592" s="60">
        <v>45760</v>
      </c>
      <c r="B592" s="18">
        <v>15</v>
      </c>
      <c r="C592" s="19">
        <v>50.03</v>
      </c>
      <c r="D592">
        <v>860.84573733333332</v>
      </c>
      <c r="E592">
        <v>163.98879122222223</v>
      </c>
      <c r="F592">
        <v>196.29956766666666</v>
      </c>
      <c r="G592">
        <v>76.094640444444451</v>
      </c>
      <c r="H592">
        <v>72.909389000000004</v>
      </c>
      <c r="I592">
        <v>49.296983666666669</v>
      </c>
      <c r="J592">
        <v>101.20898699999999</v>
      </c>
      <c r="K592" s="21" t="str">
        <f t="shared" si="9"/>
        <v>13-Apr-2025  Bl No 15</v>
      </c>
      <c r="AD592" s="20"/>
      <c r="AE592" s="20"/>
      <c r="AF592" s="20"/>
      <c r="AG592" s="20"/>
      <c r="AH592" s="20"/>
      <c r="AI592" s="20"/>
      <c r="AJ592" s="20"/>
    </row>
    <row r="593" spans="1:36" ht="17.100000000000001" customHeight="1" x14ac:dyDescent="0.25">
      <c r="A593" s="60">
        <v>45760</v>
      </c>
      <c r="B593" s="18">
        <v>16</v>
      </c>
      <c r="C593" s="19">
        <v>50.04</v>
      </c>
      <c r="D593">
        <v>855.81592055555552</v>
      </c>
      <c r="E593">
        <v>144.96734755555556</v>
      </c>
      <c r="F593">
        <v>188.56734833333334</v>
      </c>
      <c r="G593">
        <v>78.177493444444451</v>
      </c>
      <c r="H593">
        <v>76.005882555555559</v>
      </c>
      <c r="I593">
        <v>48.786471111111112</v>
      </c>
      <c r="J593">
        <v>105.20382533333333</v>
      </c>
      <c r="K593" s="21" t="str">
        <f t="shared" si="9"/>
        <v>13-Apr-2025  Bl No 16</v>
      </c>
      <c r="AD593" s="20"/>
      <c r="AE593" s="20"/>
      <c r="AF593" s="20"/>
      <c r="AG593" s="20"/>
      <c r="AH593" s="20"/>
      <c r="AI593" s="20"/>
      <c r="AJ593" s="20"/>
    </row>
    <row r="594" spans="1:36" ht="17.100000000000001" customHeight="1" x14ac:dyDescent="0.25">
      <c r="A594" s="60">
        <v>45760</v>
      </c>
      <c r="B594" s="18">
        <v>17</v>
      </c>
      <c r="C594" s="19">
        <v>49.99</v>
      </c>
      <c r="D594">
        <v>843.92245888888885</v>
      </c>
      <c r="E594">
        <v>150.84314566666666</v>
      </c>
      <c r="F594">
        <v>184.11021588888889</v>
      </c>
      <c r="G594">
        <v>79.477510222222222</v>
      </c>
      <c r="H594">
        <v>79.738146777777771</v>
      </c>
      <c r="I594">
        <v>49.242643555555553</v>
      </c>
      <c r="J594">
        <v>104.84005233333333</v>
      </c>
      <c r="K594" s="21" t="str">
        <f t="shared" si="9"/>
        <v>13-Apr-2025  Bl No 17</v>
      </c>
      <c r="AD594" s="20"/>
      <c r="AE594" s="20"/>
      <c r="AF594" s="20"/>
      <c r="AG594" s="20"/>
      <c r="AH594" s="20"/>
      <c r="AI594" s="20"/>
      <c r="AJ594" s="20"/>
    </row>
    <row r="595" spans="1:36" ht="17.100000000000001" customHeight="1" x14ac:dyDescent="0.25">
      <c r="A595" s="60">
        <v>45760</v>
      </c>
      <c r="B595" s="18">
        <v>18</v>
      </c>
      <c r="C595" s="19">
        <v>49.96</v>
      </c>
      <c r="D595">
        <v>820.91190222222224</v>
      </c>
      <c r="E595">
        <v>156.92784355555557</v>
      </c>
      <c r="F595">
        <v>185.88122933333332</v>
      </c>
      <c r="G595">
        <v>83.623764555555553</v>
      </c>
      <c r="H595">
        <v>79.731280444444451</v>
      </c>
      <c r="I595">
        <v>49.303164222222222</v>
      </c>
      <c r="J595">
        <v>107.97868122222222</v>
      </c>
      <c r="K595" s="21" t="str">
        <f t="shared" si="9"/>
        <v>13-Apr-2025  Bl No 18</v>
      </c>
      <c r="AD595" s="20"/>
      <c r="AE595" s="20"/>
      <c r="AF595" s="20"/>
      <c r="AG595" s="20"/>
      <c r="AH595" s="20"/>
      <c r="AI595" s="20"/>
      <c r="AJ595" s="20"/>
    </row>
    <row r="596" spans="1:36" ht="17.100000000000001" customHeight="1" x14ac:dyDescent="0.25">
      <c r="A596" s="60">
        <v>45760</v>
      </c>
      <c r="B596" s="18">
        <v>19</v>
      </c>
      <c r="C596" s="19">
        <v>49.99</v>
      </c>
      <c r="D596">
        <v>793.96701577777776</v>
      </c>
      <c r="E596">
        <v>160.37826755555557</v>
      </c>
      <c r="F596">
        <v>178.63443611111111</v>
      </c>
      <c r="G596">
        <v>88.606414999999998</v>
      </c>
      <c r="H596">
        <v>83.982114111111116</v>
      </c>
      <c r="I596">
        <v>50.200252999999996</v>
      </c>
      <c r="J596">
        <v>109.53145622222222</v>
      </c>
      <c r="K596" s="21" t="str">
        <f t="shared" si="9"/>
        <v>13-Apr-2025  Bl No 19</v>
      </c>
      <c r="AD596" s="20"/>
      <c r="AE596" s="20"/>
      <c r="AF596" s="20"/>
      <c r="AG596" s="20"/>
      <c r="AH596" s="20"/>
      <c r="AI596" s="20"/>
      <c r="AJ596" s="20"/>
    </row>
    <row r="597" spans="1:36" ht="17.100000000000001" customHeight="1" x14ac:dyDescent="0.25">
      <c r="A597" s="60">
        <v>45760</v>
      </c>
      <c r="B597" s="18">
        <v>20</v>
      </c>
      <c r="C597" s="19">
        <v>50</v>
      </c>
      <c r="D597">
        <v>769.48322911111109</v>
      </c>
      <c r="E597">
        <v>161.81401333333332</v>
      </c>
      <c r="F597">
        <v>174.73314066666666</v>
      </c>
      <c r="G597">
        <v>98.123690444444449</v>
      </c>
      <c r="H597">
        <v>90.363973222222228</v>
      </c>
      <c r="I597">
        <v>52.63869833333333</v>
      </c>
      <c r="J597">
        <v>108.75958033333333</v>
      </c>
      <c r="K597" s="21" t="str">
        <f t="shared" si="9"/>
        <v>13-Apr-2025  Bl No 20</v>
      </c>
      <c r="AD597" s="20"/>
      <c r="AE597" s="20"/>
      <c r="AF597" s="20"/>
      <c r="AG597" s="20"/>
      <c r="AH597" s="20"/>
      <c r="AI597" s="20"/>
      <c r="AJ597" s="20"/>
    </row>
    <row r="598" spans="1:36" ht="17.100000000000001" customHeight="1" x14ac:dyDescent="0.25">
      <c r="A598" s="60">
        <v>45760</v>
      </c>
      <c r="B598" s="18">
        <v>21</v>
      </c>
      <c r="C598" s="19">
        <v>49.97</v>
      </c>
      <c r="D598">
        <v>771.55044744444444</v>
      </c>
      <c r="E598">
        <v>148.97595666666666</v>
      </c>
      <c r="F598">
        <v>171.16546500000001</v>
      </c>
      <c r="G598">
        <v>110.52973366666667</v>
      </c>
      <c r="H598">
        <v>96.002805222222221</v>
      </c>
      <c r="I598">
        <v>56.873147555555555</v>
      </c>
      <c r="J598">
        <v>104.29586155555556</v>
      </c>
      <c r="K598" s="21" t="str">
        <f t="shared" si="9"/>
        <v>13-Apr-2025  Bl No 21</v>
      </c>
      <c r="AD598" s="20"/>
      <c r="AE598" s="20"/>
      <c r="AF598" s="20"/>
      <c r="AG598" s="20"/>
      <c r="AH598" s="20"/>
      <c r="AI598" s="20"/>
      <c r="AJ598" s="20"/>
    </row>
    <row r="599" spans="1:36" ht="17.100000000000001" customHeight="1" x14ac:dyDescent="0.25">
      <c r="A599" s="60">
        <v>45760</v>
      </c>
      <c r="B599" s="18">
        <v>22</v>
      </c>
      <c r="C599" s="19">
        <v>49.94</v>
      </c>
      <c r="D599">
        <v>768.27884933333337</v>
      </c>
      <c r="E599">
        <v>123.08478588888889</v>
      </c>
      <c r="F599">
        <v>164.22421088888888</v>
      </c>
      <c r="G599">
        <v>124.35583966666667</v>
      </c>
      <c r="H599">
        <v>99.884588777777779</v>
      </c>
      <c r="I599">
        <v>63.055754999999998</v>
      </c>
      <c r="J599">
        <v>112.28685533333334</v>
      </c>
      <c r="K599" s="21" t="str">
        <f t="shared" si="9"/>
        <v>13-Apr-2025  Bl No 22</v>
      </c>
      <c r="AD599" s="20"/>
      <c r="AE599" s="20"/>
      <c r="AF599" s="20"/>
      <c r="AG599" s="20"/>
      <c r="AH599" s="20"/>
      <c r="AI599" s="20"/>
      <c r="AJ599" s="20"/>
    </row>
    <row r="600" spans="1:36" ht="17.100000000000001" customHeight="1" x14ac:dyDescent="0.25">
      <c r="A600" s="60">
        <v>45760</v>
      </c>
      <c r="B600" s="18">
        <v>23</v>
      </c>
      <c r="C600" s="19">
        <v>49.94</v>
      </c>
      <c r="D600">
        <v>774.1016558888889</v>
      </c>
      <c r="E600">
        <v>121.33926522222222</v>
      </c>
      <c r="F600">
        <v>160.75712144444444</v>
      </c>
      <c r="G600">
        <v>136.223298</v>
      </c>
      <c r="H600">
        <v>106.43493377777777</v>
      </c>
      <c r="I600">
        <v>68.391626111111108</v>
      </c>
      <c r="J600">
        <v>120.37329433333333</v>
      </c>
      <c r="K600" s="21" t="str">
        <f t="shared" si="9"/>
        <v>13-Apr-2025  Bl No 23</v>
      </c>
      <c r="AD600" s="20"/>
      <c r="AE600" s="20"/>
      <c r="AF600" s="20"/>
      <c r="AG600" s="20"/>
      <c r="AH600" s="20"/>
      <c r="AI600" s="20"/>
      <c r="AJ600" s="20"/>
    </row>
    <row r="601" spans="1:36" ht="17.100000000000001" customHeight="1" x14ac:dyDescent="0.25">
      <c r="A601" s="60">
        <v>45760</v>
      </c>
      <c r="B601" s="18">
        <v>24</v>
      </c>
      <c r="C601" s="19">
        <v>49.99</v>
      </c>
      <c r="D601">
        <v>767.49659277777778</v>
      </c>
      <c r="E601">
        <v>106.41290122222222</v>
      </c>
      <c r="F601">
        <v>162.88426044444444</v>
      </c>
      <c r="G601">
        <v>142.407196</v>
      </c>
      <c r="H601">
        <v>106.95197166666667</v>
      </c>
      <c r="I601">
        <v>73.021499000000006</v>
      </c>
      <c r="J601">
        <v>120.321183</v>
      </c>
      <c r="K601" s="21" t="str">
        <f t="shared" si="9"/>
        <v>13-Apr-2025  Bl No 24</v>
      </c>
      <c r="AD601" s="20"/>
      <c r="AE601" s="20"/>
      <c r="AF601" s="20"/>
      <c r="AG601" s="20"/>
      <c r="AH601" s="20"/>
      <c r="AI601" s="20"/>
      <c r="AJ601" s="20"/>
    </row>
    <row r="602" spans="1:36" ht="17.100000000000001" customHeight="1" x14ac:dyDescent="0.25">
      <c r="A602" s="60">
        <v>45760</v>
      </c>
      <c r="B602" s="18">
        <v>25</v>
      </c>
      <c r="C602" s="19">
        <v>50.06</v>
      </c>
      <c r="D602">
        <v>790.74987888888893</v>
      </c>
      <c r="E602">
        <v>107.078721</v>
      </c>
      <c r="F602">
        <v>168.81010444444445</v>
      </c>
      <c r="G602">
        <v>149.17917988888888</v>
      </c>
      <c r="H602">
        <v>113.9439061111111</v>
      </c>
      <c r="I602">
        <v>78.995960111111117</v>
      </c>
      <c r="J602">
        <v>123.30587844444445</v>
      </c>
      <c r="K602" s="21" t="str">
        <f t="shared" si="9"/>
        <v>13-Apr-2025  Bl No 25</v>
      </c>
      <c r="AD602" s="20"/>
      <c r="AE602" s="20"/>
      <c r="AF602" s="20"/>
      <c r="AG602" s="20"/>
      <c r="AH602" s="20"/>
      <c r="AI602" s="20"/>
      <c r="AJ602" s="20"/>
    </row>
    <row r="603" spans="1:36" ht="17.100000000000001" customHeight="1" x14ac:dyDescent="0.25">
      <c r="A603" s="60">
        <v>45760</v>
      </c>
      <c r="B603" s="18">
        <v>26</v>
      </c>
      <c r="C603" s="19">
        <v>50.02</v>
      </c>
      <c r="D603">
        <v>793.86500533333333</v>
      </c>
      <c r="E603">
        <v>113.582677</v>
      </c>
      <c r="F603">
        <v>173.97589744444446</v>
      </c>
      <c r="G603">
        <v>155.07616277777777</v>
      </c>
      <c r="H603">
        <v>123.17153999999999</v>
      </c>
      <c r="I603">
        <v>82.851480888888887</v>
      </c>
      <c r="J603">
        <v>126.00754966666666</v>
      </c>
      <c r="K603" s="21" t="str">
        <f t="shared" si="9"/>
        <v>13-Apr-2025  Bl No 26</v>
      </c>
      <c r="AD603" s="20"/>
      <c r="AE603" s="20"/>
      <c r="AF603" s="20"/>
      <c r="AG603" s="20"/>
      <c r="AH603" s="20"/>
      <c r="AI603" s="20"/>
      <c r="AJ603" s="20"/>
    </row>
    <row r="604" spans="1:36" ht="17.100000000000001" customHeight="1" x14ac:dyDescent="0.25">
      <c r="A604" s="60">
        <v>45760</v>
      </c>
      <c r="B604" s="18">
        <v>27</v>
      </c>
      <c r="C604" s="19">
        <v>50</v>
      </c>
      <c r="D604">
        <v>775.60136255555551</v>
      </c>
      <c r="E604">
        <v>102.46857544444444</v>
      </c>
      <c r="F604">
        <v>181.13684466666666</v>
      </c>
      <c r="G604">
        <v>156.85501777777779</v>
      </c>
      <c r="H604">
        <v>126.15545211111112</v>
      </c>
      <c r="I604">
        <v>84.357036444444446</v>
      </c>
      <c r="J604">
        <v>129.67749466666666</v>
      </c>
      <c r="K604" s="21" t="str">
        <f t="shared" si="9"/>
        <v>13-Apr-2025  Bl No 27</v>
      </c>
      <c r="AD604" s="20"/>
      <c r="AE604" s="20"/>
      <c r="AF604" s="20"/>
      <c r="AG604" s="20"/>
      <c r="AH604" s="20"/>
      <c r="AI604" s="20"/>
      <c r="AJ604" s="20"/>
    </row>
    <row r="605" spans="1:36" ht="17.100000000000001" customHeight="1" x14ac:dyDescent="0.25">
      <c r="A605" s="60">
        <v>45760</v>
      </c>
      <c r="B605" s="18">
        <v>28</v>
      </c>
      <c r="C605" s="19">
        <v>50.03</v>
      </c>
      <c r="D605">
        <v>777.28840766666667</v>
      </c>
      <c r="E605">
        <v>106.25792588888889</v>
      </c>
      <c r="F605">
        <v>185.867155</v>
      </c>
      <c r="G605">
        <v>157.28633911111112</v>
      </c>
      <c r="H605">
        <v>129.02746944444445</v>
      </c>
      <c r="I605">
        <v>81.752610555555549</v>
      </c>
      <c r="J605">
        <v>132.98591300000001</v>
      </c>
      <c r="K605" s="21" t="str">
        <f t="shared" si="9"/>
        <v>13-Apr-2025  Bl No 28</v>
      </c>
      <c r="AD605" s="20"/>
      <c r="AE605" s="20"/>
      <c r="AF605" s="20"/>
      <c r="AG605" s="20"/>
      <c r="AH605" s="20"/>
      <c r="AI605" s="20"/>
      <c r="AJ605" s="20"/>
    </row>
    <row r="606" spans="1:36" ht="17.100000000000001" customHeight="1" x14ac:dyDescent="0.25">
      <c r="A606" s="60">
        <v>45760</v>
      </c>
      <c r="B606" s="18">
        <v>29</v>
      </c>
      <c r="C606" s="19">
        <v>50.01</v>
      </c>
      <c r="D606">
        <v>792.40824999999995</v>
      </c>
      <c r="E606">
        <v>175.48729188888888</v>
      </c>
      <c r="F606">
        <v>189.15213877777776</v>
      </c>
      <c r="G606">
        <v>156.3733598888889</v>
      </c>
      <c r="H606">
        <v>127.50733644444445</v>
      </c>
      <c r="I606">
        <v>72.04574755555555</v>
      </c>
      <c r="J606">
        <v>134.51611533333335</v>
      </c>
      <c r="K606" s="21" t="str">
        <f t="shared" si="9"/>
        <v>13-Apr-2025  Bl No 29</v>
      </c>
      <c r="AD606" s="20"/>
      <c r="AE606" s="20"/>
      <c r="AF606" s="20"/>
      <c r="AG606" s="20"/>
      <c r="AH606" s="20"/>
      <c r="AI606" s="20"/>
      <c r="AJ606" s="20"/>
    </row>
    <row r="607" spans="1:36" ht="17.100000000000001" customHeight="1" x14ac:dyDescent="0.25">
      <c r="A607" s="60">
        <v>45760</v>
      </c>
      <c r="B607" s="18">
        <v>30</v>
      </c>
      <c r="C607" s="19">
        <v>49.99</v>
      </c>
      <c r="D607">
        <v>805.61970877777776</v>
      </c>
      <c r="E607">
        <v>202.56901222222223</v>
      </c>
      <c r="F607">
        <v>198.69997900000001</v>
      </c>
      <c r="G607">
        <v>157.88111266666667</v>
      </c>
      <c r="H607">
        <v>128.28945244444444</v>
      </c>
      <c r="I607">
        <v>73.642093444444441</v>
      </c>
      <c r="J607">
        <v>132.92863233333333</v>
      </c>
      <c r="K607" s="21" t="str">
        <f t="shared" si="9"/>
        <v>13-Apr-2025  Bl No 30</v>
      </c>
      <c r="AD607" s="20"/>
      <c r="AE607" s="20"/>
      <c r="AF607" s="20"/>
      <c r="AG607" s="20"/>
      <c r="AH607" s="20"/>
      <c r="AI607" s="20"/>
      <c r="AJ607" s="20"/>
    </row>
    <row r="608" spans="1:36" ht="17.100000000000001" customHeight="1" x14ac:dyDescent="0.25">
      <c r="A608" s="60">
        <v>45760</v>
      </c>
      <c r="B608" s="18">
        <v>31</v>
      </c>
      <c r="C608" s="19">
        <v>49.96</v>
      </c>
      <c r="D608">
        <v>805.43407444444449</v>
      </c>
      <c r="E608">
        <v>205.35758366666667</v>
      </c>
      <c r="F608">
        <v>192.88017455555556</v>
      </c>
      <c r="G608">
        <v>157.16946366666667</v>
      </c>
      <c r="H608">
        <v>126.15337911111111</v>
      </c>
      <c r="I608">
        <v>77.654225111111117</v>
      </c>
      <c r="J608">
        <v>121.88516244444445</v>
      </c>
      <c r="K608" s="21" t="str">
        <f t="shared" si="9"/>
        <v>13-Apr-2025  Bl No 31</v>
      </c>
      <c r="AD608" s="20"/>
      <c r="AE608" s="20"/>
      <c r="AF608" s="20"/>
      <c r="AG608" s="20"/>
      <c r="AH608" s="20"/>
      <c r="AI608" s="20"/>
      <c r="AJ608" s="20"/>
    </row>
    <row r="609" spans="1:36" ht="17.100000000000001" customHeight="1" x14ac:dyDescent="0.25">
      <c r="A609" s="60">
        <v>45760</v>
      </c>
      <c r="B609" s="18">
        <v>32</v>
      </c>
      <c r="C609" s="19">
        <v>49.89</v>
      </c>
      <c r="D609">
        <v>805.15413822222217</v>
      </c>
      <c r="E609">
        <v>212.09833733333335</v>
      </c>
      <c r="F609">
        <v>202.313851</v>
      </c>
      <c r="G609">
        <v>159.38803222222222</v>
      </c>
      <c r="H609">
        <v>124.49827322222222</v>
      </c>
      <c r="I609">
        <v>77.930879222222217</v>
      </c>
      <c r="J609">
        <v>121.86280355555556</v>
      </c>
      <c r="K609" s="21" t="str">
        <f t="shared" si="9"/>
        <v>13-Apr-2025  Bl No 32</v>
      </c>
      <c r="AD609" s="20"/>
      <c r="AE609" s="20"/>
      <c r="AF609" s="20"/>
      <c r="AG609" s="20"/>
      <c r="AH609" s="20"/>
      <c r="AI609" s="20"/>
      <c r="AJ609" s="20"/>
    </row>
    <row r="610" spans="1:36" ht="17.100000000000001" customHeight="1" x14ac:dyDescent="0.25">
      <c r="A610" s="60">
        <v>45760</v>
      </c>
      <c r="B610" s="18">
        <v>33</v>
      </c>
      <c r="C610" s="19">
        <v>49.96</v>
      </c>
      <c r="D610">
        <v>775.77937677777777</v>
      </c>
      <c r="E610">
        <v>213.79101622222223</v>
      </c>
      <c r="F610">
        <v>205.24900644444443</v>
      </c>
      <c r="G610">
        <v>156.99051333333333</v>
      </c>
      <c r="H610">
        <v>119.210779</v>
      </c>
      <c r="I610">
        <v>90.249722111111112</v>
      </c>
      <c r="J610">
        <v>120.04851622222222</v>
      </c>
      <c r="K610" s="21" t="str">
        <f t="shared" si="9"/>
        <v>13-Apr-2025  Bl No 33</v>
      </c>
      <c r="AD610" s="20"/>
      <c r="AE610" s="20"/>
      <c r="AF610" s="20"/>
      <c r="AG610" s="20"/>
      <c r="AH610" s="20"/>
      <c r="AI610" s="20"/>
      <c r="AJ610" s="20"/>
    </row>
    <row r="611" spans="1:36" ht="17.100000000000001" customHeight="1" x14ac:dyDescent="0.25">
      <c r="A611" s="60">
        <v>45760</v>
      </c>
      <c r="B611" s="18">
        <v>34</v>
      </c>
      <c r="C611" s="19">
        <v>50.02</v>
      </c>
      <c r="D611">
        <v>746.61909311111106</v>
      </c>
      <c r="E611">
        <v>206.86429466666667</v>
      </c>
      <c r="F611">
        <v>203.44602677777777</v>
      </c>
      <c r="G611">
        <v>155.64274422222223</v>
      </c>
      <c r="H611">
        <v>114.62036522222222</v>
      </c>
      <c r="I611">
        <v>90.28423633333334</v>
      </c>
      <c r="J611">
        <v>123.32893511111111</v>
      </c>
      <c r="K611" s="21" t="str">
        <f t="shared" si="9"/>
        <v>13-Apr-2025  Bl No 34</v>
      </c>
      <c r="AD611" s="20"/>
      <c r="AE611" s="20"/>
      <c r="AF611" s="20"/>
      <c r="AG611" s="20"/>
      <c r="AH611" s="20"/>
      <c r="AI611" s="20"/>
      <c r="AJ611" s="20"/>
    </row>
    <row r="612" spans="1:36" ht="17.100000000000001" customHeight="1" x14ac:dyDescent="0.25">
      <c r="A612" s="60">
        <v>45760</v>
      </c>
      <c r="B612" s="18">
        <v>35</v>
      </c>
      <c r="C612" s="19">
        <v>50.02</v>
      </c>
      <c r="D612">
        <v>706.66645277777775</v>
      </c>
      <c r="E612">
        <v>200.50118877777777</v>
      </c>
      <c r="F612">
        <v>185.96774355555556</v>
      </c>
      <c r="G612">
        <v>149.71948977777777</v>
      </c>
      <c r="H612">
        <v>109.58202922222222</v>
      </c>
      <c r="I612">
        <v>85.214568</v>
      </c>
      <c r="J612">
        <v>123.02448122222222</v>
      </c>
      <c r="K612" s="21" t="str">
        <f t="shared" si="9"/>
        <v>13-Apr-2025  Bl No 35</v>
      </c>
      <c r="AD612" s="20"/>
      <c r="AE612" s="20"/>
      <c r="AF612" s="20"/>
      <c r="AG612" s="20"/>
      <c r="AH612" s="20"/>
      <c r="AI612" s="20"/>
      <c r="AJ612" s="20"/>
    </row>
    <row r="613" spans="1:36" ht="17.100000000000001" customHeight="1" x14ac:dyDescent="0.25">
      <c r="A613" s="60">
        <v>45760</v>
      </c>
      <c r="B613" s="18">
        <v>36</v>
      </c>
      <c r="C613" s="19">
        <v>50.08</v>
      </c>
      <c r="D613">
        <v>706.01875433333328</v>
      </c>
      <c r="E613">
        <v>198.48764788888889</v>
      </c>
      <c r="F613">
        <v>176.49017755555556</v>
      </c>
      <c r="G613">
        <v>146.50954944444445</v>
      </c>
      <c r="H613">
        <v>99.71443988888889</v>
      </c>
      <c r="I613">
        <v>80.641501777777776</v>
      </c>
      <c r="J613">
        <v>119.56683788888888</v>
      </c>
      <c r="K613" s="21" t="str">
        <f t="shared" si="9"/>
        <v>13-Apr-2025  Bl No 36</v>
      </c>
      <c r="AD613" s="20"/>
      <c r="AE613" s="20"/>
      <c r="AF613" s="20"/>
      <c r="AG613" s="20"/>
      <c r="AH613" s="20"/>
      <c r="AI613" s="20"/>
      <c r="AJ613" s="20"/>
    </row>
    <row r="614" spans="1:36" ht="17.100000000000001" customHeight="1" x14ac:dyDescent="0.25">
      <c r="A614" s="60">
        <v>45760</v>
      </c>
      <c r="B614" s="18">
        <v>37</v>
      </c>
      <c r="C614" s="19">
        <v>50.01</v>
      </c>
      <c r="D614">
        <v>732.15383922222225</v>
      </c>
      <c r="E614">
        <v>199.86568966666667</v>
      </c>
      <c r="F614">
        <v>169.45442344444444</v>
      </c>
      <c r="G614">
        <v>144.31777977777779</v>
      </c>
      <c r="H614">
        <v>93.08294155555555</v>
      </c>
      <c r="I614">
        <v>78.045938000000007</v>
      </c>
      <c r="J614">
        <v>120.53622866666667</v>
      </c>
      <c r="K614" s="21" t="str">
        <f t="shared" si="9"/>
        <v>13-Apr-2025  Bl No 37</v>
      </c>
      <c r="AD614" s="20"/>
      <c r="AE614" s="20"/>
      <c r="AF614" s="20"/>
      <c r="AG614" s="20"/>
      <c r="AH614" s="20"/>
      <c r="AI614" s="20"/>
      <c r="AJ614" s="20"/>
    </row>
    <row r="615" spans="1:36" ht="17.100000000000001" customHeight="1" x14ac:dyDescent="0.25">
      <c r="A615" s="60">
        <v>45760</v>
      </c>
      <c r="B615" s="18">
        <v>38</v>
      </c>
      <c r="C615" s="19">
        <v>49.95</v>
      </c>
      <c r="D615">
        <v>704.84606233333329</v>
      </c>
      <c r="E615">
        <v>200.02509577777778</v>
      </c>
      <c r="F615">
        <v>156.75544311111111</v>
      </c>
      <c r="G615">
        <v>142.1235498888889</v>
      </c>
      <c r="H615">
        <v>95.736767666666665</v>
      </c>
      <c r="I615">
        <v>75.34580733333334</v>
      </c>
      <c r="J615">
        <v>120.57498833333334</v>
      </c>
      <c r="K615" s="21" t="str">
        <f t="shared" si="9"/>
        <v>13-Apr-2025  Bl No 38</v>
      </c>
      <c r="AD615" s="20"/>
      <c r="AE615" s="20"/>
      <c r="AF615" s="20"/>
      <c r="AG615" s="20"/>
      <c r="AH615" s="20"/>
      <c r="AI615" s="20"/>
      <c r="AJ615" s="20"/>
    </row>
    <row r="616" spans="1:36" ht="17.100000000000001" customHeight="1" x14ac:dyDescent="0.25">
      <c r="A616" s="60">
        <v>45760</v>
      </c>
      <c r="B616" s="18">
        <v>39</v>
      </c>
      <c r="C616" s="19">
        <v>49.99</v>
      </c>
      <c r="D616">
        <v>713.51432066666666</v>
      </c>
      <c r="E616">
        <v>183.2023748888889</v>
      </c>
      <c r="F616">
        <v>144.17548177777778</v>
      </c>
      <c r="G616">
        <v>138.9233638888889</v>
      </c>
      <c r="H616">
        <v>91.185963333333333</v>
      </c>
      <c r="I616">
        <v>70.299984111111115</v>
      </c>
      <c r="J616">
        <v>118.46973844444445</v>
      </c>
      <c r="K616" s="21" t="str">
        <f t="shared" si="9"/>
        <v>13-Apr-2025  Bl No 39</v>
      </c>
      <c r="AD616" s="20"/>
      <c r="AE616" s="20"/>
      <c r="AF616" s="20"/>
      <c r="AG616" s="20"/>
      <c r="AH616" s="20"/>
      <c r="AI616" s="20"/>
      <c r="AJ616" s="20"/>
    </row>
    <row r="617" spans="1:36" ht="17.100000000000001" customHeight="1" x14ac:dyDescent="0.25">
      <c r="A617" s="60">
        <v>45760</v>
      </c>
      <c r="B617" s="18">
        <v>40</v>
      </c>
      <c r="C617" s="19">
        <v>50.06</v>
      </c>
      <c r="D617">
        <v>722.98271988888894</v>
      </c>
      <c r="E617">
        <v>193.92300122222221</v>
      </c>
      <c r="F617">
        <v>145.324896</v>
      </c>
      <c r="G617">
        <v>134.60846599999999</v>
      </c>
      <c r="H617">
        <v>93.455287555555557</v>
      </c>
      <c r="I617">
        <v>65.820055444444449</v>
      </c>
      <c r="J617">
        <v>116.84614922222222</v>
      </c>
      <c r="K617" s="21" t="str">
        <f t="shared" si="9"/>
        <v>13-Apr-2025  Bl No 40</v>
      </c>
      <c r="AD617" s="20"/>
      <c r="AE617" s="20"/>
      <c r="AF617" s="20"/>
      <c r="AG617" s="20"/>
      <c r="AH617" s="20"/>
      <c r="AI617" s="20"/>
      <c r="AJ617" s="20"/>
    </row>
    <row r="618" spans="1:36" ht="17.100000000000001" customHeight="1" x14ac:dyDescent="0.25">
      <c r="A618" s="60">
        <v>45760</v>
      </c>
      <c r="B618" s="18">
        <v>41</v>
      </c>
      <c r="C618" s="19">
        <v>50.18</v>
      </c>
      <c r="D618">
        <v>717.57295711111112</v>
      </c>
      <c r="E618">
        <v>209.64097344444446</v>
      </c>
      <c r="F618">
        <v>144.39264044444445</v>
      </c>
      <c r="G618">
        <v>131.26888266666666</v>
      </c>
      <c r="H618">
        <v>101.96302222222222</v>
      </c>
      <c r="I618">
        <v>57.171335777777777</v>
      </c>
      <c r="J618">
        <v>119.15188355555556</v>
      </c>
      <c r="K618" s="21" t="str">
        <f t="shared" si="9"/>
        <v>13-Apr-2025  Bl No 41</v>
      </c>
      <c r="AD618" s="20"/>
      <c r="AE618" s="20"/>
      <c r="AF618" s="20"/>
      <c r="AG618" s="20"/>
      <c r="AH618" s="20"/>
      <c r="AI618" s="20"/>
      <c r="AJ618" s="20"/>
    </row>
    <row r="619" spans="1:36" ht="17.100000000000001" customHeight="1" x14ac:dyDescent="0.25">
      <c r="A619" s="60">
        <v>45760</v>
      </c>
      <c r="B619" s="18">
        <v>42</v>
      </c>
      <c r="C619" s="19">
        <v>50.12</v>
      </c>
      <c r="D619">
        <v>672.18702722222224</v>
      </c>
      <c r="E619">
        <v>217.15993233333333</v>
      </c>
      <c r="F619">
        <v>145.93062022222222</v>
      </c>
      <c r="G619">
        <v>125.87072788888889</v>
      </c>
      <c r="H619">
        <v>100.79755366666667</v>
      </c>
      <c r="I619">
        <v>54.923925222222223</v>
      </c>
      <c r="J619">
        <v>112.57337144444445</v>
      </c>
      <c r="K619" s="21" t="str">
        <f t="shared" si="9"/>
        <v>13-Apr-2025  Bl No 42</v>
      </c>
      <c r="AD619" s="20"/>
      <c r="AE619" s="20"/>
      <c r="AF619" s="20"/>
      <c r="AG619" s="20"/>
      <c r="AH619" s="20"/>
      <c r="AI619" s="20"/>
      <c r="AJ619" s="20"/>
    </row>
    <row r="620" spans="1:36" ht="17.100000000000001" customHeight="1" x14ac:dyDescent="0.25">
      <c r="A620" s="60">
        <v>45760</v>
      </c>
      <c r="B620" s="18">
        <v>43</v>
      </c>
      <c r="C620" s="19">
        <v>50.11</v>
      </c>
      <c r="D620">
        <v>670.76884255555558</v>
      </c>
      <c r="E620">
        <v>214.56194355555556</v>
      </c>
      <c r="F620">
        <v>148.12965500000001</v>
      </c>
      <c r="G620">
        <v>120.03494455555555</v>
      </c>
      <c r="H620">
        <v>95.362748666666661</v>
      </c>
      <c r="I620">
        <v>56.677463000000003</v>
      </c>
      <c r="J620">
        <v>111.07880511111111</v>
      </c>
      <c r="K620" s="21" t="str">
        <f t="shared" si="9"/>
        <v>13-Apr-2025  Bl No 43</v>
      </c>
      <c r="AD620" s="20"/>
      <c r="AE620" s="20"/>
      <c r="AF620" s="20"/>
      <c r="AG620" s="20"/>
      <c r="AH620" s="20"/>
      <c r="AI620" s="20"/>
      <c r="AJ620" s="20"/>
    </row>
    <row r="621" spans="1:36" ht="17.100000000000001" customHeight="1" x14ac:dyDescent="0.25">
      <c r="A621" s="60">
        <v>45760</v>
      </c>
      <c r="B621" s="18">
        <v>44</v>
      </c>
      <c r="C621" s="19">
        <v>50.22</v>
      </c>
      <c r="D621">
        <v>676.90644166666664</v>
      </c>
      <c r="E621">
        <v>215.39084255555557</v>
      </c>
      <c r="F621">
        <v>153.37837333333334</v>
      </c>
      <c r="G621">
        <v>120.58321055555555</v>
      </c>
      <c r="H621">
        <v>94.482578888888895</v>
      </c>
      <c r="I621">
        <v>58.838400111111113</v>
      </c>
      <c r="J621">
        <v>118.69863144444444</v>
      </c>
      <c r="K621" s="21" t="str">
        <f t="shared" si="9"/>
        <v>13-Apr-2025  Bl No 44</v>
      </c>
      <c r="AD621" s="20"/>
      <c r="AE621" s="20"/>
      <c r="AF621" s="20"/>
      <c r="AG621" s="20"/>
      <c r="AH621" s="20"/>
      <c r="AI621" s="20"/>
      <c r="AJ621" s="20"/>
    </row>
    <row r="622" spans="1:36" ht="17.100000000000001" customHeight="1" x14ac:dyDescent="0.25">
      <c r="A622" s="60">
        <v>45760</v>
      </c>
      <c r="B622" s="18">
        <v>45</v>
      </c>
      <c r="C622" s="19">
        <v>50.34</v>
      </c>
      <c r="D622">
        <v>701.63924299999996</v>
      </c>
      <c r="E622">
        <v>215.37364177777778</v>
      </c>
      <c r="F622">
        <v>158.50455822222222</v>
      </c>
      <c r="G622">
        <v>101.09233822222222</v>
      </c>
      <c r="H622">
        <v>106.67621288888888</v>
      </c>
      <c r="I622">
        <v>60.711913444444441</v>
      </c>
      <c r="J622">
        <v>122.64527666666666</v>
      </c>
      <c r="K622" s="21" t="str">
        <f t="shared" si="9"/>
        <v>13-Apr-2025  Bl No 45</v>
      </c>
      <c r="AD622" s="20"/>
      <c r="AE622" s="20"/>
      <c r="AF622" s="20"/>
      <c r="AG622" s="20"/>
      <c r="AH622" s="20"/>
      <c r="AI622" s="20"/>
      <c r="AJ622" s="20"/>
    </row>
    <row r="623" spans="1:36" ht="17.100000000000001" customHeight="1" x14ac:dyDescent="0.25">
      <c r="A623" s="60">
        <v>45760</v>
      </c>
      <c r="B623" s="18">
        <v>46</v>
      </c>
      <c r="C623" s="19">
        <v>50.33</v>
      </c>
      <c r="D623">
        <v>725.78556366666669</v>
      </c>
      <c r="E623">
        <v>211.59759222222223</v>
      </c>
      <c r="F623">
        <v>172.83032966666667</v>
      </c>
      <c r="G623">
        <v>98.425289888888884</v>
      </c>
      <c r="H623">
        <v>107.52062022222222</v>
      </c>
      <c r="I623">
        <v>61.757213888888892</v>
      </c>
      <c r="J623">
        <v>114.51028388888889</v>
      </c>
      <c r="K623" s="21" t="str">
        <f t="shared" si="9"/>
        <v>13-Apr-2025  Bl No 46</v>
      </c>
      <c r="AD623" s="20"/>
      <c r="AE623" s="20"/>
      <c r="AF623" s="20"/>
      <c r="AG623" s="20"/>
      <c r="AH623" s="20"/>
      <c r="AI623" s="20"/>
      <c r="AJ623" s="20"/>
    </row>
    <row r="624" spans="1:36" ht="17.100000000000001" customHeight="1" x14ac:dyDescent="0.25">
      <c r="A624" s="60">
        <v>45760</v>
      </c>
      <c r="B624" s="18">
        <v>47</v>
      </c>
      <c r="C624" s="19">
        <v>50.29</v>
      </c>
      <c r="D624">
        <v>747.21434822222227</v>
      </c>
      <c r="E624">
        <v>209.02207477777779</v>
      </c>
      <c r="F624">
        <v>179.77354622222222</v>
      </c>
      <c r="G624">
        <v>96.536136222222225</v>
      </c>
      <c r="H624">
        <v>104.73242855555556</v>
      </c>
      <c r="I624">
        <v>67.650784222222228</v>
      </c>
      <c r="J624">
        <v>118.36870044444444</v>
      </c>
      <c r="K624" s="21" t="str">
        <f t="shared" si="9"/>
        <v>13-Apr-2025  Bl No 47</v>
      </c>
      <c r="AD624" s="20"/>
      <c r="AE624" s="20"/>
      <c r="AF624" s="20"/>
      <c r="AG624" s="20"/>
      <c r="AH624" s="20"/>
      <c r="AI624" s="20"/>
      <c r="AJ624" s="20"/>
    </row>
    <row r="625" spans="1:36" ht="17.100000000000001" customHeight="1" x14ac:dyDescent="0.25">
      <c r="A625" s="60">
        <v>45760</v>
      </c>
      <c r="B625" s="18">
        <v>48</v>
      </c>
      <c r="C625" s="19">
        <v>50.23</v>
      </c>
      <c r="D625">
        <v>796.46750511111111</v>
      </c>
      <c r="E625">
        <v>210.60291544444445</v>
      </c>
      <c r="F625">
        <v>183.28606044444444</v>
      </c>
      <c r="G625">
        <v>94.152489444444441</v>
      </c>
      <c r="H625">
        <v>90.579072999999994</v>
      </c>
      <c r="I625">
        <v>70.693069888888886</v>
      </c>
      <c r="J625">
        <v>114.17554311111111</v>
      </c>
      <c r="K625" s="21" t="str">
        <f t="shared" si="9"/>
        <v>13-Apr-2025  Bl No 48</v>
      </c>
      <c r="AD625" s="20"/>
      <c r="AE625" s="20"/>
      <c r="AF625" s="20"/>
      <c r="AG625" s="20"/>
      <c r="AH625" s="20"/>
      <c r="AI625" s="20"/>
      <c r="AJ625" s="20"/>
    </row>
    <row r="626" spans="1:36" ht="17.100000000000001" customHeight="1" x14ac:dyDescent="0.25">
      <c r="A626" s="60">
        <v>45760</v>
      </c>
      <c r="B626" s="18">
        <v>49</v>
      </c>
      <c r="C626" s="19">
        <v>50.34</v>
      </c>
      <c r="D626">
        <v>810.37283377777783</v>
      </c>
      <c r="E626">
        <v>207.68722166666666</v>
      </c>
      <c r="F626">
        <v>193.96521277777777</v>
      </c>
      <c r="G626">
        <v>94.553842777777774</v>
      </c>
      <c r="H626">
        <v>75.578657000000007</v>
      </c>
      <c r="I626">
        <v>72.729464777777778</v>
      </c>
      <c r="J626">
        <v>116.89244333333333</v>
      </c>
      <c r="K626" s="21" t="str">
        <f t="shared" si="9"/>
        <v>13-Apr-2025  Bl No 49</v>
      </c>
      <c r="L626" s="22"/>
      <c r="AD626" s="20"/>
      <c r="AE626" s="20"/>
      <c r="AF626" s="20"/>
      <c r="AG626" s="20"/>
      <c r="AH626" s="20"/>
      <c r="AI626" s="20"/>
      <c r="AJ626" s="20"/>
    </row>
    <row r="627" spans="1:36" ht="17.100000000000001" customHeight="1" x14ac:dyDescent="0.25">
      <c r="A627" s="60">
        <v>45760</v>
      </c>
      <c r="B627" s="18">
        <v>50</v>
      </c>
      <c r="C627" s="19">
        <v>50.17</v>
      </c>
      <c r="D627">
        <v>826.09266933333333</v>
      </c>
      <c r="E627">
        <v>205.89091500000001</v>
      </c>
      <c r="F627">
        <v>191.46522822222221</v>
      </c>
      <c r="G627">
        <v>95.230507000000003</v>
      </c>
      <c r="H627">
        <v>79.23517866666667</v>
      </c>
      <c r="I627">
        <v>72.072934666666669</v>
      </c>
      <c r="J627">
        <v>112.40974011111111</v>
      </c>
      <c r="K627" s="21" t="str">
        <f t="shared" si="9"/>
        <v>13-Apr-2025  Bl No 50</v>
      </c>
      <c r="L627" s="22"/>
      <c r="AD627" s="20"/>
      <c r="AE627" s="20"/>
      <c r="AF627" s="20"/>
      <c r="AG627" s="20"/>
      <c r="AH627" s="20"/>
      <c r="AI627" s="20"/>
      <c r="AJ627" s="20"/>
    </row>
    <row r="628" spans="1:36" ht="17.100000000000001" customHeight="1" x14ac:dyDescent="0.25">
      <c r="A628" s="60">
        <v>45760</v>
      </c>
      <c r="B628" s="18">
        <v>51</v>
      </c>
      <c r="C628" s="19">
        <v>50.1</v>
      </c>
      <c r="D628">
        <v>835.57913666666661</v>
      </c>
      <c r="E628">
        <v>208.33063933333332</v>
      </c>
      <c r="F628">
        <v>193.11886866666666</v>
      </c>
      <c r="G628">
        <v>101.98570633333334</v>
      </c>
      <c r="H628">
        <v>92.179677444444451</v>
      </c>
      <c r="I628">
        <v>72.118463222222218</v>
      </c>
      <c r="J628">
        <v>103.23469566666667</v>
      </c>
      <c r="K628" s="21" t="str">
        <f t="shared" si="9"/>
        <v>13-Apr-2025  Bl No 51</v>
      </c>
      <c r="AD628" s="20"/>
      <c r="AE628" s="20"/>
      <c r="AF628" s="20"/>
      <c r="AG628" s="20"/>
      <c r="AH628" s="20"/>
      <c r="AI628" s="20"/>
      <c r="AJ628" s="20"/>
    </row>
    <row r="629" spans="1:36" ht="17.100000000000001" customHeight="1" x14ac:dyDescent="0.25">
      <c r="A629" s="60">
        <v>45760</v>
      </c>
      <c r="B629" s="18">
        <v>52</v>
      </c>
      <c r="C629" s="19">
        <v>50.11</v>
      </c>
      <c r="D629">
        <v>846.58924166666668</v>
      </c>
      <c r="E629">
        <v>208.89241577777779</v>
      </c>
      <c r="F629">
        <v>197.17489655555556</v>
      </c>
      <c r="G629">
        <v>102.94292966666667</v>
      </c>
      <c r="H629">
        <v>100.33967844444444</v>
      </c>
      <c r="I629">
        <v>70.103898222222227</v>
      </c>
      <c r="J629">
        <v>102.89990055555556</v>
      </c>
      <c r="K629" s="21" t="str">
        <f t="shared" si="9"/>
        <v>13-Apr-2025  Bl No 52</v>
      </c>
      <c r="AD629" s="20"/>
      <c r="AE629" s="20"/>
      <c r="AF629" s="20"/>
      <c r="AG629" s="20"/>
      <c r="AH629" s="20"/>
      <c r="AI629" s="20"/>
      <c r="AJ629" s="20"/>
    </row>
    <row r="630" spans="1:36" ht="17.100000000000001" customHeight="1" x14ac:dyDescent="0.25">
      <c r="A630" s="60">
        <v>45760</v>
      </c>
      <c r="B630" s="18">
        <v>53</v>
      </c>
      <c r="C630" s="19">
        <v>50.14</v>
      </c>
      <c r="D630">
        <v>859.2092537777778</v>
      </c>
      <c r="E630">
        <v>205.82633855555557</v>
      </c>
      <c r="F630">
        <v>199.85735055555554</v>
      </c>
      <c r="G630">
        <v>94.583841333333339</v>
      </c>
      <c r="H630">
        <v>95.925903333333338</v>
      </c>
      <c r="I630">
        <v>70.224074777777773</v>
      </c>
      <c r="J630">
        <v>106.38461533333333</v>
      </c>
      <c r="K630" s="21" t="str">
        <f t="shared" si="9"/>
        <v>13-Apr-2025  Bl No 53</v>
      </c>
      <c r="AD630" s="20"/>
      <c r="AE630" s="20"/>
      <c r="AF630" s="20"/>
      <c r="AG630" s="20"/>
      <c r="AH630" s="20"/>
      <c r="AI630" s="20"/>
      <c r="AJ630" s="20"/>
    </row>
    <row r="631" spans="1:36" ht="17.100000000000001" customHeight="1" x14ac:dyDescent="0.25">
      <c r="A631" s="60">
        <v>45760</v>
      </c>
      <c r="B631" s="18">
        <v>54</v>
      </c>
      <c r="C631" s="19">
        <v>50.04</v>
      </c>
      <c r="D631">
        <v>885.15963333333332</v>
      </c>
      <c r="E631">
        <v>204.70326788888889</v>
      </c>
      <c r="F631">
        <v>201.09635944444443</v>
      </c>
      <c r="G631">
        <v>94.247705666666661</v>
      </c>
      <c r="H631">
        <v>97.405879666666664</v>
      </c>
      <c r="I631">
        <v>71.228552777777779</v>
      </c>
      <c r="J631">
        <v>109.99550922222222</v>
      </c>
      <c r="K631" s="21" t="str">
        <f t="shared" si="9"/>
        <v>13-Apr-2025  Bl No 54</v>
      </c>
      <c r="AD631" s="20"/>
      <c r="AE631" s="20"/>
      <c r="AF631" s="20"/>
      <c r="AG631" s="20"/>
      <c r="AH631" s="20"/>
      <c r="AI631" s="20"/>
      <c r="AJ631" s="20"/>
    </row>
    <row r="632" spans="1:36" ht="17.100000000000001" customHeight="1" x14ac:dyDescent="0.25">
      <c r="A632" s="60">
        <v>45760</v>
      </c>
      <c r="B632" s="18">
        <v>55</v>
      </c>
      <c r="C632" s="19">
        <v>50.02</v>
      </c>
      <c r="D632">
        <v>896.75226033333331</v>
      </c>
      <c r="E632">
        <v>204.69152944444446</v>
      </c>
      <c r="F632">
        <v>201.57459477777778</v>
      </c>
      <c r="G632">
        <v>95.301120111111118</v>
      </c>
      <c r="H632">
        <v>101.36557855555556</v>
      </c>
      <c r="I632">
        <v>70.974868999999998</v>
      </c>
      <c r="J632">
        <v>116.70604655555556</v>
      </c>
      <c r="K632" s="21" t="str">
        <f t="shared" si="9"/>
        <v>13-Apr-2025  Bl No 55</v>
      </c>
      <c r="AD632" s="20"/>
      <c r="AE632" s="20"/>
      <c r="AF632" s="20"/>
      <c r="AG632" s="20"/>
      <c r="AH632" s="20"/>
      <c r="AI632" s="20"/>
      <c r="AJ632" s="20"/>
    </row>
    <row r="633" spans="1:36" ht="17.100000000000001" customHeight="1" x14ac:dyDescent="0.25">
      <c r="A633" s="60">
        <v>45760</v>
      </c>
      <c r="B633" s="18">
        <v>56</v>
      </c>
      <c r="C633" s="19">
        <v>50.01</v>
      </c>
      <c r="D633">
        <v>891.04970022222221</v>
      </c>
      <c r="E633">
        <v>204.02871300000001</v>
      </c>
      <c r="F633">
        <v>206.31058588888888</v>
      </c>
      <c r="G633">
        <v>95.863123777777773</v>
      </c>
      <c r="H633">
        <v>102.92815022222223</v>
      </c>
      <c r="I633">
        <v>73.043735999999996</v>
      </c>
      <c r="J633">
        <v>113.33374577777778</v>
      </c>
      <c r="K633" s="21" t="str">
        <f t="shared" si="9"/>
        <v>13-Apr-2025  Bl No 56</v>
      </c>
      <c r="AD633" s="20"/>
      <c r="AE633" s="20"/>
      <c r="AF633" s="20"/>
      <c r="AG633" s="20"/>
      <c r="AH633" s="20"/>
      <c r="AI633" s="20"/>
      <c r="AJ633" s="20"/>
    </row>
    <row r="634" spans="1:36" ht="17.100000000000001" customHeight="1" x14ac:dyDescent="0.25">
      <c r="A634" s="60">
        <v>45760</v>
      </c>
      <c r="B634" s="18">
        <v>57</v>
      </c>
      <c r="C634" s="19">
        <v>50.18</v>
      </c>
      <c r="D634">
        <v>930.22030866666671</v>
      </c>
      <c r="E634">
        <v>193.51002533333335</v>
      </c>
      <c r="F634">
        <v>207.80150077777779</v>
      </c>
      <c r="G634">
        <v>98.306182000000007</v>
      </c>
      <c r="H634">
        <v>99.177232444444442</v>
      </c>
      <c r="I634">
        <v>73.271800333333331</v>
      </c>
      <c r="J634">
        <v>109.82117966666667</v>
      </c>
      <c r="K634" s="21" t="str">
        <f t="shared" si="9"/>
        <v>13-Apr-2025  Bl No 57</v>
      </c>
      <c r="AD634" s="20"/>
      <c r="AE634" s="20"/>
      <c r="AF634" s="20"/>
      <c r="AG634" s="20"/>
      <c r="AH634" s="20"/>
      <c r="AI634" s="20"/>
      <c r="AJ634" s="20"/>
    </row>
    <row r="635" spans="1:36" ht="17.100000000000001" customHeight="1" x14ac:dyDescent="0.25">
      <c r="A635" s="60">
        <v>45760</v>
      </c>
      <c r="B635" s="18">
        <v>58</v>
      </c>
      <c r="C635" s="19">
        <v>50.09</v>
      </c>
      <c r="D635">
        <v>954.20110511111113</v>
      </c>
      <c r="E635">
        <v>182.39239666666666</v>
      </c>
      <c r="F635">
        <v>206.16639311111112</v>
      </c>
      <c r="G635">
        <v>102.31514111111112</v>
      </c>
      <c r="H635">
        <v>100.96334299999999</v>
      </c>
      <c r="I635">
        <v>76.592986555555555</v>
      </c>
      <c r="J635">
        <v>112.64080288888889</v>
      </c>
      <c r="K635" s="21" t="str">
        <f t="shared" si="9"/>
        <v>13-Apr-2025  Bl No 58</v>
      </c>
      <c r="AD635" s="20"/>
      <c r="AE635" s="20"/>
      <c r="AF635" s="20"/>
      <c r="AG635" s="20"/>
      <c r="AH635" s="20"/>
      <c r="AI635" s="20"/>
      <c r="AJ635" s="20"/>
    </row>
    <row r="636" spans="1:36" ht="17.100000000000001" customHeight="1" x14ac:dyDescent="0.25">
      <c r="A636" s="60">
        <v>45760</v>
      </c>
      <c r="B636" s="18">
        <v>59</v>
      </c>
      <c r="C636" s="19">
        <v>49.96</v>
      </c>
      <c r="D636">
        <v>958.17623366666669</v>
      </c>
      <c r="E636">
        <v>184.63920122222223</v>
      </c>
      <c r="F636">
        <v>211.67752422222222</v>
      </c>
      <c r="G636">
        <v>101.01126633333334</v>
      </c>
      <c r="H636">
        <v>107.88251088888889</v>
      </c>
      <c r="I636">
        <v>80.018319111111111</v>
      </c>
      <c r="J636">
        <v>117.17487088888889</v>
      </c>
      <c r="K636" s="21" t="str">
        <f t="shared" si="9"/>
        <v>13-Apr-2025  Bl No 59</v>
      </c>
      <c r="AD636" s="20"/>
      <c r="AE636" s="20"/>
      <c r="AF636" s="20"/>
      <c r="AG636" s="20"/>
      <c r="AH636" s="20"/>
      <c r="AI636" s="20"/>
      <c r="AJ636" s="20"/>
    </row>
    <row r="637" spans="1:36" ht="17.100000000000001" customHeight="1" x14ac:dyDescent="0.25">
      <c r="A637" s="60">
        <v>45760</v>
      </c>
      <c r="B637" s="18">
        <v>60</v>
      </c>
      <c r="C637" s="19">
        <v>49.96</v>
      </c>
      <c r="D637">
        <v>974.26801844444446</v>
      </c>
      <c r="E637">
        <v>187.15028577777778</v>
      </c>
      <c r="F637">
        <v>202.8097458888889</v>
      </c>
      <c r="G637">
        <v>96.968846444444438</v>
      </c>
      <c r="H637">
        <v>114.71004433333333</v>
      </c>
      <c r="I637">
        <v>83.033408888888886</v>
      </c>
      <c r="J637">
        <v>116.36047566666667</v>
      </c>
      <c r="K637" s="21" t="str">
        <f t="shared" si="9"/>
        <v>13-Apr-2025  Bl No 60</v>
      </c>
      <c r="AD637" s="20"/>
      <c r="AE637" s="20"/>
      <c r="AF637" s="20"/>
      <c r="AG637" s="20"/>
      <c r="AH637" s="20"/>
      <c r="AI637" s="20"/>
      <c r="AJ637" s="20"/>
    </row>
    <row r="638" spans="1:36" ht="17.100000000000001" customHeight="1" x14ac:dyDescent="0.25">
      <c r="A638" s="60">
        <v>45760</v>
      </c>
      <c r="B638" s="18">
        <v>61</v>
      </c>
      <c r="C638" s="19">
        <v>50.01</v>
      </c>
      <c r="D638">
        <v>1009.931017</v>
      </c>
      <c r="E638">
        <v>203.79899244444445</v>
      </c>
      <c r="F638">
        <v>210.48693322222223</v>
      </c>
      <c r="G638">
        <v>101.14733766666667</v>
      </c>
      <c r="H638">
        <v>114.28596444444445</v>
      </c>
      <c r="I638">
        <v>84.746072999999996</v>
      </c>
      <c r="J638">
        <v>115.75618388888888</v>
      </c>
      <c r="K638" s="21" t="str">
        <f t="shared" si="9"/>
        <v>13-Apr-2025  Bl No 61</v>
      </c>
      <c r="AD638" s="20"/>
      <c r="AE638" s="20"/>
      <c r="AF638" s="20"/>
      <c r="AG638" s="20"/>
      <c r="AH638" s="20"/>
      <c r="AI638" s="20"/>
      <c r="AJ638" s="20"/>
    </row>
    <row r="639" spans="1:36" ht="17.100000000000001" customHeight="1" x14ac:dyDescent="0.25">
      <c r="A639" s="60">
        <v>45760</v>
      </c>
      <c r="B639" s="18">
        <v>62</v>
      </c>
      <c r="C639" s="19">
        <v>50.04</v>
      </c>
      <c r="D639">
        <v>1018.6563233333334</v>
      </c>
      <c r="E639">
        <v>201.13933322222223</v>
      </c>
      <c r="F639">
        <v>214.67373211111112</v>
      </c>
      <c r="G639">
        <v>109.67727822222223</v>
      </c>
      <c r="H639">
        <v>117.59914155555556</v>
      </c>
      <c r="I639">
        <v>86.326085222222218</v>
      </c>
      <c r="J639">
        <v>115.33081355555555</v>
      </c>
      <c r="K639" s="21" t="str">
        <f t="shared" si="9"/>
        <v>13-Apr-2025  Bl No 62</v>
      </c>
      <c r="AD639" s="20"/>
      <c r="AE639" s="20"/>
      <c r="AF639" s="20"/>
      <c r="AG639" s="20"/>
      <c r="AH639" s="20"/>
      <c r="AI639" s="20"/>
      <c r="AJ639" s="20"/>
    </row>
    <row r="640" spans="1:36" ht="17.100000000000001" customHeight="1" x14ac:dyDescent="0.25">
      <c r="A640" s="60">
        <v>45760</v>
      </c>
      <c r="B640" s="18">
        <v>63</v>
      </c>
      <c r="C640" s="19">
        <v>50.02</v>
      </c>
      <c r="D640">
        <v>1017.0077553333333</v>
      </c>
      <c r="E640">
        <v>202.54571577777779</v>
      </c>
      <c r="F640">
        <v>216.13938277777777</v>
      </c>
      <c r="G640">
        <v>119.54120822222222</v>
      </c>
      <c r="H640">
        <v>124.59487733333333</v>
      </c>
      <c r="I640">
        <v>83.972845666666672</v>
      </c>
      <c r="J640">
        <v>110.02958611111112</v>
      </c>
      <c r="K640" s="21" t="str">
        <f t="shared" si="9"/>
        <v>13-Apr-2025  Bl No 63</v>
      </c>
      <c r="AD640" s="20"/>
      <c r="AE640" s="20"/>
      <c r="AF640" s="20"/>
      <c r="AG640" s="20"/>
      <c r="AH640" s="20"/>
      <c r="AI640" s="20"/>
      <c r="AJ640" s="20"/>
    </row>
    <row r="641" spans="1:36" ht="17.100000000000001" customHeight="1" x14ac:dyDescent="0.25">
      <c r="A641" s="60">
        <v>45760</v>
      </c>
      <c r="B641" s="18">
        <v>64</v>
      </c>
      <c r="C641" s="19">
        <v>50</v>
      </c>
      <c r="D641">
        <v>1029.7902008888889</v>
      </c>
      <c r="E641">
        <v>207.00182944444444</v>
      </c>
      <c r="F641">
        <v>216.29014744444444</v>
      </c>
      <c r="G641">
        <v>108.87906444444444</v>
      </c>
      <c r="H641">
        <v>134.88145022222221</v>
      </c>
      <c r="I641">
        <v>76.975005222222222</v>
      </c>
      <c r="J641">
        <v>114.14504255555556</v>
      </c>
      <c r="K641" s="21" t="str">
        <f t="shared" si="9"/>
        <v>13-Apr-2025  Bl No 64</v>
      </c>
      <c r="AD641" s="20"/>
      <c r="AE641" s="20"/>
      <c r="AF641" s="20"/>
      <c r="AG641" s="20"/>
      <c r="AH641" s="20"/>
      <c r="AI641" s="20"/>
      <c r="AJ641" s="20"/>
    </row>
    <row r="642" spans="1:36" ht="17.100000000000001" customHeight="1" x14ac:dyDescent="0.25">
      <c r="A642" s="60">
        <v>45760</v>
      </c>
      <c r="B642" s="18">
        <v>65</v>
      </c>
      <c r="C642" s="19">
        <v>50.03</v>
      </c>
      <c r="D642">
        <v>1040.358036111111</v>
      </c>
      <c r="E642">
        <v>210.83826488888889</v>
      </c>
      <c r="F642">
        <v>213.80681422222221</v>
      </c>
      <c r="G642">
        <v>121.83482944444444</v>
      </c>
      <c r="H642">
        <v>136.52796166666667</v>
      </c>
      <c r="I642">
        <v>77.756360666666666</v>
      </c>
      <c r="J642">
        <v>114.12725277777778</v>
      </c>
      <c r="K642" s="21" t="str">
        <f t="shared" si="9"/>
        <v>13-Apr-2025  Bl No 65</v>
      </c>
      <c r="AD642" s="20"/>
      <c r="AE642" s="20"/>
      <c r="AF642" s="20"/>
      <c r="AG642" s="20"/>
      <c r="AH642" s="20"/>
      <c r="AI642" s="20"/>
      <c r="AJ642" s="20"/>
    </row>
    <row r="643" spans="1:36" ht="17.100000000000001" customHeight="1" x14ac:dyDescent="0.25">
      <c r="A643" s="60">
        <v>45760</v>
      </c>
      <c r="B643" s="18">
        <v>66</v>
      </c>
      <c r="C643" s="19">
        <v>50.06</v>
      </c>
      <c r="D643">
        <v>1069.8626747777778</v>
      </c>
      <c r="E643">
        <v>216.7359528888889</v>
      </c>
      <c r="F643">
        <v>217.15939411111111</v>
      </c>
      <c r="G643">
        <v>133.39182355555556</v>
      </c>
      <c r="H643">
        <v>133.49545511111111</v>
      </c>
      <c r="I643">
        <v>79.678237999999993</v>
      </c>
      <c r="J643">
        <v>118.29864633333334</v>
      </c>
      <c r="K643" s="21" t="str">
        <f t="shared" ref="K643:K673" si="10">TEXT(A643,"DD-MMM-YYYY") &amp;"  " &amp;"Bl No " &amp;B643</f>
        <v>13-Apr-2025  Bl No 66</v>
      </c>
      <c r="AD643" s="20"/>
      <c r="AE643" s="20"/>
      <c r="AF643" s="20"/>
      <c r="AG643" s="20"/>
      <c r="AH643" s="20"/>
      <c r="AI643" s="20"/>
      <c r="AJ643" s="20"/>
    </row>
    <row r="644" spans="1:36" ht="17.100000000000001" customHeight="1" x14ac:dyDescent="0.25">
      <c r="A644" s="60">
        <v>45760</v>
      </c>
      <c r="B644" s="18">
        <v>67</v>
      </c>
      <c r="C644" s="19">
        <v>50.04</v>
      </c>
      <c r="D644">
        <v>1059.8900699999999</v>
      </c>
      <c r="E644">
        <v>220.83273066666666</v>
      </c>
      <c r="F644">
        <v>214.66144411111111</v>
      </c>
      <c r="G644">
        <v>136.04644722222221</v>
      </c>
      <c r="H644">
        <v>134.72816855555556</v>
      </c>
      <c r="I644">
        <v>81.233356999999998</v>
      </c>
      <c r="J644">
        <v>116.99918066666666</v>
      </c>
      <c r="K644" s="21" t="str">
        <f t="shared" si="10"/>
        <v>13-Apr-2025  Bl No 67</v>
      </c>
      <c r="AD644" s="20"/>
      <c r="AE644" s="20"/>
      <c r="AF644" s="20"/>
      <c r="AG644" s="20"/>
      <c r="AH644" s="20"/>
      <c r="AI644" s="20"/>
      <c r="AJ644" s="20"/>
    </row>
    <row r="645" spans="1:36" ht="17.100000000000001" customHeight="1" x14ac:dyDescent="0.25">
      <c r="A645" s="60">
        <v>45760</v>
      </c>
      <c r="B645" s="18">
        <v>68</v>
      </c>
      <c r="C645" s="19">
        <v>49.98</v>
      </c>
      <c r="D645">
        <v>1016.942309</v>
      </c>
      <c r="E645">
        <v>208.93537677777778</v>
      </c>
      <c r="F645">
        <v>210.498884</v>
      </c>
      <c r="G645">
        <v>140.01386911111112</v>
      </c>
      <c r="H645">
        <v>132.70472666666666</v>
      </c>
      <c r="I645">
        <v>75.858361666666667</v>
      </c>
      <c r="J645">
        <v>120.33580433333333</v>
      </c>
      <c r="K645" s="21" t="str">
        <f t="shared" si="10"/>
        <v>13-Apr-2025  Bl No 68</v>
      </c>
      <c r="AD645" s="20"/>
      <c r="AE645" s="20"/>
      <c r="AF645" s="20"/>
      <c r="AG645" s="20"/>
      <c r="AH645" s="20"/>
      <c r="AI645" s="20"/>
      <c r="AJ645" s="20"/>
    </row>
    <row r="646" spans="1:36" ht="17.100000000000001" customHeight="1" x14ac:dyDescent="0.25">
      <c r="A646" s="60">
        <v>45760</v>
      </c>
      <c r="B646" s="18">
        <v>69</v>
      </c>
      <c r="C646" s="19">
        <v>50.06</v>
      </c>
      <c r="D646">
        <v>1018.9189275555556</v>
      </c>
      <c r="E646">
        <v>195.4668388888889</v>
      </c>
      <c r="F646">
        <v>206.99283488888889</v>
      </c>
      <c r="G646">
        <v>143.23358999999999</v>
      </c>
      <c r="H646">
        <v>138.19285966666666</v>
      </c>
      <c r="I646">
        <v>70.072359222222218</v>
      </c>
      <c r="J646">
        <v>121.06759599999999</v>
      </c>
      <c r="K646" s="21" t="str">
        <f t="shared" si="10"/>
        <v>13-Apr-2025  Bl No 69</v>
      </c>
      <c r="AD646" s="20"/>
      <c r="AE646" s="20"/>
      <c r="AF646" s="20"/>
      <c r="AG646" s="20"/>
      <c r="AH646" s="20"/>
      <c r="AI646" s="20"/>
      <c r="AJ646" s="20"/>
    </row>
    <row r="647" spans="1:36" ht="17.100000000000001" customHeight="1" x14ac:dyDescent="0.25">
      <c r="A647" s="60">
        <v>45760</v>
      </c>
      <c r="B647" s="18">
        <v>70</v>
      </c>
      <c r="C647" s="19">
        <v>50.01</v>
      </c>
      <c r="D647">
        <v>1044.2733185555555</v>
      </c>
      <c r="E647">
        <v>195.17450700000001</v>
      </c>
      <c r="F647">
        <v>206.5361728888889</v>
      </c>
      <c r="G647">
        <v>153.48602944444445</v>
      </c>
      <c r="H647">
        <v>136.0797641111111</v>
      </c>
      <c r="I647">
        <v>72.221146333333337</v>
      </c>
      <c r="J647">
        <v>125.27144944444444</v>
      </c>
      <c r="K647" s="21" t="str">
        <f t="shared" si="10"/>
        <v>13-Apr-2025  Bl No 70</v>
      </c>
      <c r="AD647" s="20"/>
      <c r="AE647" s="20"/>
      <c r="AF647" s="20"/>
      <c r="AG647" s="20"/>
      <c r="AH647" s="20"/>
      <c r="AI647" s="20"/>
      <c r="AJ647" s="20"/>
    </row>
    <row r="648" spans="1:36" ht="17.100000000000001" customHeight="1" x14ac:dyDescent="0.25">
      <c r="A648" s="60">
        <v>45760</v>
      </c>
      <c r="B648" s="18">
        <v>71</v>
      </c>
      <c r="C648" s="19">
        <v>49.97</v>
      </c>
      <c r="D648">
        <v>1104.3652306666668</v>
      </c>
      <c r="E648">
        <v>208.66400455555555</v>
      </c>
      <c r="F648">
        <v>216.8059801111111</v>
      </c>
      <c r="G648">
        <v>169.17893977777777</v>
      </c>
      <c r="H648">
        <v>140.21985188888888</v>
      </c>
      <c r="I648">
        <v>73.396348444444442</v>
      </c>
      <c r="J648">
        <v>130.68529122222222</v>
      </c>
      <c r="K648" s="21" t="str">
        <f t="shared" si="10"/>
        <v>13-Apr-2025  Bl No 71</v>
      </c>
      <c r="AD648" s="20"/>
      <c r="AE648" s="20"/>
      <c r="AF648" s="20"/>
      <c r="AG648" s="20"/>
      <c r="AH648" s="20"/>
      <c r="AI648" s="20"/>
      <c r="AJ648" s="20"/>
    </row>
    <row r="649" spans="1:36" ht="17.100000000000001" customHeight="1" x14ac:dyDescent="0.25">
      <c r="A649" s="60">
        <v>45760</v>
      </c>
      <c r="B649" s="18">
        <v>72</v>
      </c>
      <c r="C649" s="19">
        <v>49.96</v>
      </c>
      <c r="D649">
        <v>1223.5422918888889</v>
      </c>
      <c r="E649">
        <v>240.27293211111112</v>
      </c>
      <c r="F649">
        <v>230.34079377777778</v>
      </c>
      <c r="G649">
        <v>183.42776866666668</v>
      </c>
      <c r="H649">
        <v>146.78544600000001</v>
      </c>
      <c r="I649">
        <v>75.612234444444439</v>
      </c>
      <c r="J649">
        <v>144.65241677777777</v>
      </c>
      <c r="K649" s="21" t="str">
        <f t="shared" si="10"/>
        <v>13-Apr-2025  Bl No 72</v>
      </c>
      <c r="AD649" s="20"/>
      <c r="AE649" s="20"/>
      <c r="AF649" s="20"/>
      <c r="AG649" s="20"/>
      <c r="AH649" s="20"/>
      <c r="AI649" s="20"/>
      <c r="AJ649" s="20"/>
    </row>
    <row r="650" spans="1:36" ht="17.100000000000001" customHeight="1" x14ac:dyDescent="0.25">
      <c r="A650" s="60">
        <v>45760</v>
      </c>
      <c r="B650" s="18">
        <v>73</v>
      </c>
      <c r="C650" s="19">
        <v>50.02</v>
      </c>
      <c r="D650">
        <v>1354.3487998888888</v>
      </c>
      <c r="E650">
        <v>216.85383733333333</v>
      </c>
      <c r="F650">
        <v>257.22800911111113</v>
      </c>
      <c r="G650">
        <v>198.20146433333332</v>
      </c>
      <c r="H650">
        <v>149.58158877777777</v>
      </c>
      <c r="I650">
        <v>76.379499333333328</v>
      </c>
      <c r="J650">
        <v>150.93777355555557</v>
      </c>
      <c r="K650" s="21" t="str">
        <f t="shared" si="10"/>
        <v>13-Apr-2025  Bl No 73</v>
      </c>
      <c r="AD650" s="20"/>
      <c r="AE650" s="20"/>
      <c r="AF650" s="20"/>
      <c r="AG650" s="20"/>
      <c r="AH650" s="20"/>
      <c r="AI650" s="20"/>
      <c r="AJ650" s="20"/>
    </row>
    <row r="651" spans="1:36" ht="17.100000000000001" customHeight="1" x14ac:dyDescent="0.25">
      <c r="A651" s="60">
        <v>45760</v>
      </c>
      <c r="B651" s="18">
        <v>74</v>
      </c>
      <c r="C651" s="19">
        <v>50.01</v>
      </c>
      <c r="D651">
        <v>1392.0057717777777</v>
      </c>
      <c r="E651">
        <v>209.37212111111111</v>
      </c>
      <c r="F651">
        <v>270.0264387777778</v>
      </c>
      <c r="G651">
        <v>206.33166322222223</v>
      </c>
      <c r="H651">
        <v>151.80615766666668</v>
      </c>
      <c r="I651">
        <v>92.345468222222223</v>
      </c>
      <c r="J651">
        <v>150.37202033333332</v>
      </c>
      <c r="K651" s="21" t="str">
        <f t="shared" si="10"/>
        <v>13-Apr-2025  Bl No 74</v>
      </c>
      <c r="AD651" s="20"/>
      <c r="AE651" s="20"/>
      <c r="AF651" s="20"/>
      <c r="AG651" s="20"/>
      <c r="AH651" s="20"/>
      <c r="AI651" s="20"/>
      <c r="AJ651" s="20"/>
    </row>
    <row r="652" spans="1:36" ht="17.100000000000001" customHeight="1" x14ac:dyDescent="0.25">
      <c r="A652" s="60">
        <v>45760</v>
      </c>
      <c r="B652" s="18">
        <v>75</v>
      </c>
      <c r="C652" s="19">
        <v>50.05</v>
      </c>
      <c r="D652">
        <v>1415.2614162222221</v>
      </c>
      <c r="E652">
        <v>217.03593666666666</v>
      </c>
      <c r="F652">
        <v>270.16299322222221</v>
      </c>
      <c r="G652">
        <v>202.19553888888888</v>
      </c>
      <c r="H652">
        <v>138.58149355555557</v>
      </c>
      <c r="I652">
        <v>91.426189666666673</v>
      </c>
      <c r="J652">
        <v>149.56717666666665</v>
      </c>
      <c r="K652" s="21" t="str">
        <f t="shared" si="10"/>
        <v>13-Apr-2025  Bl No 75</v>
      </c>
      <c r="AD652" s="20"/>
      <c r="AE652" s="20"/>
      <c r="AF652" s="20"/>
      <c r="AG652" s="20"/>
      <c r="AH652" s="20"/>
      <c r="AI652" s="20"/>
      <c r="AJ652" s="20"/>
    </row>
    <row r="653" spans="1:36" ht="17.100000000000001" customHeight="1" x14ac:dyDescent="0.25">
      <c r="A653" s="60">
        <v>45760</v>
      </c>
      <c r="B653" s="18">
        <v>76</v>
      </c>
      <c r="C653" s="19">
        <v>50.01</v>
      </c>
      <c r="D653">
        <v>1417.1646931111111</v>
      </c>
      <c r="E653">
        <v>212.830626</v>
      </c>
      <c r="F653">
        <v>270.97579333333334</v>
      </c>
      <c r="G653">
        <v>194.64035944444444</v>
      </c>
      <c r="H653">
        <v>129.81741400000001</v>
      </c>
      <c r="I653">
        <v>89.685660666666664</v>
      </c>
      <c r="J653">
        <v>155.712131</v>
      </c>
      <c r="K653" s="21" t="str">
        <f t="shared" si="10"/>
        <v>13-Apr-2025  Bl No 76</v>
      </c>
      <c r="AD653" s="20"/>
      <c r="AE653" s="20"/>
      <c r="AF653" s="20"/>
      <c r="AG653" s="20"/>
      <c r="AH653" s="20"/>
      <c r="AI653" s="20"/>
      <c r="AJ653" s="20"/>
    </row>
    <row r="654" spans="1:36" ht="17.100000000000001" customHeight="1" x14ac:dyDescent="0.25">
      <c r="A654" s="60">
        <v>45760</v>
      </c>
      <c r="B654" s="18">
        <v>77</v>
      </c>
      <c r="C654" s="19">
        <v>49.87</v>
      </c>
      <c r="D654">
        <v>1392.8304625555556</v>
      </c>
      <c r="E654">
        <v>211.30287122222222</v>
      </c>
      <c r="F654">
        <v>270.53272099999998</v>
      </c>
      <c r="G654">
        <v>182.75312688888889</v>
      </c>
      <c r="H654">
        <v>130.8072291111111</v>
      </c>
      <c r="I654">
        <v>85.090170666666666</v>
      </c>
      <c r="J654">
        <v>157.69841533333334</v>
      </c>
      <c r="K654" s="21" t="str">
        <f t="shared" si="10"/>
        <v>13-Apr-2025  Bl No 77</v>
      </c>
      <c r="AD654" s="20"/>
      <c r="AE654" s="20"/>
      <c r="AF654" s="20"/>
      <c r="AG654" s="20"/>
      <c r="AH654" s="20"/>
      <c r="AI654" s="20"/>
      <c r="AJ654" s="20"/>
    </row>
    <row r="655" spans="1:36" ht="17.100000000000001" customHeight="1" x14ac:dyDescent="0.25">
      <c r="A655" s="60">
        <v>45760</v>
      </c>
      <c r="B655" s="18">
        <v>78</v>
      </c>
      <c r="C655" s="19">
        <v>49.99</v>
      </c>
      <c r="D655">
        <v>1412.1402736666666</v>
      </c>
      <c r="E655">
        <v>211.12804355555556</v>
      </c>
      <c r="F655">
        <v>266.73545011111111</v>
      </c>
      <c r="G655">
        <v>174.01470333333333</v>
      </c>
      <c r="H655">
        <v>133.38611788888889</v>
      </c>
      <c r="I655">
        <v>84.919445222222222</v>
      </c>
      <c r="J655">
        <v>156.92385066666668</v>
      </c>
      <c r="K655" s="21" t="str">
        <f t="shared" si="10"/>
        <v>13-Apr-2025  Bl No 78</v>
      </c>
      <c r="AD655" s="20"/>
      <c r="AE655" s="20"/>
      <c r="AF655" s="20"/>
      <c r="AG655" s="20"/>
      <c r="AH655" s="20"/>
      <c r="AI655" s="20"/>
      <c r="AJ655" s="20"/>
    </row>
    <row r="656" spans="1:36" ht="17.100000000000001" customHeight="1" x14ac:dyDescent="0.25">
      <c r="A656" s="60">
        <v>45760</v>
      </c>
      <c r="B656" s="18">
        <v>79</v>
      </c>
      <c r="C656" s="19">
        <v>50.01</v>
      </c>
      <c r="D656">
        <v>1408.05754</v>
      </c>
      <c r="E656">
        <v>206.77915044444444</v>
      </c>
      <c r="F656">
        <v>263.46150788888889</v>
      </c>
      <c r="G656">
        <v>168.87914599999999</v>
      </c>
      <c r="H656">
        <v>138.49220544444444</v>
      </c>
      <c r="I656">
        <v>99.330039222222226</v>
      </c>
      <c r="J656">
        <v>158.50241933333334</v>
      </c>
      <c r="K656" s="21" t="str">
        <f t="shared" si="10"/>
        <v>13-Apr-2025  Bl No 79</v>
      </c>
      <c r="AD656" s="20"/>
      <c r="AE656" s="20"/>
      <c r="AF656" s="20"/>
      <c r="AG656" s="20"/>
      <c r="AH656" s="20"/>
      <c r="AI656" s="20"/>
      <c r="AJ656" s="20"/>
    </row>
    <row r="657" spans="1:36" ht="17.100000000000001" customHeight="1" x14ac:dyDescent="0.25">
      <c r="A657" s="60">
        <v>45760</v>
      </c>
      <c r="B657" s="18">
        <v>80</v>
      </c>
      <c r="C657" s="19">
        <v>50.01</v>
      </c>
      <c r="D657">
        <v>1397.7323449999999</v>
      </c>
      <c r="E657">
        <v>214.80605322222223</v>
      </c>
      <c r="F657">
        <v>267.58437588888887</v>
      </c>
      <c r="G657">
        <v>164.57638466666666</v>
      </c>
      <c r="H657">
        <v>130.38378622222223</v>
      </c>
      <c r="I657">
        <v>99.953776777777776</v>
      </c>
      <c r="J657">
        <v>157.04242766666667</v>
      </c>
      <c r="K657" s="21" t="str">
        <f t="shared" si="10"/>
        <v>13-Apr-2025  Bl No 80</v>
      </c>
      <c r="AD657" s="20"/>
      <c r="AE657" s="20"/>
      <c r="AF657" s="20"/>
      <c r="AG657" s="20"/>
      <c r="AH657" s="20"/>
      <c r="AI657" s="20"/>
      <c r="AJ657" s="20"/>
    </row>
    <row r="658" spans="1:36" ht="17.100000000000001" customHeight="1" x14ac:dyDescent="0.25">
      <c r="A658" s="60">
        <v>45760</v>
      </c>
      <c r="B658" s="18">
        <v>81</v>
      </c>
      <c r="C658" s="19">
        <v>49.99</v>
      </c>
      <c r="D658">
        <v>1395.9626126666667</v>
      </c>
      <c r="E658">
        <v>214.86436355555554</v>
      </c>
      <c r="F658">
        <v>270.03869288888887</v>
      </c>
      <c r="G658">
        <v>159.18621788888888</v>
      </c>
      <c r="H658">
        <v>129.07685077777776</v>
      </c>
      <c r="I658">
        <v>98.573640111111118</v>
      </c>
      <c r="J658">
        <v>154.478847</v>
      </c>
      <c r="K658" s="21" t="str">
        <f t="shared" si="10"/>
        <v>13-Apr-2025  Bl No 81</v>
      </c>
      <c r="AD658" s="20"/>
      <c r="AE658" s="20"/>
      <c r="AF658" s="20"/>
      <c r="AG658" s="20"/>
      <c r="AH658" s="20"/>
      <c r="AI658" s="20"/>
      <c r="AJ658" s="20"/>
    </row>
    <row r="659" spans="1:36" ht="17.100000000000001" customHeight="1" x14ac:dyDescent="0.25">
      <c r="A659" s="60">
        <v>45760</v>
      </c>
      <c r="B659" s="18">
        <v>82</v>
      </c>
      <c r="C659" s="19">
        <v>50.01</v>
      </c>
      <c r="D659">
        <v>1390.2677120000001</v>
      </c>
      <c r="E659">
        <v>211.19887366666666</v>
      </c>
      <c r="F659">
        <v>266.70699877777776</v>
      </c>
      <c r="G659">
        <v>155.6492571111111</v>
      </c>
      <c r="H659">
        <v>126.24478577777778</v>
      </c>
      <c r="I659">
        <v>98.895113555555554</v>
      </c>
      <c r="J659">
        <v>155.59129655555554</v>
      </c>
      <c r="K659" s="21" t="str">
        <f t="shared" si="10"/>
        <v>13-Apr-2025  Bl No 82</v>
      </c>
      <c r="AD659" s="20"/>
      <c r="AE659" s="20"/>
      <c r="AF659" s="20"/>
      <c r="AG659" s="20"/>
      <c r="AH659" s="20"/>
      <c r="AI659" s="20"/>
      <c r="AJ659" s="20"/>
    </row>
    <row r="660" spans="1:36" ht="17.100000000000001" customHeight="1" x14ac:dyDescent="0.25">
      <c r="A660" s="60">
        <v>45760</v>
      </c>
      <c r="B660" s="18">
        <v>83</v>
      </c>
      <c r="C660" s="19">
        <v>49.98</v>
      </c>
      <c r="D660">
        <v>1382.4536005555556</v>
      </c>
      <c r="E660">
        <v>207.64754633333334</v>
      </c>
      <c r="F660">
        <v>262.67614122222221</v>
      </c>
      <c r="G660">
        <v>148.60466888888888</v>
      </c>
      <c r="H660">
        <v>122.35681744444445</v>
      </c>
      <c r="I660">
        <v>98.682663333333338</v>
      </c>
      <c r="J660">
        <v>149.48042866666665</v>
      </c>
      <c r="K660" s="21" t="str">
        <f t="shared" si="10"/>
        <v>13-Apr-2025  Bl No 83</v>
      </c>
      <c r="AD660" s="20"/>
      <c r="AE660" s="20"/>
      <c r="AF660" s="20"/>
      <c r="AG660" s="20"/>
      <c r="AH660" s="20"/>
      <c r="AI660" s="20"/>
      <c r="AJ660" s="20"/>
    </row>
    <row r="661" spans="1:36" ht="17.100000000000001" customHeight="1" x14ac:dyDescent="0.25">
      <c r="A661" s="60">
        <v>45760</v>
      </c>
      <c r="B661" s="18">
        <v>84</v>
      </c>
      <c r="C661" s="19">
        <v>50.01</v>
      </c>
      <c r="D661">
        <v>1382.1103067777779</v>
      </c>
      <c r="E661">
        <v>203.24908822222221</v>
      </c>
      <c r="F661">
        <v>265.40089022222224</v>
      </c>
      <c r="G661">
        <v>144.16856122222222</v>
      </c>
      <c r="H661">
        <v>118.97956988888889</v>
      </c>
      <c r="I661">
        <v>96.959854222222219</v>
      </c>
      <c r="J661">
        <v>148.55732155555555</v>
      </c>
      <c r="K661" s="21" t="str">
        <f t="shared" si="10"/>
        <v>13-Apr-2025  Bl No 84</v>
      </c>
      <c r="AD661" s="20"/>
      <c r="AE661" s="20"/>
      <c r="AF661" s="20"/>
      <c r="AG661" s="20"/>
      <c r="AH661" s="20"/>
      <c r="AI661" s="20"/>
      <c r="AJ661" s="20"/>
    </row>
    <row r="662" spans="1:36" ht="17.100000000000001" customHeight="1" x14ac:dyDescent="0.25">
      <c r="A662" s="60">
        <v>45760</v>
      </c>
      <c r="B662" s="18">
        <v>85</v>
      </c>
      <c r="C662" s="19">
        <v>50.03</v>
      </c>
      <c r="D662">
        <v>1358.612020888889</v>
      </c>
      <c r="E662">
        <v>185.08198588888888</v>
      </c>
      <c r="F662">
        <v>262.72166988888887</v>
      </c>
      <c r="G662">
        <v>136.33626822222223</v>
      </c>
      <c r="H662">
        <v>108.96334388888889</v>
      </c>
      <c r="I662">
        <v>94.911428888888892</v>
      </c>
      <c r="J662">
        <v>145.623594</v>
      </c>
      <c r="K662" s="21" t="str">
        <f t="shared" si="10"/>
        <v>13-Apr-2025  Bl No 85</v>
      </c>
      <c r="AD662" s="20"/>
      <c r="AE662" s="20"/>
      <c r="AF662" s="20"/>
      <c r="AG662" s="20"/>
      <c r="AH662" s="20"/>
      <c r="AI662" s="20"/>
      <c r="AJ662" s="20"/>
    </row>
    <row r="663" spans="1:36" ht="17.100000000000001" customHeight="1" x14ac:dyDescent="0.25">
      <c r="A663" s="60">
        <v>45760</v>
      </c>
      <c r="B663" s="18">
        <v>86</v>
      </c>
      <c r="C663" s="19">
        <v>50.03</v>
      </c>
      <c r="D663">
        <v>1339.3843821111111</v>
      </c>
      <c r="E663">
        <v>161.1979191111111</v>
      </c>
      <c r="F663">
        <v>260.13475044444442</v>
      </c>
      <c r="G663">
        <v>130.22691433333333</v>
      </c>
      <c r="H663">
        <v>104.41500322222223</v>
      </c>
      <c r="I663">
        <v>92.497854888888895</v>
      </c>
      <c r="J663">
        <v>141.32141933333332</v>
      </c>
      <c r="K663" s="21" t="str">
        <f t="shared" si="10"/>
        <v>13-Apr-2025  Bl No 86</v>
      </c>
      <c r="AD663" s="20"/>
      <c r="AE663" s="20"/>
      <c r="AF663" s="20"/>
      <c r="AG663" s="20"/>
      <c r="AH663" s="20"/>
      <c r="AI663" s="20"/>
      <c r="AJ663" s="20"/>
    </row>
    <row r="664" spans="1:36" ht="17.100000000000001" customHeight="1" x14ac:dyDescent="0.25">
      <c r="A664" s="60">
        <v>45760</v>
      </c>
      <c r="B664" s="18">
        <v>87</v>
      </c>
      <c r="C664" s="19">
        <v>50.02</v>
      </c>
      <c r="D664">
        <v>1305.8165673333333</v>
      </c>
      <c r="E664">
        <v>133.02060277777778</v>
      </c>
      <c r="F664">
        <v>257.70087699999999</v>
      </c>
      <c r="G664">
        <v>115.29736522222223</v>
      </c>
      <c r="H664">
        <v>98.433214000000007</v>
      </c>
      <c r="I664">
        <v>89.760338888888896</v>
      </c>
      <c r="J664">
        <v>136.75024222222223</v>
      </c>
      <c r="K664" s="21" t="str">
        <f t="shared" si="10"/>
        <v>13-Apr-2025  Bl No 87</v>
      </c>
      <c r="AD664" s="20"/>
      <c r="AE664" s="20"/>
      <c r="AF664" s="20"/>
      <c r="AG664" s="20"/>
      <c r="AH664" s="20"/>
      <c r="AI664" s="20"/>
      <c r="AJ664" s="20"/>
    </row>
    <row r="665" spans="1:36" ht="17.100000000000001" customHeight="1" x14ac:dyDescent="0.25">
      <c r="A665" s="60">
        <v>45760</v>
      </c>
      <c r="B665" s="18">
        <v>88</v>
      </c>
      <c r="C665" s="19">
        <v>50.03</v>
      </c>
      <c r="D665">
        <v>1273.7558723333334</v>
      </c>
      <c r="E665">
        <v>122.61653111111112</v>
      </c>
      <c r="F665">
        <v>255.40420166666667</v>
      </c>
      <c r="G665">
        <v>109.22593777777777</v>
      </c>
      <c r="H665">
        <v>96.455108555555555</v>
      </c>
      <c r="I665">
        <v>86.775792111111116</v>
      </c>
      <c r="J665">
        <v>133.6332108888889</v>
      </c>
      <c r="K665" s="21" t="str">
        <f t="shared" si="10"/>
        <v>13-Apr-2025  Bl No 88</v>
      </c>
      <c r="AD665" s="20"/>
      <c r="AE665" s="20"/>
      <c r="AF665" s="20"/>
      <c r="AG665" s="20"/>
      <c r="AH665" s="20"/>
      <c r="AI665" s="20"/>
      <c r="AJ665" s="20"/>
    </row>
    <row r="666" spans="1:36" ht="17.100000000000001" customHeight="1" x14ac:dyDescent="0.25">
      <c r="A666" s="60">
        <v>45760</v>
      </c>
      <c r="B666" s="18">
        <v>89</v>
      </c>
      <c r="C666" s="19">
        <v>50.03</v>
      </c>
      <c r="D666">
        <v>1261.1905273333334</v>
      </c>
      <c r="E666">
        <v>115.63146711111111</v>
      </c>
      <c r="F666">
        <v>250.99756077777778</v>
      </c>
      <c r="G666">
        <v>103.50816233333333</v>
      </c>
      <c r="H666">
        <v>93.044820888888893</v>
      </c>
      <c r="I666">
        <v>83.274994777777778</v>
      </c>
      <c r="J666">
        <v>127.71707377777778</v>
      </c>
      <c r="K666" s="21" t="str">
        <f t="shared" si="10"/>
        <v>13-Apr-2025  Bl No 89</v>
      </c>
      <c r="AD666" s="20"/>
      <c r="AE666" s="20"/>
      <c r="AF666" s="20"/>
      <c r="AG666" s="20"/>
      <c r="AH666" s="20"/>
      <c r="AI666" s="20"/>
      <c r="AJ666" s="20"/>
    </row>
    <row r="667" spans="1:36" ht="17.100000000000001" customHeight="1" x14ac:dyDescent="0.25">
      <c r="A667" s="60">
        <v>45760</v>
      </c>
      <c r="B667" s="18">
        <v>90</v>
      </c>
      <c r="C667" s="19">
        <v>50.03</v>
      </c>
      <c r="D667">
        <v>1251.4643699999999</v>
      </c>
      <c r="E667">
        <v>109.15206688888888</v>
      </c>
      <c r="F667">
        <v>249.73074111111112</v>
      </c>
      <c r="G667">
        <v>103.85607688888889</v>
      </c>
      <c r="H667">
        <v>89.755122666666665</v>
      </c>
      <c r="I667">
        <v>79.824004222222229</v>
      </c>
      <c r="J667">
        <v>124.46888977777778</v>
      </c>
      <c r="K667" s="21" t="str">
        <f t="shared" si="10"/>
        <v>13-Apr-2025  Bl No 90</v>
      </c>
      <c r="AD667" s="20"/>
      <c r="AE667" s="20"/>
      <c r="AF667" s="20"/>
      <c r="AG667" s="20"/>
      <c r="AH667" s="20"/>
      <c r="AI667" s="20"/>
      <c r="AJ667" s="20"/>
    </row>
    <row r="668" spans="1:36" ht="17.100000000000001" customHeight="1" x14ac:dyDescent="0.25">
      <c r="A668" s="60">
        <v>45760</v>
      </c>
      <c r="B668" s="18">
        <v>91</v>
      </c>
      <c r="C668" s="19">
        <v>50</v>
      </c>
      <c r="D668">
        <v>1223.6329985555556</v>
      </c>
      <c r="E668">
        <v>104.71180311111111</v>
      </c>
      <c r="F668">
        <v>248.68400866666667</v>
      </c>
      <c r="G668">
        <v>105.88431455555556</v>
      </c>
      <c r="H668">
        <v>86.544824000000006</v>
      </c>
      <c r="I668">
        <v>76.719119666666671</v>
      </c>
      <c r="J668">
        <v>119.96903255555556</v>
      </c>
      <c r="K668" s="21" t="str">
        <f t="shared" si="10"/>
        <v>13-Apr-2025  Bl No 91</v>
      </c>
      <c r="AD668" s="20"/>
      <c r="AE668" s="20"/>
      <c r="AF668" s="20"/>
      <c r="AG668" s="20"/>
      <c r="AH668" s="20"/>
      <c r="AI668" s="20"/>
      <c r="AJ668" s="20"/>
    </row>
    <row r="669" spans="1:36" ht="17.100000000000001" customHeight="1" x14ac:dyDescent="0.25">
      <c r="A669" s="60">
        <v>45760</v>
      </c>
      <c r="B669" s="18">
        <v>92</v>
      </c>
      <c r="C669" s="19">
        <v>50.01</v>
      </c>
      <c r="D669">
        <v>1191.3604376666667</v>
      </c>
      <c r="E669">
        <v>105.37961922222222</v>
      </c>
      <c r="F669">
        <v>246.21808799999999</v>
      </c>
      <c r="G669">
        <v>99.933246888888888</v>
      </c>
      <c r="H669">
        <v>83.576850777777778</v>
      </c>
      <c r="I669">
        <v>73.643286777777774</v>
      </c>
      <c r="J669">
        <v>115.52227833333333</v>
      </c>
      <c r="K669" s="21" t="str">
        <f t="shared" si="10"/>
        <v>13-Apr-2025  Bl No 92</v>
      </c>
      <c r="AD669" s="20"/>
      <c r="AE669" s="20"/>
      <c r="AF669" s="20"/>
      <c r="AG669" s="20"/>
      <c r="AH669" s="20"/>
      <c r="AI669" s="20"/>
      <c r="AJ669" s="20"/>
    </row>
    <row r="670" spans="1:36" ht="17.100000000000001" customHeight="1" x14ac:dyDescent="0.25">
      <c r="A670" s="60">
        <v>45760</v>
      </c>
      <c r="B670" s="18">
        <v>93</v>
      </c>
      <c r="C670" s="19">
        <v>49.96</v>
      </c>
      <c r="D670">
        <v>1158.5172086666666</v>
      </c>
      <c r="E670">
        <v>109.90300288888889</v>
      </c>
      <c r="F670">
        <v>244.13332366666666</v>
      </c>
      <c r="G670">
        <v>96.141909777777784</v>
      </c>
      <c r="H670">
        <v>85.984023777777779</v>
      </c>
      <c r="I670">
        <v>70.309093444444443</v>
      </c>
      <c r="J670">
        <v>111.49403266666667</v>
      </c>
      <c r="K670" s="21" t="str">
        <f t="shared" si="10"/>
        <v>13-Apr-2025  Bl No 93</v>
      </c>
      <c r="AD670" s="20"/>
      <c r="AE670" s="20"/>
      <c r="AF670" s="20"/>
      <c r="AG670" s="20"/>
      <c r="AH670" s="20"/>
      <c r="AI670" s="20"/>
      <c r="AJ670" s="20"/>
    </row>
    <row r="671" spans="1:36" ht="17.100000000000001" customHeight="1" x14ac:dyDescent="0.25">
      <c r="A671" s="60">
        <v>45760</v>
      </c>
      <c r="B671" s="18">
        <v>94</v>
      </c>
      <c r="C671" s="19">
        <v>49.94</v>
      </c>
      <c r="D671">
        <v>1115.587194</v>
      </c>
      <c r="E671">
        <v>107.57759155555556</v>
      </c>
      <c r="F671">
        <v>240.85082866666667</v>
      </c>
      <c r="G671">
        <v>93.106376999999995</v>
      </c>
      <c r="H671">
        <v>88.344106222222223</v>
      </c>
      <c r="I671">
        <v>67.397838777777778</v>
      </c>
      <c r="J671">
        <v>110.49062244444444</v>
      </c>
      <c r="K671" s="21" t="str">
        <f t="shared" si="10"/>
        <v>13-Apr-2025  Bl No 94</v>
      </c>
      <c r="AD671" s="20"/>
      <c r="AE671" s="20"/>
      <c r="AF671" s="20"/>
      <c r="AG671" s="20"/>
      <c r="AH671" s="20"/>
      <c r="AI671" s="20"/>
      <c r="AJ671" s="20"/>
    </row>
    <row r="672" spans="1:36" ht="17.100000000000001" customHeight="1" x14ac:dyDescent="0.25">
      <c r="A672" s="60">
        <v>45760</v>
      </c>
      <c r="B672" s="18">
        <v>95</v>
      </c>
      <c r="C672" s="19">
        <v>49.95</v>
      </c>
      <c r="D672">
        <v>1080.0751914444445</v>
      </c>
      <c r="E672">
        <v>99.564836666666665</v>
      </c>
      <c r="F672">
        <v>239.21548344444443</v>
      </c>
      <c r="G672">
        <v>90.79944422222222</v>
      </c>
      <c r="H672">
        <v>84.361494111111114</v>
      </c>
      <c r="I672">
        <v>65.220181666666662</v>
      </c>
      <c r="J672">
        <v>108.71417766666667</v>
      </c>
      <c r="K672" s="21" t="str">
        <f t="shared" si="10"/>
        <v>13-Apr-2025  Bl No 95</v>
      </c>
      <c r="AD672" s="20"/>
      <c r="AE672" s="20"/>
      <c r="AF672" s="20"/>
      <c r="AG672" s="20"/>
      <c r="AH672" s="20"/>
      <c r="AI672" s="20"/>
      <c r="AJ672" s="20"/>
    </row>
    <row r="673" spans="1:42" s="33" customFormat="1" ht="17.100000000000001" customHeight="1" x14ac:dyDescent="0.3">
      <c r="A673" s="60">
        <v>45760</v>
      </c>
      <c r="B673" s="32">
        <v>96</v>
      </c>
      <c r="C673" s="28">
        <v>49.98</v>
      </c>
      <c r="D673">
        <v>1048.3504386666666</v>
      </c>
      <c r="E673">
        <v>104.64149044444444</v>
      </c>
      <c r="F673">
        <v>236.26176211111112</v>
      </c>
      <c r="G673">
        <v>86.104408222222219</v>
      </c>
      <c r="H673">
        <v>86.374915333333334</v>
      </c>
      <c r="I673">
        <v>62.776646999999997</v>
      </c>
      <c r="J673">
        <v>109.25411622222222</v>
      </c>
      <c r="K673" s="21" t="str">
        <f t="shared" si="10"/>
        <v>13-Apr-2025  Bl No 96</v>
      </c>
      <c r="L673" s="31"/>
      <c r="M673" s="31"/>
      <c r="N673" s="32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29"/>
      <c r="AE673" s="29"/>
      <c r="AF673" s="29"/>
      <c r="AG673" s="29"/>
      <c r="AH673" s="29"/>
      <c r="AI673" s="29"/>
      <c r="AJ673" s="29"/>
    </row>
    <row r="674" spans="1:42" ht="17.100000000000001" customHeight="1" x14ac:dyDescent="0.25">
      <c r="A674" s="60"/>
      <c r="B674" s="18"/>
      <c r="C674" s="19"/>
      <c r="D674" s="20"/>
      <c r="E674" s="20"/>
      <c r="F674" s="20"/>
      <c r="G674" s="20"/>
      <c r="H674" s="20"/>
      <c r="I674" s="20"/>
      <c r="J674" s="20"/>
      <c r="K674" s="21"/>
      <c r="AD674" s="20"/>
      <c r="AE674" s="20"/>
      <c r="AF674" s="20"/>
      <c r="AG674" s="20"/>
      <c r="AH674" s="20"/>
      <c r="AI674" s="20"/>
      <c r="AJ674" s="20"/>
    </row>
    <row r="675" spans="1:42" s="38" customFormat="1" ht="17.100000000000001" customHeight="1" x14ac:dyDescent="0.25">
      <c r="A675" s="61" t="s">
        <v>27</v>
      </c>
      <c r="B675" s="24" t="s">
        <v>110</v>
      </c>
      <c r="C675" s="102">
        <f>MAX(C2:C673)</f>
        <v>50.34</v>
      </c>
      <c r="D675" s="102">
        <f t="shared" ref="D675:J675" si="11">MAX(D2:D673)</f>
        <v>1793.9753055555555</v>
      </c>
      <c r="E675" s="102">
        <f t="shared" si="11"/>
        <v>287.9374061111111</v>
      </c>
      <c r="F675" s="102">
        <f t="shared" si="11"/>
        <v>296.77665177777777</v>
      </c>
      <c r="G675" s="102">
        <f t="shared" si="11"/>
        <v>215.09105333333332</v>
      </c>
      <c r="H675" s="102">
        <f t="shared" si="11"/>
        <v>163.77281177777778</v>
      </c>
      <c r="I675" s="102">
        <f t="shared" si="11"/>
        <v>116.86454255555556</v>
      </c>
      <c r="J675" s="102">
        <f t="shared" si="11"/>
        <v>169.65475955555556</v>
      </c>
      <c r="K675" s="67"/>
      <c r="L675" s="35"/>
      <c r="M675" s="34"/>
      <c r="N675" s="20"/>
      <c r="O675" s="36"/>
      <c r="P675" s="37"/>
      <c r="Q675" s="37"/>
      <c r="R675" s="20"/>
      <c r="S675" s="20"/>
      <c r="T675" s="20"/>
      <c r="U675" s="20"/>
      <c r="V675" s="20"/>
      <c r="W675" s="20"/>
      <c r="X675" s="20"/>
      <c r="Y675" s="20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P675" s="39"/>
    </row>
    <row r="676" spans="1:42" s="43" customFormat="1" ht="17.100000000000001" customHeight="1" x14ac:dyDescent="0.25">
      <c r="A676" s="62"/>
      <c r="B676" s="18" t="s">
        <v>111</v>
      </c>
      <c r="C676" s="62" t="str">
        <f>VLOOKUP(C675,C2:$K$673,C681,FALSE)</f>
        <v>13-Apr-2025  Bl No 45</v>
      </c>
      <c r="D676" s="62" t="str">
        <f>VLOOKUP(D675,D2:$K$673,D681,FALSE)</f>
        <v>08-Apr-2025  Bl No 75</v>
      </c>
      <c r="E676" s="62" t="str">
        <f>VLOOKUP(E675,E2:$K$673,E681,FALSE)</f>
        <v>11-Apr-2025  Bl No 70</v>
      </c>
      <c r="F676" s="62" t="str">
        <f>VLOOKUP(F675,F2:$K$673,F681,FALSE)</f>
        <v>09-Apr-2025  Bl No 79</v>
      </c>
      <c r="G676" s="62" t="str">
        <f>VLOOKUP(G675,G2:$K$673,G681,FALSE)</f>
        <v>08-Apr-2025  Bl No 74</v>
      </c>
      <c r="H676" s="62" t="str">
        <f>VLOOKUP(H675,H2:$K$673,H681,FALSE)</f>
        <v>08-Apr-2025  Bl No 74</v>
      </c>
      <c r="I676" s="62" t="str">
        <f>VLOOKUP(I675,I2:$K$673,I681,FALSE)</f>
        <v>07-Apr-2025  Bl No 80</v>
      </c>
      <c r="J676" s="62" t="str">
        <f>VLOOKUP(J675,J2:$K$673,J681,FALSE)</f>
        <v>08-Apr-2025  Bl No 78</v>
      </c>
      <c r="K676" s="68"/>
      <c r="L676" s="40"/>
      <c r="M676" s="16"/>
      <c r="N676" s="18"/>
      <c r="O676" s="41"/>
      <c r="P676" s="42"/>
      <c r="Q676" s="42"/>
      <c r="R676" s="17"/>
      <c r="S676" s="17"/>
      <c r="T676" s="18"/>
      <c r="U676" s="18"/>
      <c r="V676" s="18"/>
      <c r="W676" s="18"/>
      <c r="X676" s="18"/>
      <c r="Y676" s="18"/>
      <c r="Z676" s="16"/>
      <c r="AA676" s="16"/>
      <c r="AB676" s="16"/>
      <c r="AC676" s="16"/>
      <c r="AD676" s="45"/>
      <c r="AE676" s="45"/>
      <c r="AF676" s="45"/>
      <c r="AG676" s="45"/>
      <c r="AH676" s="45"/>
      <c r="AI676" s="45"/>
      <c r="AJ676" s="45"/>
      <c r="AP676" s="44"/>
    </row>
    <row r="677" spans="1:42" s="38" customFormat="1" ht="17.100000000000001" customHeight="1" x14ac:dyDescent="0.25">
      <c r="A677" s="61"/>
      <c r="B677" s="24" t="s">
        <v>112</v>
      </c>
      <c r="C677" s="102">
        <f>MIN(C2:C673)</f>
        <v>49.77</v>
      </c>
      <c r="D677" s="102">
        <f t="shared" ref="D677:J677" si="12">MIN(D2:D673)</f>
        <v>666.6283206666667</v>
      </c>
      <c r="E677" s="102">
        <f t="shared" si="12"/>
        <v>37.954670999999998</v>
      </c>
      <c r="F677" s="102">
        <f t="shared" si="12"/>
        <v>1.845</v>
      </c>
      <c r="G677" s="102">
        <f t="shared" si="12"/>
        <v>65.793951555555552</v>
      </c>
      <c r="H677" s="102">
        <f t="shared" si="12"/>
        <v>43.819656000000002</v>
      </c>
      <c r="I677" s="102">
        <f t="shared" si="12"/>
        <v>17.549326888888888</v>
      </c>
      <c r="J677" s="102">
        <f t="shared" si="12"/>
        <v>65.665764222222222</v>
      </c>
      <c r="K677" s="67"/>
      <c r="L677" s="35"/>
      <c r="M677" s="45"/>
      <c r="N677" s="20"/>
      <c r="O677" s="36"/>
      <c r="P677" s="37"/>
      <c r="Q677" s="37"/>
      <c r="R677" s="20"/>
      <c r="S677" s="20"/>
      <c r="T677" s="20"/>
      <c r="U677" s="20"/>
      <c r="V677" s="20"/>
      <c r="W677" s="20"/>
      <c r="X677" s="20"/>
      <c r="Y677" s="20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P677" s="39"/>
    </row>
    <row r="678" spans="1:42" s="43" customFormat="1" ht="17.100000000000001" customHeight="1" x14ac:dyDescent="0.25">
      <c r="A678" s="62"/>
      <c r="B678" s="18" t="s">
        <v>113</v>
      </c>
      <c r="C678" s="62" t="str">
        <f>VLOOKUP(C677,C2:$K$673,C681,FALSE)</f>
        <v>09-Apr-2025  Bl No 26</v>
      </c>
      <c r="D678" s="62" t="str">
        <f>VLOOKUP(D677,D2:$K$673,D681,FALSE)</f>
        <v>11-Apr-2025  Bl No 24</v>
      </c>
      <c r="E678" s="62" t="str">
        <f>VLOOKUP(E677,E2:$K$673,E681,FALSE)</f>
        <v>08-Apr-2025  Bl No 96</v>
      </c>
      <c r="F678" s="62" t="str">
        <f>VLOOKUP(F677,F2:$K$673,F681,FALSE)</f>
        <v>07-Apr-2025  Bl No 14</v>
      </c>
      <c r="G678" s="62" t="str">
        <f>VLOOKUP(G677,G2:$K$673,G681,FALSE)</f>
        <v>12-Apr-2025  Bl No 13</v>
      </c>
      <c r="H678" s="62" t="str">
        <f>VLOOKUP(H677,H2:$K$673,H681,FALSE)</f>
        <v>10-Apr-2025  Bl No 66</v>
      </c>
      <c r="I678" s="62" t="str">
        <f>VLOOKUP(I677,I2:$K$673,I681,FALSE)</f>
        <v>07-Apr-2025  Bl No 35</v>
      </c>
      <c r="J678" s="62" t="str">
        <f>VLOOKUP(J677,J2:$K$673,J681,FALSE)</f>
        <v>10-Apr-2025  Bl No 68</v>
      </c>
      <c r="K678" s="68"/>
      <c r="L678" s="40"/>
      <c r="M678" s="46"/>
      <c r="N678" s="18"/>
      <c r="O678" s="41"/>
      <c r="P678" s="42"/>
      <c r="Q678" s="42"/>
      <c r="R678" s="17"/>
      <c r="S678" s="17"/>
      <c r="T678" s="18"/>
      <c r="U678" s="18"/>
      <c r="V678" s="18"/>
      <c r="W678" s="18"/>
      <c r="X678" s="18"/>
      <c r="Y678" s="18"/>
      <c r="Z678" s="16"/>
      <c r="AA678" s="16"/>
      <c r="AB678" s="16"/>
      <c r="AC678" s="16"/>
      <c r="AD678" s="45"/>
      <c r="AE678" s="45"/>
      <c r="AF678" s="45"/>
      <c r="AG678" s="45"/>
      <c r="AH678" s="45"/>
      <c r="AI678" s="45"/>
      <c r="AJ678" s="45"/>
      <c r="AP678" s="44"/>
    </row>
    <row r="679" spans="1:42" s="47" customFormat="1" ht="17.100000000000001" customHeight="1" x14ac:dyDescent="0.25">
      <c r="A679" s="62"/>
      <c r="B679" s="24" t="s">
        <v>114</v>
      </c>
      <c r="C679" s="103">
        <f>AVERAGE(C2:C673)</f>
        <v>50.00522321428577</v>
      </c>
      <c r="D679" s="103">
        <f t="shared" ref="D679:J679" si="13">AVERAGE(D2:D673)</f>
        <v>1162.8175331474854</v>
      </c>
      <c r="E679" s="103">
        <f t="shared" si="13"/>
        <v>173.13676778984785</v>
      </c>
      <c r="F679" s="103">
        <f t="shared" si="13"/>
        <v>203.06212733449095</v>
      </c>
      <c r="G679" s="103">
        <f t="shared" si="13"/>
        <v>120.42298754927259</v>
      </c>
      <c r="H679" s="103">
        <f t="shared" si="13"/>
        <v>103.06986154794987</v>
      </c>
      <c r="I679" s="103">
        <f t="shared" si="13"/>
        <v>73.966552312334784</v>
      </c>
      <c r="J679" s="103">
        <f t="shared" si="13"/>
        <v>116.0429724819774</v>
      </c>
      <c r="K679" s="68"/>
      <c r="L679" s="35"/>
      <c r="M679" s="45"/>
      <c r="N679" s="20"/>
      <c r="O679" s="36"/>
      <c r="P679" s="37"/>
      <c r="Q679" s="37"/>
      <c r="R679" s="20"/>
      <c r="S679" s="20"/>
      <c r="T679" s="20"/>
      <c r="U679" s="20"/>
      <c r="V679" s="20"/>
      <c r="W679" s="20"/>
      <c r="X679" s="20"/>
      <c r="Y679" s="20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P679" s="48"/>
    </row>
    <row r="680" spans="1:42" s="50" customFormat="1" ht="17.100000000000001" customHeight="1" x14ac:dyDescent="0.25">
      <c r="A680" s="60"/>
      <c r="B680" s="18" t="s">
        <v>37</v>
      </c>
      <c r="C680" s="26">
        <f>COUNT(C2:C673)</f>
        <v>672</v>
      </c>
      <c r="D680" s="26">
        <f t="shared" ref="D680:J680" si="14">COUNT(D2:D673)</f>
        <v>672</v>
      </c>
      <c r="E680" s="26">
        <f t="shared" si="14"/>
        <v>672</v>
      </c>
      <c r="F680" s="26">
        <f t="shared" si="14"/>
        <v>672</v>
      </c>
      <c r="G680" s="26">
        <f t="shared" si="14"/>
        <v>672</v>
      </c>
      <c r="H680" s="26">
        <f t="shared" si="14"/>
        <v>672</v>
      </c>
      <c r="I680" s="26">
        <f t="shared" si="14"/>
        <v>672</v>
      </c>
      <c r="J680" s="26">
        <f t="shared" si="14"/>
        <v>672</v>
      </c>
      <c r="K680" s="21"/>
      <c r="L680" s="40"/>
      <c r="M680" s="16"/>
      <c r="N680" s="18"/>
      <c r="O680" s="41"/>
      <c r="P680" s="42"/>
      <c r="Q680" s="42"/>
      <c r="R680" s="17"/>
      <c r="S680" s="17"/>
      <c r="T680" s="18"/>
      <c r="U680" s="18"/>
      <c r="V680" s="18"/>
      <c r="W680" s="18"/>
      <c r="X680" s="18"/>
      <c r="Y680" s="18"/>
      <c r="Z680" s="17"/>
      <c r="AA680" s="17"/>
      <c r="AB680" s="17"/>
      <c r="AC680" s="17"/>
      <c r="AD680" s="20"/>
      <c r="AE680" s="20"/>
      <c r="AF680" s="20"/>
      <c r="AG680" s="20"/>
      <c r="AH680" s="20"/>
      <c r="AI680" s="20"/>
      <c r="AJ680" s="20"/>
      <c r="AP680" s="51"/>
    </row>
    <row r="681" spans="1:42" s="50" customFormat="1" ht="17.100000000000001" customHeight="1" x14ac:dyDescent="0.25">
      <c r="A681" s="60"/>
      <c r="B681" s="18" t="s">
        <v>36</v>
      </c>
      <c r="C681" s="26">
        <f>COLUMNS(C673:$K$673)</f>
        <v>9</v>
      </c>
      <c r="D681" s="26">
        <f>COLUMNS(D673:$K$673)</f>
        <v>8</v>
      </c>
      <c r="E681" s="26">
        <f>COLUMNS(E673:$K$673)</f>
        <v>7</v>
      </c>
      <c r="F681" s="26">
        <f>COLUMNS(F673:$K$673)</f>
        <v>6</v>
      </c>
      <c r="G681" s="26">
        <f>COLUMNS(G673:$K$673)</f>
        <v>5</v>
      </c>
      <c r="H681" s="26">
        <f>COLUMNS(H673:$K$673)</f>
        <v>4</v>
      </c>
      <c r="I681" s="26">
        <f>COLUMNS(I673:$K$673)</f>
        <v>3</v>
      </c>
      <c r="J681" s="26">
        <f>COLUMNS(J673:$K$673)</f>
        <v>2</v>
      </c>
      <c r="K681" s="21"/>
      <c r="L681" s="40"/>
      <c r="M681" s="16"/>
      <c r="N681" s="18"/>
      <c r="O681" s="41"/>
      <c r="P681" s="42"/>
      <c r="Q681" s="42"/>
      <c r="R681" s="17"/>
      <c r="S681" s="17"/>
      <c r="T681" s="18"/>
      <c r="U681" s="18"/>
      <c r="V681" s="18"/>
      <c r="W681" s="18"/>
      <c r="X681" s="18"/>
      <c r="Y681" s="18"/>
      <c r="Z681" s="17"/>
      <c r="AA681" s="17"/>
      <c r="AB681" s="17"/>
      <c r="AC681" s="17"/>
      <c r="AD681" s="20"/>
      <c r="AE681" s="20"/>
      <c r="AF681" s="20"/>
      <c r="AG681" s="20"/>
      <c r="AH681" s="20"/>
      <c r="AI681" s="20"/>
      <c r="AJ681" s="20"/>
    </row>
    <row r="682" spans="1:42" ht="17.100000000000001" customHeight="1" x14ac:dyDescent="0.25">
      <c r="A682" s="60"/>
      <c r="B682" s="18"/>
      <c r="C682" s="19"/>
      <c r="D682" s="20"/>
      <c r="E682" s="20"/>
      <c r="F682" s="20"/>
      <c r="G682" s="20"/>
      <c r="H682" s="20"/>
      <c r="I682" s="20"/>
      <c r="J682" s="20"/>
      <c r="K682" s="21"/>
      <c r="M682" s="16"/>
      <c r="O682" s="41"/>
      <c r="P682" s="42"/>
      <c r="Q682" s="42"/>
      <c r="T682" s="18"/>
      <c r="AD682" s="20"/>
      <c r="AE682" s="20"/>
      <c r="AF682" s="20"/>
      <c r="AG682" s="20"/>
      <c r="AH682" s="20"/>
      <c r="AI682" s="20"/>
      <c r="AJ682" s="20"/>
    </row>
    <row r="683" spans="1:42" ht="17.100000000000001" customHeight="1" x14ac:dyDescent="0.25">
      <c r="A683" s="60"/>
      <c r="B683" s="18"/>
      <c r="C683" s="19"/>
      <c r="D683" s="20"/>
      <c r="E683" s="20"/>
      <c r="F683" s="20"/>
      <c r="G683" s="20"/>
      <c r="H683" s="20"/>
      <c r="I683" s="20"/>
      <c r="J683" s="20"/>
      <c r="K683" s="21"/>
      <c r="M683" s="16"/>
      <c r="O683" s="41"/>
      <c r="P683" s="42"/>
      <c r="Q683" s="42"/>
      <c r="T683" s="18"/>
      <c r="AD683" s="20"/>
      <c r="AE683" s="20"/>
      <c r="AF683" s="20"/>
      <c r="AG683" s="20"/>
      <c r="AH683" s="20"/>
      <c r="AI683" s="20"/>
      <c r="AJ683" s="20"/>
    </row>
    <row r="684" spans="1:42" ht="17.100000000000001" customHeight="1" x14ac:dyDescent="0.25">
      <c r="A684" s="60"/>
      <c r="B684" s="18"/>
      <c r="C684" s="19"/>
      <c r="D684" s="20"/>
      <c r="E684" s="20"/>
      <c r="F684" s="20"/>
      <c r="G684" s="20"/>
      <c r="H684" s="20"/>
      <c r="I684" s="20"/>
      <c r="J684" s="20"/>
      <c r="K684" s="21"/>
      <c r="M684" s="16"/>
      <c r="O684" s="41"/>
      <c r="P684" s="42"/>
      <c r="Q684" s="42"/>
      <c r="T684" s="18"/>
      <c r="AD684" s="20"/>
      <c r="AE684" s="20"/>
      <c r="AF684" s="20"/>
      <c r="AG684" s="20"/>
      <c r="AH684" s="20"/>
      <c r="AI684" s="20"/>
      <c r="AJ684" s="20"/>
    </row>
    <row r="685" spans="1:42" ht="17.100000000000001" customHeight="1" x14ac:dyDescent="0.25">
      <c r="A685" s="60"/>
      <c r="B685" s="18"/>
      <c r="C685" s="19"/>
      <c r="D685" s="20"/>
      <c r="E685" s="20"/>
      <c r="F685" s="20"/>
      <c r="G685" s="20"/>
      <c r="H685" s="20"/>
      <c r="I685" s="20"/>
      <c r="J685" s="20"/>
      <c r="K685" s="21"/>
      <c r="M685" s="16"/>
      <c r="O685" s="41"/>
      <c r="P685" s="42"/>
      <c r="Q685" s="42"/>
      <c r="T685" s="18"/>
      <c r="AD685" s="20"/>
      <c r="AE685" s="20"/>
      <c r="AF685" s="20"/>
      <c r="AG685" s="20"/>
      <c r="AH685" s="20"/>
      <c r="AI685" s="20"/>
      <c r="AJ685" s="20"/>
    </row>
    <row r="686" spans="1:42" ht="17.100000000000001" customHeight="1" x14ac:dyDescent="0.25">
      <c r="A686" s="60"/>
      <c r="B686" s="18"/>
      <c r="C686" s="19"/>
      <c r="D686" s="20"/>
      <c r="E686" s="20"/>
      <c r="F686" s="20"/>
      <c r="G686" s="20"/>
      <c r="H686" s="20"/>
      <c r="I686" s="20"/>
      <c r="J686" s="20"/>
      <c r="K686" s="21"/>
      <c r="O686" s="41"/>
      <c r="P686" s="42"/>
      <c r="Q686" s="42"/>
      <c r="T686" s="18"/>
      <c r="AD686" s="20"/>
      <c r="AE686" s="20"/>
      <c r="AF686" s="20"/>
      <c r="AG686" s="20"/>
      <c r="AH686" s="20"/>
      <c r="AI686" s="20"/>
      <c r="AJ686" s="20"/>
    </row>
    <row r="687" spans="1:42" ht="17.100000000000001" customHeight="1" x14ac:dyDescent="0.25">
      <c r="A687" s="60"/>
      <c r="B687" s="18"/>
      <c r="C687" s="19"/>
      <c r="D687" s="20"/>
      <c r="E687" s="20"/>
      <c r="F687" s="20"/>
      <c r="G687" s="20"/>
      <c r="H687" s="20"/>
      <c r="I687" s="20"/>
      <c r="J687" s="20"/>
      <c r="K687" s="21"/>
      <c r="O687" s="41"/>
      <c r="P687" s="42"/>
      <c r="Q687" s="42"/>
      <c r="T687" s="18"/>
      <c r="AD687" s="20"/>
      <c r="AE687" s="20"/>
      <c r="AF687" s="20"/>
      <c r="AG687" s="20"/>
      <c r="AH687" s="20"/>
      <c r="AI687" s="20"/>
      <c r="AJ687" s="20"/>
    </row>
    <row r="688" spans="1:42" ht="17.100000000000001" customHeight="1" x14ac:dyDescent="0.25">
      <c r="A688" s="60"/>
      <c r="B688" s="18"/>
      <c r="C688" s="19"/>
      <c r="D688" s="20"/>
      <c r="E688" s="20"/>
      <c r="F688" s="20"/>
      <c r="G688" s="20"/>
      <c r="H688" s="20"/>
      <c r="I688" s="20"/>
      <c r="J688" s="20"/>
      <c r="K688" s="21"/>
      <c r="O688" s="41"/>
      <c r="P688" s="42"/>
      <c r="Q688" s="42"/>
      <c r="T688" s="18"/>
      <c r="AD688" s="20"/>
      <c r="AE688" s="20"/>
      <c r="AF688" s="20"/>
      <c r="AG688" s="20"/>
      <c r="AH688" s="20"/>
      <c r="AI688" s="20"/>
      <c r="AJ688" s="20"/>
    </row>
    <row r="689" spans="1:36" ht="17.100000000000001" customHeight="1" x14ac:dyDescent="0.25">
      <c r="A689" s="60"/>
      <c r="B689" s="18"/>
      <c r="C689" s="19"/>
      <c r="D689" s="20"/>
      <c r="E689" s="20"/>
      <c r="F689" s="20"/>
      <c r="G689" s="20"/>
      <c r="H689" s="20"/>
      <c r="I689" s="20"/>
      <c r="J689" s="20"/>
      <c r="K689" s="21"/>
      <c r="O689" s="41"/>
      <c r="P689" s="42"/>
      <c r="Q689" s="42"/>
      <c r="T689" s="18"/>
      <c r="AD689" s="20"/>
      <c r="AE689" s="20"/>
      <c r="AF689" s="20"/>
      <c r="AG689" s="20"/>
      <c r="AH689" s="20"/>
      <c r="AI689" s="20"/>
      <c r="AJ689" s="20"/>
    </row>
    <row r="690" spans="1:36" ht="17.100000000000001" customHeight="1" x14ac:dyDescent="0.25">
      <c r="A690" s="60"/>
      <c r="B690" s="18"/>
      <c r="C690" s="19"/>
      <c r="D690" s="20"/>
      <c r="E690" s="20"/>
      <c r="F690" s="20"/>
      <c r="G690" s="20"/>
      <c r="H690" s="20"/>
      <c r="I690" s="20"/>
      <c r="J690" s="20"/>
      <c r="K690" s="21"/>
      <c r="O690" s="41"/>
      <c r="P690" s="42"/>
      <c r="Q690" s="42"/>
      <c r="T690" s="18"/>
      <c r="AD690" s="20"/>
      <c r="AE690" s="20"/>
      <c r="AF690" s="20"/>
      <c r="AG690" s="20"/>
      <c r="AH690" s="20"/>
      <c r="AI690" s="20"/>
      <c r="AJ690" s="20"/>
    </row>
    <row r="691" spans="1:36" ht="17.100000000000001" customHeight="1" x14ac:dyDescent="0.25">
      <c r="A691" s="60"/>
      <c r="B691" s="18"/>
      <c r="C691" s="19"/>
      <c r="D691" s="20"/>
      <c r="E691" s="20"/>
      <c r="F691" s="20"/>
      <c r="G691" s="20"/>
      <c r="H691" s="20"/>
      <c r="I691" s="20"/>
      <c r="J691" s="20"/>
      <c r="K691" s="21"/>
      <c r="M691" s="18"/>
      <c r="O691" s="41"/>
      <c r="P691" s="42"/>
      <c r="Q691" s="42"/>
      <c r="T691" s="18"/>
      <c r="AD691" s="20"/>
      <c r="AE691" s="20"/>
      <c r="AF691" s="20"/>
      <c r="AG691" s="20"/>
      <c r="AH691" s="20"/>
      <c r="AI691" s="20"/>
      <c r="AJ691" s="20"/>
    </row>
    <row r="692" spans="1:36" ht="17.100000000000001" customHeight="1" x14ac:dyDescent="0.25">
      <c r="A692" s="60"/>
      <c r="B692" s="18"/>
      <c r="C692" s="19"/>
      <c r="D692" s="20"/>
      <c r="E692" s="20"/>
      <c r="F692" s="20"/>
      <c r="G692" s="20"/>
      <c r="H692" s="20"/>
      <c r="I692" s="20"/>
      <c r="J692" s="20"/>
      <c r="K692" s="21"/>
      <c r="M692" s="18"/>
      <c r="O692" s="41"/>
      <c r="P692" s="42"/>
      <c r="Q692" s="42"/>
      <c r="T692" s="18"/>
      <c r="AD692" s="20"/>
      <c r="AE692" s="20"/>
      <c r="AF692" s="20"/>
      <c r="AG692" s="20"/>
      <c r="AH692" s="20"/>
      <c r="AI692" s="20"/>
      <c r="AJ692" s="20"/>
    </row>
    <row r="693" spans="1:36" ht="17.100000000000001" customHeight="1" x14ac:dyDescent="0.25">
      <c r="A693" s="60"/>
      <c r="B693" s="18"/>
      <c r="C693" s="19"/>
      <c r="D693" s="20"/>
      <c r="E693" s="20"/>
      <c r="F693" s="20"/>
      <c r="G693" s="20"/>
      <c r="H693" s="20"/>
      <c r="I693" s="20"/>
      <c r="J693" s="20"/>
      <c r="K693" s="21"/>
      <c r="M693" s="18"/>
      <c r="O693" s="41"/>
      <c r="P693" s="42"/>
      <c r="Q693" s="42"/>
      <c r="T693" s="18"/>
      <c r="AD693" s="20"/>
      <c r="AE693" s="20"/>
      <c r="AF693" s="20"/>
      <c r="AG693" s="20"/>
      <c r="AH693" s="20"/>
      <c r="AI693" s="20"/>
      <c r="AJ693" s="20"/>
    </row>
    <row r="694" spans="1:36" ht="17.100000000000001" customHeight="1" x14ac:dyDescent="0.25">
      <c r="A694" s="60"/>
      <c r="B694" s="18"/>
      <c r="C694" s="19"/>
      <c r="D694" s="20"/>
      <c r="E694" s="20"/>
      <c r="F694" s="20"/>
      <c r="G694" s="20"/>
      <c r="H694" s="20"/>
      <c r="I694" s="20"/>
      <c r="J694" s="20"/>
      <c r="K694" s="21"/>
      <c r="M694" s="18"/>
      <c r="O694" s="41"/>
      <c r="P694" s="42"/>
      <c r="Q694" s="42"/>
      <c r="T694" s="18"/>
      <c r="AD694" s="20"/>
      <c r="AE694" s="20"/>
      <c r="AF694" s="20"/>
      <c r="AG694" s="20"/>
      <c r="AH694" s="20"/>
      <c r="AI694" s="20"/>
      <c r="AJ694" s="20"/>
    </row>
    <row r="695" spans="1:36" ht="17.100000000000001" customHeight="1" x14ac:dyDescent="0.25">
      <c r="A695" s="60"/>
      <c r="B695" s="18"/>
      <c r="C695" s="19"/>
      <c r="D695" s="20"/>
      <c r="E695" s="20"/>
      <c r="F695" s="20"/>
      <c r="G695" s="20"/>
      <c r="H695" s="20"/>
      <c r="I695" s="20"/>
      <c r="J695" s="20"/>
      <c r="K695" s="21"/>
      <c r="M695" s="18"/>
      <c r="O695" s="41"/>
      <c r="P695" s="42"/>
      <c r="Q695" s="42"/>
      <c r="T695" s="18"/>
      <c r="AD695" s="20"/>
      <c r="AE695" s="20"/>
      <c r="AF695" s="20"/>
      <c r="AG695" s="20"/>
      <c r="AH695" s="20"/>
      <c r="AI695" s="20"/>
      <c r="AJ695" s="20"/>
    </row>
    <row r="696" spans="1:36" ht="17.100000000000001" customHeight="1" x14ac:dyDescent="0.25">
      <c r="A696" s="60"/>
      <c r="B696" s="18"/>
      <c r="C696" s="19"/>
      <c r="D696" s="20"/>
      <c r="E696" s="20"/>
      <c r="F696" s="20"/>
      <c r="G696" s="20"/>
      <c r="H696" s="20"/>
      <c r="I696" s="20"/>
      <c r="J696" s="20"/>
      <c r="K696" s="21"/>
      <c r="M696" s="18"/>
      <c r="O696" s="41"/>
      <c r="P696" s="42"/>
      <c r="Q696" s="42"/>
      <c r="T696" s="18"/>
      <c r="AD696" s="20"/>
      <c r="AE696" s="20"/>
      <c r="AF696" s="20"/>
      <c r="AG696" s="20"/>
      <c r="AH696" s="20"/>
      <c r="AI696" s="20"/>
      <c r="AJ696" s="20"/>
    </row>
    <row r="697" spans="1:36" ht="17.100000000000001" customHeight="1" x14ac:dyDescent="0.25">
      <c r="A697" s="60"/>
      <c r="B697" s="18"/>
      <c r="C697" s="19"/>
      <c r="D697" s="20"/>
      <c r="E697" s="20"/>
      <c r="F697" s="20"/>
      <c r="G697" s="20"/>
      <c r="H697" s="20"/>
      <c r="I697" s="20"/>
      <c r="J697" s="20"/>
      <c r="K697" s="21"/>
      <c r="M697" s="18"/>
      <c r="O697" s="41"/>
      <c r="P697" s="42"/>
      <c r="Q697" s="42"/>
      <c r="T697" s="18"/>
      <c r="AD697" s="20"/>
      <c r="AE697" s="20"/>
      <c r="AF697" s="20"/>
      <c r="AG697" s="20"/>
      <c r="AH697" s="20"/>
      <c r="AI697" s="20"/>
      <c r="AJ697" s="20"/>
    </row>
    <row r="698" spans="1:36" ht="17.100000000000001" customHeight="1" x14ac:dyDescent="0.25">
      <c r="A698" s="60"/>
      <c r="B698" s="18"/>
      <c r="C698" s="19"/>
      <c r="D698" s="20"/>
      <c r="E698" s="20"/>
      <c r="F698" s="20"/>
      <c r="G698" s="20"/>
      <c r="H698" s="20"/>
      <c r="I698" s="20"/>
      <c r="J698" s="20"/>
      <c r="K698" s="21"/>
      <c r="M698" s="18"/>
      <c r="O698" s="41"/>
      <c r="P698" s="42"/>
      <c r="Q698" s="42"/>
      <c r="T698" s="18"/>
      <c r="AD698" s="20"/>
      <c r="AE698" s="20"/>
      <c r="AF698" s="20"/>
      <c r="AG698" s="20"/>
      <c r="AH698" s="20"/>
      <c r="AI698" s="20"/>
      <c r="AJ698" s="20"/>
    </row>
    <row r="699" spans="1:36" ht="17.100000000000001" customHeight="1" x14ac:dyDescent="0.25">
      <c r="A699" s="60"/>
      <c r="B699" s="18"/>
      <c r="C699" s="19"/>
      <c r="D699" s="20"/>
      <c r="E699" s="20"/>
      <c r="F699" s="20"/>
      <c r="G699" s="20"/>
      <c r="H699" s="20"/>
      <c r="I699" s="20"/>
      <c r="J699" s="20"/>
      <c r="K699" s="21"/>
      <c r="M699" s="18"/>
      <c r="O699" s="41"/>
      <c r="P699" s="42"/>
      <c r="Q699" s="42"/>
      <c r="T699" s="18"/>
      <c r="AD699" s="20"/>
      <c r="AE699" s="20"/>
      <c r="AF699" s="20"/>
      <c r="AG699" s="20"/>
      <c r="AH699" s="20"/>
      <c r="AI699" s="20"/>
      <c r="AJ699" s="20"/>
    </row>
    <row r="700" spans="1:36" ht="17.100000000000001" customHeight="1" x14ac:dyDescent="0.25">
      <c r="A700" s="60"/>
      <c r="B700" s="18"/>
      <c r="C700" s="19"/>
      <c r="D700" s="20"/>
      <c r="E700" s="20"/>
      <c r="F700" s="20"/>
      <c r="G700" s="20"/>
      <c r="H700" s="20"/>
      <c r="I700" s="20"/>
      <c r="J700" s="20"/>
      <c r="K700" s="21"/>
      <c r="M700" s="18"/>
      <c r="O700" s="41"/>
      <c r="P700" s="42"/>
      <c r="Q700" s="42"/>
      <c r="T700" s="18"/>
      <c r="AD700" s="20"/>
      <c r="AE700" s="20"/>
      <c r="AF700" s="20"/>
      <c r="AG700" s="20"/>
      <c r="AH700" s="20"/>
      <c r="AI700" s="20"/>
      <c r="AJ700" s="20"/>
    </row>
    <row r="701" spans="1:36" ht="17.100000000000001" customHeight="1" x14ac:dyDescent="0.25">
      <c r="A701" s="60"/>
      <c r="B701" s="18"/>
      <c r="C701" s="19"/>
      <c r="D701" s="20"/>
      <c r="E701" s="20"/>
      <c r="F701" s="20"/>
      <c r="G701" s="20"/>
      <c r="H701" s="20"/>
      <c r="I701" s="20"/>
      <c r="J701" s="20"/>
      <c r="K701" s="21"/>
      <c r="M701" s="18"/>
      <c r="AD701" s="20"/>
      <c r="AE701" s="20"/>
      <c r="AF701" s="20"/>
      <c r="AG701" s="20"/>
      <c r="AH701" s="20"/>
      <c r="AI701" s="20"/>
      <c r="AJ701" s="20"/>
    </row>
    <row r="702" spans="1:36" ht="17.100000000000001" customHeight="1" x14ac:dyDescent="0.25">
      <c r="A702" s="60"/>
      <c r="B702" s="18"/>
      <c r="C702" s="19"/>
      <c r="D702" s="20"/>
      <c r="E702" s="20"/>
      <c r="F702" s="20"/>
      <c r="G702" s="20"/>
      <c r="H702" s="20"/>
      <c r="I702" s="20"/>
      <c r="J702" s="20"/>
      <c r="K702" s="21"/>
      <c r="M702" s="18"/>
      <c r="AD702" s="20"/>
      <c r="AE702" s="20"/>
      <c r="AF702" s="20"/>
      <c r="AG702" s="20"/>
      <c r="AH702" s="20"/>
      <c r="AI702" s="20"/>
      <c r="AJ702" s="20"/>
    </row>
    <row r="703" spans="1:36" ht="17.100000000000001" customHeight="1" x14ac:dyDescent="0.25">
      <c r="A703" s="60"/>
      <c r="B703" s="18"/>
      <c r="C703" s="19"/>
      <c r="D703" s="20"/>
      <c r="E703" s="20"/>
      <c r="F703" s="20"/>
      <c r="G703" s="20"/>
      <c r="H703" s="20"/>
      <c r="I703" s="20"/>
      <c r="J703" s="20"/>
      <c r="K703" s="21"/>
      <c r="M703" s="18"/>
      <c r="AD703" s="20"/>
      <c r="AE703" s="20"/>
      <c r="AF703" s="20"/>
      <c r="AG703" s="20"/>
      <c r="AH703" s="20"/>
      <c r="AI703" s="20"/>
      <c r="AJ703" s="20"/>
    </row>
    <row r="704" spans="1:36" ht="17.100000000000001" customHeight="1" x14ac:dyDescent="0.25">
      <c r="A704" s="60"/>
      <c r="B704" s="18"/>
      <c r="C704" s="19"/>
      <c r="D704" s="20"/>
      <c r="E704" s="20"/>
      <c r="F704" s="20"/>
      <c r="G704" s="20"/>
      <c r="H704" s="20"/>
      <c r="I704" s="20"/>
      <c r="J704" s="20"/>
      <c r="K704" s="21"/>
      <c r="M704" s="18"/>
      <c r="O704" s="56"/>
      <c r="P704" s="18"/>
      <c r="Q704" s="59"/>
      <c r="R704" s="56"/>
      <c r="S704" s="56"/>
      <c r="T704" s="18"/>
      <c r="AD704" s="20"/>
      <c r="AE704" s="20"/>
      <c r="AF704" s="20"/>
      <c r="AG704" s="20"/>
      <c r="AH704" s="20"/>
      <c r="AI704" s="20"/>
      <c r="AJ704" s="20"/>
    </row>
    <row r="705" spans="1:36" ht="17.100000000000001" customHeight="1" x14ac:dyDescent="0.25">
      <c r="A705" s="60"/>
      <c r="B705" s="18"/>
      <c r="C705" s="19"/>
      <c r="D705" s="20"/>
      <c r="E705" s="20"/>
      <c r="F705" s="20"/>
      <c r="G705" s="20"/>
      <c r="H705" s="20"/>
      <c r="I705" s="20"/>
      <c r="J705" s="20"/>
      <c r="K705" s="21"/>
      <c r="M705" s="18"/>
      <c r="O705" s="56"/>
      <c r="P705" s="18"/>
      <c r="Q705" s="49"/>
      <c r="R705" s="56"/>
      <c r="S705" s="56"/>
      <c r="T705" s="18"/>
      <c r="AD705" s="20"/>
      <c r="AE705" s="20"/>
      <c r="AF705" s="20"/>
      <c r="AG705" s="20"/>
      <c r="AH705" s="20"/>
      <c r="AI705" s="20"/>
      <c r="AJ705" s="20"/>
    </row>
    <row r="706" spans="1:36" ht="17.100000000000001" customHeight="1" x14ac:dyDescent="0.25">
      <c r="A706" s="60"/>
      <c r="B706" s="18"/>
      <c r="C706" s="19"/>
      <c r="D706" s="20"/>
      <c r="E706" s="20"/>
      <c r="F706" s="20"/>
      <c r="G706" s="20"/>
      <c r="H706" s="20"/>
      <c r="I706" s="20"/>
      <c r="J706" s="20"/>
      <c r="K706" s="21"/>
      <c r="M706" s="18"/>
      <c r="O706" s="18"/>
      <c r="P706" s="18"/>
      <c r="Q706" s="20"/>
      <c r="R706" s="57"/>
      <c r="S706" s="18"/>
      <c r="T706" s="18"/>
      <c r="AD706" s="20"/>
      <c r="AE706" s="20"/>
      <c r="AF706" s="20"/>
      <c r="AG706" s="20"/>
      <c r="AH706" s="20"/>
      <c r="AI706" s="20"/>
      <c r="AJ706" s="20"/>
    </row>
    <row r="707" spans="1:36" ht="17.100000000000001" customHeight="1" x14ac:dyDescent="0.25">
      <c r="A707" s="60"/>
      <c r="B707" s="18"/>
      <c r="C707" s="19"/>
      <c r="D707" s="20"/>
      <c r="E707" s="20"/>
      <c r="F707" s="20"/>
      <c r="G707" s="20"/>
      <c r="H707" s="20"/>
      <c r="I707" s="20"/>
      <c r="J707" s="20"/>
      <c r="K707" s="21"/>
      <c r="M707" s="18"/>
      <c r="O707" s="18"/>
      <c r="P707" s="18"/>
      <c r="Q707" s="20"/>
      <c r="R707" s="57"/>
      <c r="S707" s="18"/>
      <c r="T707" s="18"/>
      <c r="AD707" s="20"/>
      <c r="AE707" s="20"/>
      <c r="AF707" s="20"/>
      <c r="AG707" s="20"/>
      <c r="AH707" s="20"/>
      <c r="AI707" s="20"/>
      <c r="AJ707" s="20"/>
    </row>
    <row r="708" spans="1:36" ht="17.100000000000001" customHeight="1" x14ac:dyDescent="0.25">
      <c r="A708" s="60"/>
      <c r="B708" s="18"/>
      <c r="C708" s="19"/>
      <c r="D708" s="20"/>
      <c r="E708" s="20"/>
      <c r="F708" s="20"/>
      <c r="G708" s="20"/>
      <c r="H708" s="20"/>
      <c r="I708" s="20"/>
      <c r="J708" s="20"/>
      <c r="K708" s="21"/>
      <c r="O708" s="18"/>
      <c r="P708" s="18"/>
      <c r="Q708" s="20"/>
      <c r="R708" s="57"/>
      <c r="S708" s="18"/>
      <c r="T708" s="18"/>
      <c r="AD708" s="20"/>
      <c r="AE708" s="20"/>
      <c r="AF708" s="20"/>
      <c r="AG708" s="20"/>
      <c r="AH708" s="20"/>
      <c r="AI708" s="20"/>
      <c r="AJ708" s="20"/>
    </row>
    <row r="709" spans="1:36" ht="17.100000000000001" customHeight="1" x14ac:dyDescent="0.25">
      <c r="A709" s="60"/>
      <c r="B709" s="18"/>
      <c r="C709" s="19"/>
      <c r="D709" s="20"/>
      <c r="E709" s="20"/>
      <c r="F709" s="20"/>
      <c r="G709" s="20"/>
      <c r="H709" s="20"/>
      <c r="I709" s="20"/>
      <c r="J709" s="20"/>
      <c r="K709" s="21"/>
      <c r="O709" s="18"/>
      <c r="P709" s="18"/>
      <c r="Q709" s="20"/>
      <c r="R709" s="57"/>
      <c r="S709" s="18"/>
      <c r="T709" s="18"/>
      <c r="AD709" s="20"/>
      <c r="AE709" s="20"/>
      <c r="AF709" s="20"/>
      <c r="AG709" s="20"/>
      <c r="AH709" s="20"/>
      <c r="AI709" s="20"/>
      <c r="AJ709" s="20"/>
    </row>
    <row r="710" spans="1:36" ht="17.100000000000001" customHeight="1" x14ac:dyDescent="0.25">
      <c r="A710" s="60"/>
      <c r="B710" s="18"/>
      <c r="C710" s="19"/>
      <c r="D710" s="20"/>
      <c r="E710" s="20"/>
      <c r="F710" s="20"/>
      <c r="G710" s="20"/>
      <c r="H710" s="20"/>
      <c r="I710" s="20"/>
      <c r="J710" s="20"/>
      <c r="K710" s="21"/>
      <c r="O710" s="18"/>
      <c r="P710" s="18"/>
      <c r="Q710" s="20"/>
      <c r="R710" s="57"/>
      <c r="S710" s="18"/>
      <c r="T710" s="18"/>
      <c r="AD710" s="20"/>
      <c r="AE710" s="20"/>
      <c r="AF710" s="20"/>
      <c r="AG710" s="20"/>
      <c r="AH710" s="20"/>
      <c r="AI710" s="20"/>
      <c r="AJ710" s="20"/>
    </row>
    <row r="711" spans="1:36" ht="17.100000000000001" customHeight="1" x14ac:dyDescent="0.25">
      <c r="A711" s="60"/>
      <c r="B711" s="18"/>
      <c r="C711" s="19"/>
      <c r="D711" s="20"/>
      <c r="E711" s="20"/>
      <c r="F711" s="20"/>
      <c r="G711" s="20"/>
      <c r="H711" s="20"/>
      <c r="I711" s="20"/>
      <c r="J711" s="20"/>
      <c r="K711" s="21"/>
      <c r="O711" s="18"/>
      <c r="P711" s="18"/>
      <c r="Q711" s="20"/>
      <c r="R711" s="57"/>
      <c r="S711" s="18"/>
      <c r="T711" s="18"/>
      <c r="AD711" s="20"/>
      <c r="AE711" s="20"/>
      <c r="AF711" s="20"/>
      <c r="AG711" s="20"/>
      <c r="AH711" s="20"/>
      <c r="AI711" s="20"/>
      <c r="AJ711" s="20"/>
    </row>
    <row r="712" spans="1:36" ht="17.100000000000001" customHeight="1" x14ac:dyDescent="0.25">
      <c r="A712" s="60"/>
      <c r="B712" s="18"/>
      <c r="C712" s="19"/>
      <c r="D712" s="20"/>
      <c r="E712" s="20"/>
      <c r="F712" s="20"/>
      <c r="G712" s="20"/>
      <c r="H712" s="20"/>
      <c r="I712" s="20"/>
      <c r="J712" s="20"/>
      <c r="K712" s="21"/>
      <c r="O712" s="18"/>
      <c r="P712" s="18"/>
      <c r="Q712" s="20"/>
      <c r="R712" s="57"/>
      <c r="S712" s="18"/>
      <c r="T712" s="18"/>
      <c r="AD712" s="20"/>
      <c r="AE712" s="20"/>
      <c r="AF712" s="20"/>
      <c r="AG712" s="20"/>
      <c r="AH712" s="20"/>
      <c r="AI712" s="20"/>
      <c r="AJ712" s="20"/>
    </row>
    <row r="713" spans="1:36" ht="17.100000000000001" customHeight="1" x14ac:dyDescent="0.25">
      <c r="A713" s="60"/>
      <c r="B713" s="18"/>
      <c r="C713" s="19"/>
      <c r="D713" s="20"/>
      <c r="E713" s="20"/>
      <c r="F713" s="20"/>
      <c r="G713" s="20"/>
      <c r="H713" s="20"/>
      <c r="I713" s="20"/>
      <c r="J713" s="20"/>
      <c r="K713" s="21"/>
      <c r="O713" s="18"/>
      <c r="P713" s="18"/>
      <c r="Q713" s="20"/>
      <c r="R713" s="57"/>
      <c r="S713" s="18"/>
      <c r="T713" s="18"/>
      <c r="AD713" s="20"/>
      <c r="AE713" s="20"/>
      <c r="AF713" s="20"/>
      <c r="AG713" s="20"/>
      <c r="AH713" s="20"/>
      <c r="AI713" s="20"/>
      <c r="AJ713" s="20"/>
    </row>
    <row r="714" spans="1:36" ht="17.100000000000001" customHeight="1" x14ac:dyDescent="0.25">
      <c r="A714" s="60"/>
      <c r="B714" s="18"/>
      <c r="C714" s="19"/>
      <c r="D714" s="20"/>
      <c r="E714" s="20"/>
      <c r="F714" s="20"/>
      <c r="G714" s="20"/>
      <c r="H714" s="20"/>
      <c r="I714" s="20"/>
      <c r="J714" s="20"/>
      <c r="K714" s="21"/>
      <c r="O714" s="18"/>
      <c r="P714" s="18"/>
      <c r="Q714" s="20"/>
      <c r="R714" s="57"/>
      <c r="S714" s="18"/>
      <c r="T714" s="18"/>
      <c r="AD714" s="20"/>
      <c r="AE714" s="20"/>
      <c r="AF714" s="20"/>
      <c r="AG714" s="20"/>
      <c r="AH714" s="20"/>
      <c r="AI714" s="20"/>
      <c r="AJ714" s="20"/>
    </row>
    <row r="715" spans="1:36" ht="17.100000000000001" customHeight="1" x14ac:dyDescent="0.25">
      <c r="A715" s="60"/>
      <c r="B715" s="18"/>
      <c r="C715" s="19"/>
      <c r="D715" s="20"/>
      <c r="E715" s="20"/>
      <c r="F715" s="20"/>
      <c r="G715" s="20"/>
      <c r="H715" s="20"/>
      <c r="I715" s="20"/>
      <c r="J715" s="20"/>
      <c r="K715" s="21"/>
      <c r="O715" s="18"/>
      <c r="P715" s="18"/>
      <c r="Q715" s="20"/>
      <c r="R715" s="57"/>
      <c r="S715" s="18"/>
      <c r="T715" s="18"/>
      <c r="AD715" s="20"/>
      <c r="AE715" s="20"/>
      <c r="AF715" s="20"/>
      <c r="AG715" s="20"/>
      <c r="AH715" s="20"/>
      <c r="AI715" s="20"/>
      <c r="AJ715" s="20"/>
    </row>
    <row r="716" spans="1:36" ht="17.100000000000001" customHeight="1" x14ac:dyDescent="0.25">
      <c r="A716" s="60"/>
      <c r="B716" s="18"/>
      <c r="C716" s="19"/>
      <c r="D716" s="20"/>
      <c r="E716" s="20"/>
      <c r="F716" s="20"/>
      <c r="G716" s="20"/>
      <c r="H716" s="20"/>
      <c r="I716" s="20"/>
      <c r="J716" s="20"/>
      <c r="K716" s="21"/>
      <c r="O716" s="18"/>
      <c r="P716" s="18"/>
      <c r="Q716" s="20"/>
      <c r="R716" s="57"/>
      <c r="S716" s="18"/>
      <c r="T716" s="18"/>
      <c r="AD716" s="20"/>
      <c r="AE716" s="20"/>
      <c r="AF716" s="20"/>
      <c r="AG716" s="20"/>
      <c r="AH716" s="20"/>
      <c r="AI716" s="20"/>
      <c r="AJ716" s="20"/>
    </row>
    <row r="717" spans="1:36" ht="17.100000000000001" customHeight="1" x14ac:dyDescent="0.25">
      <c r="A717" s="60"/>
      <c r="B717" s="18"/>
      <c r="C717" s="19"/>
      <c r="D717" s="20"/>
      <c r="E717" s="20"/>
      <c r="F717" s="20"/>
      <c r="G717" s="20"/>
      <c r="H717" s="20"/>
      <c r="I717" s="20"/>
      <c r="J717" s="20"/>
      <c r="K717" s="21"/>
      <c r="AD717" s="20"/>
      <c r="AE717" s="20"/>
      <c r="AF717" s="20"/>
      <c r="AG717" s="20"/>
      <c r="AH717" s="20"/>
      <c r="AI717" s="20"/>
      <c r="AJ717" s="20"/>
    </row>
    <row r="718" spans="1:36" ht="17.100000000000001" customHeight="1" x14ac:dyDescent="0.25">
      <c r="A718" s="60"/>
      <c r="B718" s="18"/>
      <c r="C718" s="19"/>
      <c r="D718" s="20"/>
      <c r="E718" s="20"/>
      <c r="F718" s="20"/>
      <c r="G718" s="20"/>
      <c r="H718" s="20"/>
      <c r="I718" s="20"/>
      <c r="J718" s="20"/>
      <c r="K718" s="21"/>
      <c r="AD718" s="20"/>
      <c r="AE718" s="20"/>
      <c r="AF718" s="20"/>
      <c r="AG718" s="20"/>
      <c r="AH718" s="20"/>
      <c r="AI718" s="20"/>
      <c r="AJ718" s="20"/>
    </row>
    <row r="719" spans="1:36" ht="17.100000000000001" customHeight="1" x14ac:dyDescent="0.25">
      <c r="A719" s="60"/>
      <c r="B719" s="18"/>
      <c r="C719" s="19"/>
      <c r="D719" s="20"/>
      <c r="E719" s="20"/>
      <c r="F719" s="20"/>
      <c r="G719" s="20"/>
      <c r="H719" s="20"/>
      <c r="I719" s="20"/>
      <c r="J719" s="20"/>
      <c r="K719" s="21"/>
      <c r="AD719" s="20"/>
      <c r="AE719" s="20"/>
      <c r="AF719" s="20"/>
      <c r="AG719" s="20"/>
      <c r="AH719" s="20"/>
      <c r="AI719" s="20"/>
      <c r="AJ719" s="20"/>
    </row>
    <row r="720" spans="1:36" ht="17.100000000000001" customHeight="1" x14ac:dyDescent="0.25">
      <c r="A720" s="60"/>
      <c r="B720" s="18"/>
      <c r="C720" s="19"/>
      <c r="D720" s="20"/>
      <c r="E720" s="20"/>
      <c r="F720" s="20"/>
      <c r="G720" s="20"/>
      <c r="H720" s="20"/>
      <c r="I720" s="20"/>
      <c r="J720" s="20"/>
      <c r="K720" s="21"/>
      <c r="AD720" s="20"/>
      <c r="AE720" s="20"/>
      <c r="AF720" s="20"/>
      <c r="AG720" s="20"/>
      <c r="AH720" s="20"/>
      <c r="AI720" s="20"/>
      <c r="AJ720" s="20"/>
    </row>
    <row r="721" spans="1:36" ht="17.100000000000001" customHeight="1" x14ac:dyDescent="0.25">
      <c r="A721" s="60"/>
      <c r="B721" s="18"/>
      <c r="C721" s="19"/>
      <c r="D721" s="20"/>
      <c r="E721" s="20"/>
      <c r="F721" s="20"/>
      <c r="G721" s="20"/>
      <c r="H721" s="20"/>
      <c r="I721" s="20"/>
      <c r="J721" s="20"/>
      <c r="K721" s="21"/>
      <c r="AD721" s="20"/>
      <c r="AE721" s="20"/>
      <c r="AF721" s="20"/>
      <c r="AG721" s="20"/>
      <c r="AH721" s="20"/>
      <c r="AI721" s="20"/>
      <c r="AJ721" s="20"/>
    </row>
    <row r="722" spans="1:36" ht="17.100000000000001" customHeight="1" x14ac:dyDescent="0.25">
      <c r="A722" s="60"/>
      <c r="B722" s="18"/>
      <c r="C722" s="19"/>
      <c r="D722" s="20"/>
      <c r="E722" s="20"/>
      <c r="F722" s="20"/>
      <c r="G722" s="20"/>
      <c r="H722" s="20"/>
      <c r="I722" s="20"/>
      <c r="J722" s="20"/>
      <c r="K722" s="21"/>
      <c r="AD722" s="20"/>
      <c r="AE722" s="20"/>
      <c r="AF722" s="20"/>
      <c r="AG722" s="20"/>
      <c r="AH722" s="20"/>
      <c r="AI722" s="20"/>
      <c r="AJ722" s="20"/>
    </row>
    <row r="723" spans="1:36" ht="17.100000000000001" customHeight="1" x14ac:dyDescent="0.25">
      <c r="A723" s="60"/>
      <c r="B723" s="18"/>
      <c r="C723" s="19"/>
      <c r="D723" s="20"/>
      <c r="E723" s="20"/>
      <c r="F723" s="20"/>
      <c r="G723" s="20"/>
      <c r="H723" s="20"/>
      <c r="I723" s="20"/>
      <c r="J723" s="20"/>
      <c r="K723" s="21"/>
      <c r="AD723" s="20"/>
      <c r="AE723" s="20"/>
      <c r="AF723" s="20"/>
      <c r="AG723" s="20"/>
      <c r="AH723" s="20"/>
      <c r="AI723" s="20"/>
      <c r="AJ723" s="20"/>
    </row>
    <row r="724" spans="1:36" ht="17.100000000000001" customHeight="1" x14ac:dyDescent="0.25">
      <c r="A724" s="60"/>
      <c r="B724" s="18"/>
      <c r="C724" s="19"/>
      <c r="D724" s="20"/>
      <c r="E724" s="20"/>
      <c r="F724" s="20"/>
      <c r="G724" s="20"/>
      <c r="H724" s="20"/>
      <c r="I724" s="20"/>
      <c r="J724" s="20"/>
      <c r="K724" s="21"/>
      <c r="AD724" s="20"/>
      <c r="AE724" s="20"/>
      <c r="AF724" s="20"/>
      <c r="AG724" s="20"/>
      <c r="AH724" s="20"/>
      <c r="AI724" s="20"/>
      <c r="AJ724" s="20"/>
    </row>
    <row r="725" spans="1:36" ht="17.100000000000001" customHeight="1" x14ac:dyDescent="0.25">
      <c r="A725" s="60"/>
      <c r="B725" s="18"/>
      <c r="C725" s="19"/>
      <c r="D725" s="20"/>
      <c r="E725" s="20"/>
      <c r="F725" s="20"/>
      <c r="G725" s="20"/>
      <c r="H725" s="20"/>
      <c r="I725" s="20"/>
      <c r="J725" s="20"/>
      <c r="K725" s="21"/>
      <c r="AD725" s="20"/>
      <c r="AE725" s="20"/>
      <c r="AF725" s="20"/>
      <c r="AG725" s="20"/>
      <c r="AH725" s="20"/>
      <c r="AI725" s="20"/>
      <c r="AJ725" s="20"/>
    </row>
    <row r="726" spans="1:36" ht="17.100000000000001" customHeight="1" x14ac:dyDescent="0.25">
      <c r="A726" s="60"/>
      <c r="B726" s="18"/>
      <c r="C726" s="19"/>
      <c r="D726" s="20"/>
      <c r="E726" s="20"/>
      <c r="F726" s="20"/>
      <c r="G726" s="20"/>
      <c r="H726" s="20"/>
      <c r="I726" s="20"/>
      <c r="J726" s="20"/>
      <c r="K726" s="21"/>
      <c r="AD726" s="20"/>
      <c r="AE726" s="20"/>
      <c r="AF726" s="20"/>
      <c r="AG726" s="20"/>
      <c r="AH726" s="20"/>
      <c r="AI726" s="20"/>
      <c r="AJ726" s="20"/>
    </row>
    <row r="727" spans="1:36" ht="17.100000000000001" customHeight="1" x14ac:dyDescent="0.25">
      <c r="A727" s="60"/>
      <c r="B727" s="18"/>
      <c r="C727" s="19"/>
      <c r="D727" s="20"/>
      <c r="E727" s="20"/>
      <c r="F727" s="20"/>
      <c r="G727" s="20"/>
      <c r="H727" s="20"/>
      <c r="I727" s="20"/>
      <c r="J727" s="20"/>
      <c r="K727" s="21"/>
      <c r="AD727" s="20"/>
      <c r="AE727" s="20"/>
      <c r="AF727" s="20"/>
      <c r="AG727" s="20"/>
      <c r="AH727" s="20"/>
      <c r="AI727" s="20"/>
      <c r="AJ727" s="20"/>
    </row>
    <row r="728" spans="1:36" ht="17.100000000000001" customHeight="1" x14ac:dyDescent="0.25">
      <c r="A728" s="60"/>
      <c r="B728" s="18"/>
      <c r="C728" s="19"/>
      <c r="D728" s="20"/>
      <c r="E728" s="20"/>
      <c r="F728" s="20"/>
      <c r="G728" s="20"/>
      <c r="H728" s="20"/>
      <c r="I728" s="20"/>
      <c r="J728" s="20"/>
      <c r="K728" s="21"/>
      <c r="AD728" s="20"/>
      <c r="AE728" s="20"/>
      <c r="AF728" s="20"/>
      <c r="AG728" s="20"/>
      <c r="AH728" s="20"/>
      <c r="AI728" s="20"/>
      <c r="AJ728" s="20"/>
    </row>
    <row r="729" spans="1:36" ht="17.100000000000001" customHeight="1" x14ac:dyDescent="0.25">
      <c r="A729" s="60"/>
      <c r="B729" s="18"/>
      <c r="C729" s="19"/>
      <c r="D729" s="20"/>
      <c r="E729" s="20"/>
      <c r="F729" s="20"/>
      <c r="G729" s="20"/>
      <c r="H729" s="20"/>
      <c r="I729" s="20"/>
      <c r="J729" s="20"/>
      <c r="K729" s="21"/>
      <c r="AD729" s="20"/>
      <c r="AE729" s="20"/>
      <c r="AF729" s="20"/>
      <c r="AG729" s="20"/>
      <c r="AH729" s="20"/>
      <c r="AI729" s="20"/>
      <c r="AJ729" s="20"/>
    </row>
    <row r="730" spans="1:36" ht="17.100000000000001" customHeight="1" x14ac:dyDescent="0.25">
      <c r="A730" s="60"/>
      <c r="B730" s="18"/>
      <c r="C730" s="19"/>
      <c r="D730" s="20"/>
      <c r="E730" s="20"/>
      <c r="F730" s="20"/>
      <c r="G730" s="20"/>
      <c r="H730" s="20"/>
      <c r="I730" s="20"/>
      <c r="J730" s="20"/>
      <c r="K730" s="21"/>
      <c r="AD730" s="20"/>
      <c r="AE730" s="20"/>
      <c r="AF730" s="20"/>
      <c r="AG730" s="20"/>
      <c r="AH730" s="20"/>
      <c r="AI730" s="20"/>
      <c r="AJ730" s="20"/>
    </row>
    <row r="731" spans="1:36" ht="17.100000000000001" customHeight="1" x14ac:dyDescent="0.25">
      <c r="A731" s="60"/>
      <c r="B731" s="18"/>
      <c r="C731" s="19"/>
      <c r="D731" s="20"/>
      <c r="E731" s="20"/>
      <c r="F731" s="20"/>
      <c r="G731" s="20"/>
      <c r="H731" s="20"/>
      <c r="I731" s="20"/>
      <c r="J731" s="20"/>
      <c r="K731" s="21"/>
      <c r="AD731" s="20"/>
      <c r="AE731" s="20"/>
      <c r="AF731" s="20"/>
      <c r="AG731" s="20"/>
      <c r="AH731" s="20"/>
      <c r="AI731" s="20"/>
      <c r="AJ731" s="20"/>
    </row>
    <row r="732" spans="1:36" ht="17.100000000000001" customHeight="1" x14ac:dyDescent="0.25">
      <c r="A732" s="60"/>
      <c r="B732" s="18"/>
      <c r="C732" s="19"/>
      <c r="D732" s="20"/>
      <c r="E732" s="20"/>
      <c r="F732" s="20"/>
      <c r="G732" s="20"/>
      <c r="H732" s="20"/>
      <c r="I732" s="20"/>
      <c r="J732" s="20"/>
      <c r="K732" s="21"/>
      <c r="AD732" s="20"/>
      <c r="AE732" s="20"/>
      <c r="AF732" s="20"/>
      <c r="AG732" s="20"/>
      <c r="AH732" s="20"/>
      <c r="AI732" s="20"/>
      <c r="AJ732" s="20"/>
    </row>
    <row r="733" spans="1:36" ht="17.100000000000001" customHeight="1" x14ac:dyDescent="0.25">
      <c r="A733" s="60"/>
      <c r="B733" s="18"/>
      <c r="C733" s="19"/>
      <c r="D733" s="20"/>
      <c r="E733" s="20"/>
      <c r="F733" s="20"/>
      <c r="G733" s="20"/>
      <c r="H733" s="20"/>
      <c r="I733" s="20"/>
      <c r="J733" s="20"/>
      <c r="K733" s="21"/>
      <c r="AD733" s="20"/>
      <c r="AE733" s="20"/>
      <c r="AF733" s="20"/>
      <c r="AG733" s="20"/>
      <c r="AH733" s="20"/>
      <c r="AI733" s="20"/>
      <c r="AJ733" s="20"/>
    </row>
    <row r="734" spans="1:36" ht="17.100000000000001" customHeight="1" x14ac:dyDescent="0.25">
      <c r="A734" s="60"/>
      <c r="B734" s="18"/>
      <c r="C734" s="19"/>
      <c r="D734" s="20"/>
      <c r="E734" s="20"/>
      <c r="F734" s="20"/>
      <c r="G734" s="20"/>
      <c r="H734" s="20"/>
      <c r="I734" s="20"/>
      <c r="J734" s="20"/>
      <c r="K734" s="21"/>
      <c r="AD734" s="20"/>
      <c r="AE734" s="20"/>
      <c r="AF734" s="20"/>
      <c r="AG734" s="20"/>
      <c r="AH734" s="20"/>
      <c r="AI734" s="20"/>
      <c r="AJ734" s="20"/>
    </row>
    <row r="735" spans="1:36" ht="17.100000000000001" customHeight="1" x14ac:dyDescent="0.25">
      <c r="A735" s="60"/>
      <c r="B735" s="18"/>
      <c r="C735" s="19"/>
      <c r="D735" s="20"/>
      <c r="E735" s="20"/>
      <c r="F735" s="20"/>
      <c r="G735" s="20"/>
      <c r="H735" s="20"/>
      <c r="I735" s="20"/>
      <c r="J735" s="20"/>
      <c r="K735" s="21"/>
      <c r="AD735" s="20"/>
      <c r="AE735" s="20"/>
      <c r="AF735" s="20"/>
      <c r="AG735" s="20"/>
      <c r="AH735" s="20"/>
      <c r="AI735" s="20"/>
      <c r="AJ735" s="20"/>
    </row>
    <row r="736" spans="1:36" ht="17.100000000000001" customHeight="1" x14ac:dyDescent="0.25">
      <c r="A736" s="60"/>
      <c r="B736" s="18"/>
      <c r="C736" s="19"/>
      <c r="D736" s="20"/>
      <c r="E736" s="20"/>
      <c r="F736" s="20"/>
      <c r="G736" s="20"/>
      <c r="H736" s="20"/>
      <c r="I736" s="20"/>
      <c r="J736" s="20"/>
      <c r="K736" s="21"/>
      <c r="AD736" s="20"/>
      <c r="AE736" s="20"/>
      <c r="AF736" s="20"/>
      <c r="AG736" s="20"/>
      <c r="AH736" s="20"/>
      <c r="AI736" s="20"/>
      <c r="AJ736" s="20"/>
    </row>
    <row r="737" spans="1:36" ht="17.100000000000001" customHeight="1" x14ac:dyDescent="0.25">
      <c r="A737" s="60"/>
      <c r="B737" s="18"/>
      <c r="C737" s="19"/>
      <c r="D737" s="20"/>
      <c r="E737" s="20"/>
      <c r="F737" s="20"/>
      <c r="G737" s="20"/>
      <c r="H737" s="20"/>
      <c r="I737" s="20"/>
      <c r="J737" s="20"/>
      <c r="K737" s="21"/>
      <c r="AD737" s="20"/>
      <c r="AE737" s="20"/>
      <c r="AF737" s="20"/>
      <c r="AG737" s="20"/>
      <c r="AH737" s="20"/>
      <c r="AI737" s="20"/>
      <c r="AJ737" s="20"/>
    </row>
    <row r="738" spans="1:36" ht="17.100000000000001" customHeight="1" x14ac:dyDescent="0.25">
      <c r="A738" s="60"/>
      <c r="B738" s="18"/>
      <c r="C738" s="19"/>
      <c r="D738" s="20"/>
      <c r="E738" s="20"/>
      <c r="F738" s="20"/>
      <c r="G738" s="20"/>
      <c r="H738" s="20"/>
      <c r="I738" s="20"/>
      <c r="J738" s="20"/>
      <c r="K738" s="21"/>
      <c r="AD738" s="20"/>
      <c r="AE738" s="20"/>
      <c r="AF738" s="20"/>
      <c r="AG738" s="20"/>
      <c r="AH738" s="20"/>
      <c r="AI738" s="20"/>
      <c r="AJ738" s="20"/>
    </row>
    <row r="739" spans="1:36" ht="17.100000000000001" customHeight="1" x14ac:dyDescent="0.25">
      <c r="A739" s="60"/>
      <c r="B739" s="18"/>
      <c r="C739" s="19"/>
      <c r="D739" s="20"/>
      <c r="E739" s="20"/>
      <c r="F739" s="20"/>
      <c r="G739" s="20"/>
      <c r="H739" s="20"/>
      <c r="I739" s="20"/>
      <c r="J739" s="20"/>
      <c r="K739" s="21"/>
      <c r="AD739" s="20"/>
      <c r="AE739" s="20"/>
      <c r="AF739" s="20"/>
      <c r="AG739" s="20"/>
      <c r="AH739" s="20"/>
      <c r="AI739" s="20"/>
      <c r="AJ739" s="20"/>
    </row>
    <row r="740" spans="1:36" ht="17.100000000000001" customHeight="1" x14ac:dyDescent="0.25">
      <c r="A740" s="60"/>
      <c r="B740" s="18"/>
      <c r="C740" s="19"/>
      <c r="D740" s="20"/>
      <c r="E740" s="20"/>
      <c r="F740" s="20"/>
      <c r="G740" s="20"/>
      <c r="H740" s="20"/>
      <c r="I740" s="20"/>
      <c r="J740" s="20"/>
      <c r="K740" s="21"/>
      <c r="AD740" s="20"/>
      <c r="AE740" s="20"/>
      <c r="AF740" s="20"/>
      <c r="AG740" s="20"/>
      <c r="AH740" s="20"/>
      <c r="AI740" s="20"/>
      <c r="AJ740" s="20"/>
    </row>
    <row r="741" spans="1:36" ht="17.100000000000001" customHeight="1" x14ac:dyDescent="0.25">
      <c r="A741" s="60"/>
      <c r="B741" s="18"/>
      <c r="C741" s="19"/>
      <c r="D741" s="20"/>
      <c r="E741" s="20"/>
      <c r="F741" s="20"/>
      <c r="G741" s="20"/>
      <c r="H741" s="20"/>
      <c r="I741" s="20"/>
      <c r="J741" s="20"/>
      <c r="K741" s="21"/>
      <c r="AD741" s="20"/>
      <c r="AE741" s="20"/>
      <c r="AF741" s="20"/>
      <c r="AG741" s="20"/>
      <c r="AH741" s="20"/>
      <c r="AI741" s="20"/>
      <c r="AJ741" s="20"/>
    </row>
    <row r="742" spans="1:36" ht="17.100000000000001" customHeight="1" x14ac:dyDescent="0.25">
      <c r="A742" s="60"/>
      <c r="B742" s="18"/>
      <c r="C742" s="19"/>
      <c r="D742" s="20"/>
      <c r="E742" s="20"/>
      <c r="F742" s="20"/>
      <c r="G742" s="20"/>
      <c r="H742" s="20"/>
      <c r="I742" s="20"/>
      <c r="J742" s="20"/>
      <c r="K742" s="21"/>
      <c r="AD742" s="20"/>
      <c r="AE742" s="20"/>
      <c r="AF742" s="20"/>
      <c r="AG742" s="20"/>
      <c r="AH742" s="20"/>
      <c r="AI742" s="20"/>
      <c r="AJ742" s="20"/>
    </row>
    <row r="743" spans="1:36" ht="17.100000000000001" customHeight="1" x14ac:dyDescent="0.25">
      <c r="A743" s="60"/>
      <c r="B743" s="18"/>
      <c r="C743" s="19"/>
      <c r="D743" s="20"/>
      <c r="E743" s="20"/>
      <c r="F743" s="20"/>
      <c r="G743" s="20"/>
      <c r="H743" s="20"/>
      <c r="I743" s="20"/>
      <c r="J743" s="20"/>
      <c r="K743" s="21"/>
      <c r="AD743" s="20"/>
      <c r="AE743" s="20"/>
      <c r="AF743" s="20"/>
      <c r="AG743" s="20"/>
      <c r="AH743" s="20"/>
      <c r="AI743" s="20"/>
      <c r="AJ743" s="20"/>
    </row>
    <row r="744" spans="1:36" ht="17.100000000000001" customHeight="1" x14ac:dyDescent="0.25">
      <c r="A744" s="60"/>
      <c r="B744" s="18"/>
      <c r="C744" s="19"/>
      <c r="D744" s="20"/>
      <c r="E744" s="20"/>
      <c r="F744" s="20"/>
      <c r="G744" s="20"/>
      <c r="H744" s="20"/>
      <c r="I744" s="20"/>
      <c r="J744" s="20"/>
      <c r="K744" s="21"/>
      <c r="AD744" s="20"/>
      <c r="AE744" s="20"/>
      <c r="AF744" s="20"/>
      <c r="AG744" s="20"/>
      <c r="AH744" s="20"/>
      <c r="AI744" s="20"/>
      <c r="AJ744" s="20"/>
    </row>
    <row r="745" spans="1:36" ht="17.100000000000001" customHeight="1" x14ac:dyDescent="0.25">
      <c r="A745" s="60"/>
      <c r="B745" s="18"/>
      <c r="C745" s="19"/>
      <c r="D745" s="20"/>
      <c r="E745" s="20"/>
      <c r="F745" s="20"/>
      <c r="G745" s="20"/>
      <c r="H745" s="20"/>
      <c r="I745" s="20"/>
      <c r="J745" s="20"/>
      <c r="K745" s="21"/>
      <c r="AD745" s="20"/>
      <c r="AE745" s="20"/>
      <c r="AF745" s="20"/>
      <c r="AG745" s="20"/>
      <c r="AH745" s="20"/>
      <c r="AI745" s="20"/>
      <c r="AJ745" s="20"/>
    </row>
    <row r="746" spans="1:36" ht="17.100000000000001" customHeight="1" x14ac:dyDescent="0.25">
      <c r="A746" s="60"/>
      <c r="B746" s="18"/>
      <c r="C746" s="19"/>
      <c r="D746" s="20"/>
      <c r="E746" s="20"/>
      <c r="F746" s="20"/>
      <c r="G746" s="20"/>
      <c r="H746" s="20"/>
      <c r="I746" s="20"/>
      <c r="J746" s="20"/>
      <c r="K746" s="21"/>
      <c r="AD746" s="20"/>
      <c r="AE746" s="20"/>
      <c r="AF746" s="20"/>
      <c r="AG746" s="20"/>
      <c r="AH746" s="20"/>
      <c r="AI746" s="20"/>
      <c r="AJ746" s="20"/>
    </row>
    <row r="747" spans="1:36" ht="17.100000000000001" customHeight="1" x14ac:dyDescent="0.25">
      <c r="A747" s="60"/>
      <c r="B747" s="18"/>
      <c r="C747" s="19"/>
      <c r="D747" s="20"/>
      <c r="E747" s="20"/>
      <c r="F747" s="20"/>
      <c r="G747" s="20"/>
      <c r="H747" s="20"/>
      <c r="I747" s="20"/>
      <c r="J747" s="20"/>
      <c r="K747" s="21"/>
      <c r="AD747" s="20"/>
      <c r="AE747" s="20"/>
      <c r="AF747" s="20"/>
      <c r="AG747" s="20"/>
      <c r="AH747" s="20"/>
      <c r="AI747" s="20"/>
      <c r="AJ747" s="20"/>
    </row>
    <row r="748" spans="1:36" ht="17.100000000000001" customHeight="1" x14ac:dyDescent="0.25">
      <c r="A748" s="60"/>
      <c r="B748" s="18"/>
      <c r="C748" s="19"/>
      <c r="D748" s="20"/>
      <c r="E748" s="20"/>
      <c r="F748" s="20"/>
      <c r="G748" s="20"/>
      <c r="H748" s="20"/>
      <c r="I748" s="20"/>
      <c r="J748" s="20"/>
      <c r="K748" s="21"/>
      <c r="AD748" s="20"/>
      <c r="AE748" s="20"/>
      <c r="AF748" s="20"/>
      <c r="AG748" s="20"/>
      <c r="AH748" s="20"/>
      <c r="AI748" s="20"/>
      <c r="AJ748" s="20"/>
    </row>
    <row r="749" spans="1:36" ht="17.100000000000001" customHeight="1" x14ac:dyDescent="0.25">
      <c r="A749" s="60"/>
      <c r="B749" s="18"/>
      <c r="C749" s="19"/>
      <c r="D749" s="20"/>
      <c r="E749" s="20"/>
      <c r="F749" s="20"/>
      <c r="G749" s="20"/>
      <c r="H749" s="20"/>
      <c r="I749" s="20"/>
      <c r="J749" s="20"/>
      <c r="K749" s="21"/>
      <c r="AD749" s="20"/>
      <c r="AE749" s="20"/>
      <c r="AF749" s="20"/>
      <c r="AG749" s="20"/>
      <c r="AH749" s="20"/>
      <c r="AI749" s="20"/>
      <c r="AJ749" s="20"/>
    </row>
    <row r="750" spans="1:36" ht="17.100000000000001" customHeight="1" x14ac:dyDescent="0.25">
      <c r="A750" s="60"/>
      <c r="B750" s="18"/>
      <c r="C750" s="19"/>
      <c r="D750" s="20"/>
      <c r="E750" s="20"/>
      <c r="F750" s="20"/>
      <c r="G750" s="20"/>
      <c r="H750" s="20"/>
      <c r="I750" s="20"/>
      <c r="J750" s="20"/>
      <c r="K750" s="21"/>
      <c r="AD750" s="20"/>
      <c r="AE750" s="20"/>
      <c r="AF750" s="20"/>
      <c r="AG750" s="20"/>
      <c r="AH750" s="20"/>
      <c r="AI750" s="20"/>
      <c r="AJ750" s="20"/>
    </row>
    <row r="751" spans="1:36" ht="17.100000000000001" customHeight="1" x14ac:dyDescent="0.25">
      <c r="A751" s="60"/>
      <c r="B751" s="18"/>
      <c r="C751" s="19"/>
      <c r="D751" s="20"/>
      <c r="E751" s="20"/>
      <c r="F751" s="20"/>
      <c r="G751" s="20"/>
      <c r="H751" s="20"/>
      <c r="I751" s="20"/>
      <c r="J751" s="20"/>
      <c r="K751" s="21"/>
      <c r="AD751" s="20"/>
      <c r="AE751" s="20"/>
      <c r="AF751" s="20"/>
      <c r="AG751" s="20"/>
      <c r="AH751" s="20"/>
      <c r="AI751" s="20"/>
      <c r="AJ751" s="20"/>
    </row>
    <row r="752" spans="1:36" ht="17.100000000000001" customHeight="1" x14ac:dyDescent="0.25">
      <c r="A752" s="60"/>
      <c r="B752" s="18"/>
      <c r="C752" s="19"/>
      <c r="D752" s="20"/>
      <c r="E752" s="20"/>
      <c r="F752" s="20"/>
      <c r="G752" s="20"/>
      <c r="H752" s="20"/>
      <c r="I752" s="20"/>
      <c r="J752" s="20"/>
      <c r="K752" s="21"/>
      <c r="AD752" s="20"/>
      <c r="AE752" s="20"/>
      <c r="AF752" s="20"/>
      <c r="AG752" s="20"/>
      <c r="AH752" s="20"/>
      <c r="AI752" s="20"/>
      <c r="AJ752" s="20"/>
    </row>
    <row r="753" spans="1:36" ht="17.100000000000001" customHeight="1" x14ac:dyDescent="0.25">
      <c r="A753" s="60"/>
      <c r="B753" s="18"/>
      <c r="C753" s="19"/>
      <c r="D753" s="20"/>
      <c r="E753" s="20"/>
      <c r="F753" s="20"/>
      <c r="G753" s="20"/>
      <c r="H753" s="20"/>
      <c r="I753" s="20"/>
      <c r="J753" s="20"/>
      <c r="K753" s="21"/>
      <c r="AD753" s="20"/>
      <c r="AE753" s="20"/>
      <c r="AF753" s="20"/>
      <c r="AG753" s="20"/>
      <c r="AH753" s="20"/>
      <c r="AI753" s="20"/>
      <c r="AJ753" s="20"/>
    </row>
    <row r="754" spans="1:36" ht="17.100000000000001" customHeight="1" x14ac:dyDescent="0.25">
      <c r="A754" s="60"/>
      <c r="B754" s="18"/>
      <c r="C754" s="19"/>
      <c r="D754" s="20"/>
      <c r="E754" s="20"/>
      <c r="F754" s="20"/>
      <c r="G754" s="20"/>
      <c r="H754" s="20"/>
      <c r="I754" s="20"/>
      <c r="J754" s="20"/>
      <c r="K754" s="21"/>
      <c r="AD754" s="20"/>
      <c r="AE754" s="20"/>
      <c r="AF754" s="20"/>
      <c r="AG754" s="20"/>
      <c r="AH754" s="20"/>
      <c r="AI754" s="20"/>
      <c r="AJ754" s="20"/>
    </row>
    <row r="755" spans="1:36" ht="17.100000000000001" customHeight="1" x14ac:dyDescent="0.25">
      <c r="A755" s="60"/>
      <c r="B755" s="18"/>
      <c r="C755" s="19"/>
      <c r="D755" s="20"/>
      <c r="E755" s="20"/>
      <c r="F755" s="20"/>
      <c r="G755" s="20"/>
      <c r="H755" s="20"/>
      <c r="I755" s="20"/>
      <c r="J755" s="20"/>
      <c r="K755" s="21"/>
      <c r="AD755" s="20"/>
      <c r="AE755" s="20"/>
      <c r="AF755" s="20"/>
      <c r="AG755" s="20"/>
      <c r="AH755" s="20"/>
      <c r="AI755" s="20"/>
      <c r="AJ755" s="20"/>
    </row>
    <row r="756" spans="1:36" ht="17.100000000000001" customHeight="1" x14ac:dyDescent="0.25">
      <c r="A756" s="60"/>
      <c r="B756" s="18"/>
      <c r="C756" s="19"/>
      <c r="D756" s="20"/>
      <c r="E756" s="20"/>
      <c r="F756" s="20"/>
      <c r="G756" s="20"/>
      <c r="H756" s="20"/>
      <c r="I756" s="20"/>
      <c r="J756" s="20"/>
      <c r="K756" s="21"/>
      <c r="AD756" s="20"/>
      <c r="AE756" s="20"/>
      <c r="AF756" s="20"/>
      <c r="AG756" s="20"/>
      <c r="AH756" s="20"/>
      <c r="AI756" s="20"/>
      <c r="AJ756" s="20"/>
    </row>
    <row r="757" spans="1:36" ht="17.100000000000001" customHeight="1" x14ac:dyDescent="0.25">
      <c r="A757" s="60"/>
      <c r="B757" s="18"/>
      <c r="C757" s="19"/>
      <c r="D757" s="20"/>
      <c r="E757" s="20"/>
      <c r="F757" s="20"/>
      <c r="G757" s="20"/>
      <c r="H757" s="20"/>
      <c r="I757" s="20"/>
      <c r="J757" s="20"/>
      <c r="K757" s="21"/>
      <c r="AD757" s="20"/>
      <c r="AE757" s="20"/>
      <c r="AF757" s="20"/>
      <c r="AG757" s="20"/>
      <c r="AH757" s="20"/>
      <c r="AI757" s="20"/>
      <c r="AJ757" s="20"/>
    </row>
    <row r="758" spans="1:36" ht="17.100000000000001" customHeight="1" x14ac:dyDescent="0.25">
      <c r="A758" s="60"/>
      <c r="B758" s="18"/>
      <c r="C758" s="19"/>
      <c r="D758" s="20"/>
      <c r="E758" s="20"/>
      <c r="F758" s="20"/>
      <c r="G758" s="20"/>
      <c r="H758" s="20"/>
      <c r="I758" s="20"/>
      <c r="J758" s="20"/>
      <c r="K758" s="21"/>
      <c r="AD758" s="20"/>
      <c r="AE758" s="20"/>
      <c r="AF758" s="20"/>
      <c r="AG758" s="20"/>
      <c r="AH758" s="20"/>
      <c r="AI758" s="20"/>
      <c r="AJ758" s="20"/>
    </row>
    <row r="759" spans="1:36" ht="17.100000000000001" customHeight="1" x14ac:dyDescent="0.25">
      <c r="A759" s="60"/>
      <c r="B759" s="18"/>
      <c r="C759" s="19"/>
      <c r="D759" s="20"/>
      <c r="E759" s="20"/>
      <c r="F759" s="20"/>
      <c r="G759" s="20"/>
      <c r="H759" s="20"/>
      <c r="I759" s="20"/>
      <c r="J759" s="20"/>
      <c r="K759" s="21"/>
      <c r="AD759" s="20"/>
      <c r="AE759" s="20"/>
      <c r="AF759" s="20"/>
      <c r="AG759" s="20"/>
      <c r="AH759" s="20"/>
      <c r="AI759" s="20"/>
      <c r="AJ759" s="20"/>
    </row>
    <row r="760" spans="1:36" ht="17.100000000000001" customHeight="1" x14ac:dyDescent="0.25">
      <c r="A760" s="60"/>
      <c r="B760" s="18"/>
      <c r="C760" s="19"/>
      <c r="D760" s="20"/>
      <c r="E760" s="20"/>
      <c r="F760" s="20"/>
      <c r="G760" s="20"/>
      <c r="H760" s="20"/>
      <c r="I760" s="20"/>
      <c r="J760" s="20"/>
      <c r="K760" s="21"/>
      <c r="AD760" s="20"/>
      <c r="AE760" s="20"/>
      <c r="AF760" s="20"/>
      <c r="AG760" s="20"/>
      <c r="AH760" s="20"/>
      <c r="AI760" s="20"/>
      <c r="AJ760" s="20"/>
    </row>
    <row r="761" spans="1:36" ht="17.100000000000001" customHeight="1" x14ac:dyDescent="0.25">
      <c r="A761" s="60"/>
      <c r="B761" s="18"/>
      <c r="C761" s="19"/>
      <c r="D761" s="20"/>
      <c r="E761" s="20"/>
      <c r="F761" s="20"/>
      <c r="G761" s="20"/>
      <c r="H761" s="20"/>
      <c r="I761" s="20"/>
      <c r="J761" s="20"/>
      <c r="K761" s="21"/>
      <c r="AD761" s="20"/>
      <c r="AE761" s="20"/>
      <c r="AF761" s="20"/>
      <c r="AG761" s="20"/>
      <c r="AH761" s="20"/>
      <c r="AI761" s="20"/>
      <c r="AJ761" s="20"/>
    </row>
    <row r="762" spans="1:36" ht="17.100000000000001" customHeight="1" x14ac:dyDescent="0.25">
      <c r="A762" s="60"/>
      <c r="B762" s="18"/>
      <c r="C762" s="19"/>
      <c r="D762" s="20"/>
      <c r="E762" s="20"/>
      <c r="F762" s="20"/>
      <c r="G762" s="20"/>
      <c r="H762" s="20"/>
      <c r="I762" s="20"/>
      <c r="J762" s="20"/>
      <c r="K762" s="21"/>
      <c r="AD762" s="20"/>
      <c r="AE762" s="20"/>
      <c r="AF762" s="20"/>
      <c r="AG762" s="20"/>
      <c r="AH762" s="20"/>
      <c r="AI762" s="20"/>
      <c r="AJ762" s="20"/>
    </row>
    <row r="763" spans="1:36" ht="17.100000000000001" customHeight="1" x14ac:dyDescent="0.25">
      <c r="A763" s="60"/>
      <c r="B763" s="18"/>
      <c r="C763" s="19"/>
      <c r="D763" s="20"/>
      <c r="E763" s="20"/>
      <c r="F763" s="20"/>
      <c r="G763" s="20"/>
      <c r="H763" s="20"/>
      <c r="I763" s="20"/>
      <c r="J763" s="20"/>
      <c r="K763" s="21"/>
      <c r="AD763" s="20"/>
      <c r="AE763" s="20"/>
      <c r="AF763" s="20"/>
      <c r="AG763" s="20"/>
      <c r="AH763" s="20"/>
      <c r="AI763" s="20"/>
      <c r="AJ763" s="20"/>
    </row>
    <row r="764" spans="1:36" ht="17.100000000000001" customHeight="1" x14ac:dyDescent="0.25">
      <c r="A764" s="60"/>
      <c r="B764" s="18"/>
      <c r="C764" s="19"/>
      <c r="D764" s="20"/>
      <c r="E764" s="20"/>
      <c r="F764" s="20"/>
      <c r="G764" s="20"/>
      <c r="H764" s="20"/>
      <c r="I764" s="20"/>
      <c r="J764" s="20"/>
      <c r="K764" s="21"/>
      <c r="AD764" s="20"/>
      <c r="AE764" s="20"/>
      <c r="AF764" s="20"/>
      <c r="AG764" s="20"/>
      <c r="AH764" s="20"/>
      <c r="AI764" s="20"/>
      <c r="AJ764" s="20"/>
    </row>
    <row r="765" spans="1:36" ht="17.100000000000001" customHeight="1" x14ac:dyDescent="0.25">
      <c r="A765" s="60"/>
      <c r="B765" s="18"/>
      <c r="C765" s="19"/>
      <c r="D765" s="20"/>
      <c r="E765" s="20"/>
      <c r="F765" s="20"/>
      <c r="G765" s="20"/>
      <c r="H765" s="20"/>
      <c r="I765" s="20"/>
      <c r="J765" s="20"/>
      <c r="K765" s="21"/>
      <c r="AD765" s="20"/>
      <c r="AE765" s="20"/>
      <c r="AF765" s="20"/>
      <c r="AG765" s="20"/>
      <c r="AH765" s="20"/>
      <c r="AI765" s="20"/>
      <c r="AJ765" s="20"/>
    </row>
    <row r="766" spans="1:36" ht="17.100000000000001" customHeight="1" x14ac:dyDescent="0.25">
      <c r="A766" s="60"/>
      <c r="B766" s="18"/>
      <c r="C766" s="19"/>
      <c r="D766" s="20"/>
      <c r="E766" s="20"/>
      <c r="F766" s="20"/>
      <c r="G766" s="20"/>
      <c r="H766" s="20"/>
      <c r="I766" s="20"/>
      <c r="J766" s="20"/>
      <c r="K766" s="21"/>
      <c r="AD766" s="20"/>
      <c r="AE766" s="20"/>
      <c r="AF766" s="20"/>
      <c r="AG766" s="20"/>
      <c r="AH766" s="20"/>
      <c r="AI766" s="20"/>
      <c r="AJ766" s="20"/>
    </row>
    <row r="767" spans="1:36" ht="17.100000000000001" customHeight="1" x14ac:dyDescent="0.25">
      <c r="A767" s="60"/>
      <c r="B767" s="18"/>
      <c r="C767" s="19"/>
      <c r="D767" s="20"/>
      <c r="E767" s="20"/>
      <c r="F767" s="20"/>
      <c r="G767" s="20"/>
      <c r="H767" s="20"/>
      <c r="I767" s="20"/>
      <c r="J767" s="20"/>
      <c r="K767" s="21"/>
      <c r="AD767" s="20"/>
      <c r="AE767" s="20"/>
      <c r="AF767" s="20"/>
      <c r="AG767" s="20"/>
      <c r="AH767" s="20"/>
      <c r="AI767" s="20"/>
      <c r="AJ767" s="20"/>
    </row>
    <row r="768" spans="1:36" ht="17.100000000000001" customHeight="1" x14ac:dyDescent="0.25">
      <c r="A768" s="60"/>
      <c r="B768" s="18"/>
      <c r="C768" s="19"/>
      <c r="D768" s="20"/>
      <c r="E768" s="20"/>
      <c r="F768" s="20"/>
      <c r="G768" s="20"/>
      <c r="H768" s="20"/>
      <c r="I768" s="20"/>
      <c r="J768" s="20"/>
      <c r="K768" s="21"/>
      <c r="AD768" s="20"/>
      <c r="AE768" s="20"/>
      <c r="AF768" s="20"/>
      <c r="AG768" s="20"/>
      <c r="AH768" s="20"/>
      <c r="AI768" s="20"/>
      <c r="AJ768" s="20"/>
    </row>
    <row r="769" spans="1:36" ht="17.100000000000001" customHeight="1" x14ac:dyDescent="0.25">
      <c r="A769" s="60"/>
      <c r="B769" s="18"/>
      <c r="C769" s="19"/>
      <c r="D769" s="20"/>
      <c r="E769" s="20"/>
      <c r="F769" s="20"/>
      <c r="G769" s="20"/>
      <c r="H769" s="20"/>
      <c r="I769" s="20"/>
      <c r="J769" s="20"/>
      <c r="K769" s="21"/>
      <c r="AD769" s="20"/>
      <c r="AE769" s="20"/>
      <c r="AF769" s="20"/>
      <c r="AG769" s="20"/>
      <c r="AH769" s="20"/>
      <c r="AI769" s="20"/>
      <c r="AJ769" s="20"/>
    </row>
    <row r="770" spans="1:36" ht="17.100000000000001" customHeight="1" x14ac:dyDescent="0.25">
      <c r="A770" s="60"/>
      <c r="B770" s="18"/>
      <c r="C770" s="19"/>
      <c r="D770" s="20"/>
      <c r="E770" s="20"/>
      <c r="F770" s="20"/>
      <c r="G770" s="20"/>
      <c r="H770" s="20"/>
      <c r="I770" s="20"/>
      <c r="J770" s="20"/>
      <c r="K770" s="21"/>
      <c r="AD770" s="20"/>
      <c r="AE770" s="20"/>
      <c r="AF770" s="20"/>
      <c r="AG770" s="20"/>
      <c r="AH770" s="20"/>
      <c r="AI770" s="20"/>
      <c r="AJ770" s="20"/>
    </row>
    <row r="771" spans="1:36" ht="17.100000000000001" customHeight="1" x14ac:dyDescent="0.25">
      <c r="A771" s="60"/>
      <c r="B771" s="18"/>
      <c r="C771" s="19"/>
      <c r="D771" s="20"/>
      <c r="E771" s="20"/>
      <c r="F771" s="20"/>
      <c r="G771" s="20"/>
      <c r="H771" s="20"/>
      <c r="I771" s="20"/>
      <c r="J771" s="20"/>
      <c r="K771" s="21"/>
      <c r="AD771" s="20"/>
      <c r="AE771" s="20"/>
      <c r="AF771" s="20"/>
      <c r="AG771" s="20"/>
      <c r="AH771" s="20"/>
      <c r="AI771" s="20"/>
      <c r="AJ771" s="20"/>
    </row>
    <row r="772" spans="1:36" ht="17.100000000000001" customHeight="1" x14ac:dyDescent="0.25">
      <c r="A772" s="60"/>
      <c r="B772" s="18"/>
      <c r="C772" s="19"/>
      <c r="D772" s="20"/>
      <c r="E772" s="20"/>
      <c r="F772" s="20"/>
      <c r="G772" s="20"/>
      <c r="H772" s="20"/>
      <c r="I772" s="20"/>
      <c r="J772" s="20"/>
      <c r="K772" s="21"/>
      <c r="AD772" s="20"/>
      <c r="AE772" s="20"/>
      <c r="AF772" s="20"/>
      <c r="AG772" s="20"/>
      <c r="AH772" s="20"/>
      <c r="AI772" s="20"/>
      <c r="AJ772" s="20"/>
    </row>
    <row r="773" spans="1:36" ht="17.100000000000001" customHeight="1" x14ac:dyDescent="0.25">
      <c r="A773" s="60"/>
      <c r="B773" s="18"/>
      <c r="C773" s="19"/>
      <c r="D773" s="20"/>
      <c r="E773" s="20"/>
      <c r="F773" s="20"/>
      <c r="G773" s="20"/>
      <c r="H773" s="20"/>
      <c r="I773" s="20"/>
      <c r="J773" s="20"/>
      <c r="K773" s="21"/>
      <c r="AD773" s="20"/>
      <c r="AE773" s="20"/>
      <c r="AF773" s="20"/>
      <c r="AG773" s="20"/>
      <c r="AH773" s="20"/>
      <c r="AI773" s="20"/>
      <c r="AJ773" s="20"/>
    </row>
    <row r="774" spans="1:36" ht="17.100000000000001" customHeight="1" x14ac:dyDescent="0.25">
      <c r="A774" s="60"/>
      <c r="B774" s="18"/>
      <c r="C774" s="19"/>
      <c r="D774" s="20"/>
      <c r="E774" s="20"/>
      <c r="F774" s="20"/>
      <c r="G774" s="20"/>
      <c r="H774" s="20"/>
      <c r="I774" s="20"/>
      <c r="J774" s="20"/>
      <c r="K774" s="21"/>
      <c r="AD774" s="20"/>
      <c r="AE774" s="20"/>
      <c r="AF774" s="20"/>
      <c r="AG774" s="20"/>
      <c r="AH774" s="20"/>
      <c r="AI774" s="20"/>
      <c r="AJ774" s="20"/>
    </row>
    <row r="775" spans="1:36" ht="17.100000000000001" customHeight="1" x14ac:dyDescent="0.25">
      <c r="A775" s="60"/>
      <c r="B775" s="18"/>
      <c r="C775" s="19"/>
      <c r="D775" s="20"/>
      <c r="E775" s="20"/>
      <c r="F775" s="20"/>
      <c r="G775" s="20"/>
      <c r="H775" s="20"/>
      <c r="I775" s="20"/>
      <c r="J775" s="20"/>
      <c r="K775" s="21"/>
      <c r="AD775" s="20"/>
      <c r="AE775" s="20"/>
      <c r="AF775" s="20"/>
      <c r="AG775" s="20"/>
      <c r="AH775" s="20"/>
      <c r="AI775" s="20"/>
      <c r="AJ775" s="20"/>
    </row>
    <row r="776" spans="1:36" ht="17.100000000000001" customHeight="1" x14ac:dyDescent="0.25">
      <c r="A776" s="60"/>
      <c r="B776" s="18"/>
      <c r="C776" s="19"/>
      <c r="D776" s="20"/>
      <c r="E776" s="20"/>
      <c r="F776" s="20"/>
      <c r="G776" s="20"/>
      <c r="H776" s="20"/>
      <c r="I776" s="20"/>
      <c r="J776" s="20"/>
      <c r="K776" s="21"/>
      <c r="AD776" s="20"/>
      <c r="AE776" s="20"/>
      <c r="AF776" s="20"/>
      <c r="AG776" s="20"/>
      <c r="AH776" s="20"/>
      <c r="AI776" s="20"/>
      <c r="AJ776" s="20"/>
    </row>
    <row r="777" spans="1:36" ht="17.100000000000001" customHeight="1" x14ac:dyDescent="0.25">
      <c r="A777" s="60"/>
      <c r="B777" s="18"/>
      <c r="C777" s="19"/>
      <c r="D777" s="20"/>
      <c r="E777" s="20"/>
      <c r="F777" s="20"/>
      <c r="G777" s="20"/>
      <c r="H777" s="20"/>
      <c r="I777" s="20"/>
      <c r="J777" s="20"/>
      <c r="K777" s="21"/>
      <c r="AD777" s="20"/>
      <c r="AE777" s="20"/>
      <c r="AF777" s="20"/>
      <c r="AG777" s="20"/>
      <c r="AH777" s="20"/>
      <c r="AI777" s="20"/>
      <c r="AJ777" s="20"/>
    </row>
    <row r="778" spans="1:36" ht="17.100000000000001" customHeight="1" x14ac:dyDescent="0.25">
      <c r="A778" s="60"/>
      <c r="B778" s="18"/>
      <c r="C778" s="19"/>
      <c r="D778" s="20"/>
      <c r="E778" s="20"/>
      <c r="F778" s="20"/>
      <c r="G778" s="20"/>
      <c r="H778" s="20"/>
      <c r="I778" s="20"/>
      <c r="J778" s="20"/>
      <c r="K778" s="21"/>
      <c r="AD778" s="20"/>
      <c r="AE778" s="20"/>
      <c r="AF778" s="20"/>
      <c r="AG778" s="20"/>
      <c r="AH778" s="20"/>
      <c r="AI778" s="20"/>
      <c r="AJ778" s="20"/>
    </row>
    <row r="779" spans="1:36" ht="17.100000000000001" customHeight="1" x14ac:dyDescent="0.25">
      <c r="A779" s="60"/>
      <c r="B779" s="18"/>
      <c r="C779" s="19"/>
      <c r="D779" s="20"/>
      <c r="E779" s="20"/>
      <c r="F779" s="20"/>
      <c r="G779" s="20"/>
      <c r="H779" s="20"/>
      <c r="I779" s="20"/>
      <c r="J779" s="20"/>
      <c r="K779" s="21"/>
      <c r="AD779" s="20"/>
      <c r="AE779" s="20"/>
      <c r="AF779" s="20"/>
      <c r="AG779" s="20"/>
      <c r="AH779" s="20"/>
      <c r="AI779" s="20"/>
      <c r="AJ779" s="20"/>
    </row>
    <row r="780" spans="1:36" ht="17.100000000000001" customHeight="1" x14ac:dyDescent="0.25">
      <c r="A780" s="60"/>
      <c r="B780" s="18"/>
      <c r="C780" s="19"/>
      <c r="D780" s="20"/>
      <c r="E780" s="20"/>
      <c r="F780" s="20"/>
      <c r="G780" s="20"/>
      <c r="H780" s="20"/>
      <c r="I780" s="20"/>
      <c r="J780" s="20"/>
      <c r="K780" s="21"/>
      <c r="AD780" s="20"/>
      <c r="AE780" s="20"/>
      <c r="AF780" s="20"/>
      <c r="AG780" s="20"/>
      <c r="AH780" s="20"/>
      <c r="AI780" s="20"/>
      <c r="AJ780" s="20"/>
    </row>
    <row r="781" spans="1:36" ht="17.100000000000001" customHeight="1" x14ac:dyDescent="0.25">
      <c r="A781" s="60"/>
      <c r="B781" s="18"/>
      <c r="C781" s="19"/>
      <c r="D781" s="20"/>
      <c r="E781" s="20"/>
      <c r="F781" s="20"/>
      <c r="G781" s="20"/>
      <c r="H781" s="20"/>
      <c r="I781" s="20"/>
      <c r="J781" s="20"/>
      <c r="K781" s="21"/>
      <c r="AD781" s="20"/>
      <c r="AE781" s="20"/>
      <c r="AF781" s="20"/>
      <c r="AG781" s="20"/>
      <c r="AH781" s="20"/>
      <c r="AI781" s="20"/>
      <c r="AJ781" s="20"/>
    </row>
    <row r="782" spans="1:36" ht="17.100000000000001" customHeight="1" x14ac:dyDescent="0.25">
      <c r="A782" s="60"/>
      <c r="B782" s="18"/>
      <c r="C782" s="19"/>
      <c r="D782" s="20"/>
      <c r="E782" s="20"/>
      <c r="F782" s="20"/>
      <c r="G782" s="20"/>
      <c r="H782" s="20"/>
      <c r="I782" s="20"/>
      <c r="J782" s="20"/>
      <c r="K782" s="21"/>
      <c r="AD782" s="20"/>
      <c r="AE782" s="20"/>
      <c r="AF782" s="20"/>
      <c r="AG782" s="20"/>
      <c r="AH782" s="20"/>
      <c r="AI782" s="20"/>
      <c r="AJ782" s="20"/>
    </row>
    <row r="783" spans="1:36" ht="17.100000000000001" customHeight="1" x14ac:dyDescent="0.25">
      <c r="A783" s="60"/>
      <c r="B783" s="18"/>
      <c r="C783" s="19"/>
      <c r="D783" s="20"/>
      <c r="E783" s="20"/>
      <c r="F783" s="20"/>
      <c r="G783" s="20"/>
      <c r="H783" s="20"/>
      <c r="I783" s="20"/>
      <c r="J783" s="20"/>
      <c r="K783" s="21"/>
      <c r="AD783" s="20"/>
      <c r="AE783" s="20"/>
      <c r="AF783" s="20"/>
      <c r="AG783" s="20"/>
      <c r="AH783" s="20"/>
      <c r="AI783" s="20"/>
      <c r="AJ783" s="20"/>
    </row>
    <row r="784" spans="1:36" ht="17.100000000000001" customHeight="1" x14ac:dyDescent="0.25">
      <c r="A784" s="60"/>
      <c r="B784" s="18"/>
      <c r="C784" s="19"/>
      <c r="D784" s="20"/>
      <c r="E784" s="20"/>
      <c r="F784" s="20"/>
      <c r="G784" s="20"/>
      <c r="H784" s="20"/>
      <c r="I784" s="20"/>
      <c r="J784" s="20"/>
      <c r="K784" s="21"/>
      <c r="AD784" s="20"/>
      <c r="AE784" s="20"/>
      <c r="AF784" s="20"/>
      <c r="AG784" s="20"/>
      <c r="AH784" s="20"/>
      <c r="AI784" s="20"/>
      <c r="AJ784" s="20"/>
    </row>
    <row r="785" spans="1:36" ht="17.100000000000001" customHeight="1" x14ac:dyDescent="0.25">
      <c r="A785" s="60"/>
      <c r="B785" s="18"/>
      <c r="C785" s="19"/>
      <c r="D785" s="20"/>
      <c r="E785" s="20"/>
      <c r="F785" s="20"/>
      <c r="G785" s="20"/>
      <c r="H785" s="20"/>
      <c r="I785" s="20"/>
      <c r="J785" s="20"/>
      <c r="K785" s="21"/>
      <c r="AD785" s="20"/>
      <c r="AE785" s="20"/>
      <c r="AF785" s="20"/>
      <c r="AG785" s="20"/>
      <c r="AH785" s="20"/>
      <c r="AI785" s="20"/>
      <c r="AJ785" s="20"/>
    </row>
    <row r="786" spans="1:36" ht="17.100000000000001" customHeight="1" x14ac:dyDescent="0.25">
      <c r="A786" s="60"/>
      <c r="B786" s="18"/>
      <c r="C786" s="19"/>
      <c r="D786" s="20"/>
      <c r="E786" s="20"/>
      <c r="F786" s="20"/>
      <c r="G786" s="20"/>
      <c r="H786" s="20"/>
      <c r="I786" s="20"/>
      <c r="J786" s="20"/>
      <c r="K786" s="21"/>
      <c r="AD786" s="20"/>
      <c r="AE786" s="20"/>
      <c r="AF786" s="20"/>
      <c r="AG786" s="20"/>
      <c r="AH786" s="20"/>
      <c r="AI786" s="20"/>
      <c r="AJ786" s="20"/>
    </row>
    <row r="787" spans="1:36" ht="17.100000000000001" customHeight="1" x14ac:dyDescent="0.25">
      <c r="A787" s="60"/>
      <c r="B787" s="18"/>
      <c r="C787" s="19"/>
      <c r="D787" s="20"/>
      <c r="E787" s="20"/>
      <c r="F787" s="20"/>
      <c r="G787" s="20"/>
      <c r="H787" s="20"/>
      <c r="I787" s="20"/>
      <c r="J787" s="20"/>
      <c r="K787" s="21"/>
      <c r="AD787" s="20"/>
      <c r="AE787" s="20"/>
      <c r="AF787" s="20"/>
      <c r="AG787" s="20"/>
      <c r="AH787" s="20"/>
      <c r="AI787" s="20"/>
      <c r="AJ787" s="20"/>
    </row>
    <row r="788" spans="1:36" ht="17.100000000000001" customHeight="1" x14ac:dyDescent="0.25">
      <c r="A788" s="60"/>
      <c r="B788" s="18"/>
      <c r="C788" s="19"/>
      <c r="D788" s="20"/>
      <c r="E788" s="20"/>
      <c r="F788" s="20"/>
      <c r="G788" s="20"/>
      <c r="H788" s="20"/>
      <c r="I788" s="20"/>
      <c r="J788" s="20"/>
      <c r="K788" s="21"/>
      <c r="AD788" s="20"/>
      <c r="AE788" s="20"/>
      <c r="AF788" s="20"/>
      <c r="AG788" s="20"/>
      <c r="AH788" s="20"/>
      <c r="AI788" s="20"/>
      <c r="AJ788" s="20"/>
    </row>
    <row r="789" spans="1:36" ht="17.100000000000001" customHeight="1" x14ac:dyDescent="0.25">
      <c r="A789" s="60"/>
      <c r="B789" s="18"/>
      <c r="C789" s="19"/>
      <c r="D789" s="20"/>
      <c r="E789" s="20"/>
      <c r="F789" s="20"/>
      <c r="G789" s="20"/>
      <c r="H789" s="20"/>
      <c r="I789" s="20"/>
      <c r="J789" s="20"/>
      <c r="K789" s="21"/>
      <c r="AD789" s="20"/>
      <c r="AE789" s="20"/>
      <c r="AF789" s="20"/>
      <c r="AG789" s="20"/>
      <c r="AH789" s="20"/>
      <c r="AI789" s="20"/>
      <c r="AJ789" s="20"/>
    </row>
    <row r="790" spans="1:36" ht="17.100000000000001" customHeight="1" x14ac:dyDescent="0.25">
      <c r="A790" s="60"/>
      <c r="B790" s="18"/>
      <c r="C790" s="19"/>
      <c r="D790" s="20"/>
      <c r="E790" s="20"/>
      <c r="F790" s="20"/>
      <c r="G790" s="20"/>
      <c r="H790" s="20"/>
      <c r="I790" s="20"/>
      <c r="J790" s="20"/>
      <c r="K790" s="21"/>
      <c r="AD790" s="20"/>
      <c r="AE790" s="20"/>
      <c r="AF790" s="20"/>
      <c r="AG790" s="20"/>
      <c r="AH790" s="20"/>
      <c r="AI790" s="20"/>
      <c r="AJ790" s="20"/>
    </row>
    <row r="791" spans="1:36" ht="17.100000000000001" customHeight="1" x14ac:dyDescent="0.25">
      <c r="A791" s="60"/>
      <c r="B791" s="18"/>
      <c r="C791" s="19"/>
      <c r="D791" s="20"/>
      <c r="E791" s="20"/>
      <c r="F791" s="20"/>
      <c r="G791" s="20"/>
      <c r="H791" s="20"/>
      <c r="I791" s="20"/>
      <c r="J791" s="20"/>
      <c r="K791" s="21"/>
      <c r="AD791" s="20"/>
      <c r="AE791" s="20"/>
      <c r="AF791" s="20"/>
      <c r="AG791" s="20"/>
      <c r="AH791" s="20"/>
      <c r="AI791" s="20"/>
      <c r="AJ791" s="20"/>
    </row>
    <row r="792" spans="1:36" ht="17.100000000000001" customHeight="1" x14ac:dyDescent="0.25">
      <c r="A792" s="60"/>
      <c r="B792" s="18"/>
      <c r="C792" s="19"/>
      <c r="D792" s="20"/>
      <c r="E792" s="20"/>
      <c r="F792" s="20"/>
      <c r="G792" s="20"/>
      <c r="H792" s="20"/>
      <c r="I792" s="20"/>
      <c r="J792" s="20"/>
      <c r="K792" s="21"/>
      <c r="AD792" s="20"/>
      <c r="AE792" s="20"/>
      <c r="AF792" s="20"/>
      <c r="AG792" s="20"/>
      <c r="AH792" s="20"/>
      <c r="AI792" s="20"/>
      <c r="AJ792" s="20"/>
    </row>
    <row r="793" spans="1:36" ht="17.100000000000001" customHeight="1" x14ac:dyDescent="0.25">
      <c r="A793" s="60"/>
      <c r="B793" s="18"/>
      <c r="C793" s="19"/>
      <c r="D793" s="20"/>
      <c r="E793" s="20"/>
      <c r="F793" s="20"/>
      <c r="G793" s="20"/>
      <c r="H793" s="20"/>
      <c r="I793" s="20"/>
      <c r="J793" s="20"/>
      <c r="K793" s="21"/>
      <c r="AD793" s="20"/>
      <c r="AE793" s="20"/>
      <c r="AF793" s="20"/>
      <c r="AG793" s="20"/>
      <c r="AH793" s="20"/>
      <c r="AI793" s="20"/>
      <c r="AJ793" s="20"/>
    </row>
    <row r="794" spans="1:36" ht="17.100000000000001" customHeight="1" x14ac:dyDescent="0.25">
      <c r="A794" s="60"/>
      <c r="B794" s="18"/>
      <c r="C794" s="19"/>
      <c r="D794" s="20"/>
      <c r="E794" s="20"/>
      <c r="F794" s="20"/>
      <c r="G794" s="20"/>
      <c r="H794" s="20"/>
      <c r="I794" s="20"/>
      <c r="J794" s="20"/>
      <c r="K794" s="21"/>
      <c r="AD794" s="20"/>
      <c r="AE794" s="20"/>
      <c r="AF794" s="20"/>
      <c r="AG794" s="20"/>
      <c r="AH794" s="20"/>
      <c r="AI794" s="20"/>
      <c r="AJ794" s="20"/>
    </row>
    <row r="795" spans="1:36" ht="17.100000000000001" customHeight="1" x14ac:dyDescent="0.25">
      <c r="A795" s="60"/>
      <c r="B795" s="18"/>
      <c r="C795" s="19"/>
      <c r="D795" s="20"/>
      <c r="E795" s="20"/>
      <c r="F795" s="20"/>
      <c r="G795" s="20"/>
      <c r="H795" s="20"/>
      <c r="I795" s="20"/>
      <c r="J795" s="20"/>
      <c r="K795" s="21"/>
      <c r="AD795" s="20"/>
      <c r="AE795" s="20"/>
      <c r="AF795" s="20"/>
      <c r="AG795" s="20"/>
      <c r="AH795" s="20"/>
      <c r="AI795" s="20"/>
      <c r="AJ795" s="20"/>
    </row>
    <row r="796" spans="1:36" ht="17.100000000000001" customHeight="1" x14ac:dyDescent="0.25">
      <c r="A796" s="60"/>
      <c r="B796" s="18"/>
      <c r="C796" s="19"/>
      <c r="D796" s="20"/>
      <c r="E796" s="20"/>
      <c r="F796" s="20"/>
      <c r="G796" s="20"/>
      <c r="H796" s="20"/>
      <c r="I796" s="20"/>
      <c r="J796" s="20"/>
      <c r="K796" s="21"/>
      <c r="AD796" s="20"/>
      <c r="AE796" s="20"/>
      <c r="AF796" s="20"/>
      <c r="AG796" s="20"/>
      <c r="AH796" s="20"/>
      <c r="AI796" s="20"/>
      <c r="AJ796" s="20"/>
    </row>
    <row r="797" spans="1:36" ht="17.100000000000001" customHeight="1" x14ac:dyDescent="0.25">
      <c r="A797" s="60"/>
      <c r="B797" s="18"/>
      <c r="C797" s="19"/>
      <c r="D797" s="20"/>
      <c r="E797" s="20"/>
      <c r="F797" s="20"/>
      <c r="G797" s="20"/>
      <c r="H797" s="20"/>
      <c r="I797" s="20"/>
      <c r="J797" s="20"/>
      <c r="K797" s="21"/>
      <c r="AD797" s="20"/>
      <c r="AE797" s="20"/>
      <c r="AF797" s="20"/>
      <c r="AG797" s="20"/>
      <c r="AH797" s="20"/>
      <c r="AI797" s="20"/>
      <c r="AJ797" s="20"/>
    </row>
    <row r="798" spans="1:36" ht="17.100000000000001" customHeight="1" x14ac:dyDescent="0.25">
      <c r="A798" s="60"/>
      <c r="B798" s="18"/>
      <c r="C798" s="19"/>
      <c r="D798" s="20"/>
      <c r="E798" s="20"/>
      <c r="F798" s="20"/>
      <c r="G798" s="20"/>
      <c r="H798" s="20"/>
      <c r="I798" s="20"/>
      <c r="J798" s="20"/>
      <c r="K798" s="21"/>
      <c r="AD798" s="20"/>
      <c r="AE798" s="20"/>
      <c r="AF798" s="20"/>
      <c r="AG798" s="20"/>
      <c r="AH798" s="20"/>
      <c r="AI798" s="20"/>
      <c r="AJ798" s="20"/>
    </row>
    <row r="799" spans="1:36" ht="17.100000000000001" customHeight="1" x14ac:dyDescent="0.25">
      <c r="A799" s="60"/>
      <c r="B799" s="18"/>
      <c r="C799" s="19"/>
      <c r="D799" s="20"/>
      <c r="E799" s="20"/>
      <c r="F799" s="20"/>
      <c r="G799" s="20"/>
      <c r="H799" s="20"/>
      <c r="I799" s="20"/>
      <c r="J799" s="20"/>
      <c r="K799" s="21"/>
      <c r="AD799" s="20"/>
      <c r="AE799" s="20"/>
      <c r="AF799" s="20"/>
      <c r="AG799" s="20"/>
      <c r="AH799" s="20"/>
      <c r="AI799" s="20"/>
      <c r="AJ799" s="20"/>
    </row>
    <row r="800" spans="1:36" ht="17.100000000000001" customHeight="1" x14ac:dyDescent="0.25">
      <c r="A800" s="60"/>
      <c r="B800" s="18"/>
      <c r="C800" s="19"/>
      <c r="D800" s="20"/>
      <c r="E800" s="20"/>
      <c r="F800" s="20"/>
      <c r="G800" s="20"/>
      <c r="H800" s="20"/>
      <c r="I800" s="20"/>
      <c r="J800" s="20"/>
      <c r="K800" s="21"/>
      <c r="AD800" s="20"/>
      <c r="AE800" s="20"/>
      <c r="AF800" s="20"/>
      <c r="AG800" s="20"/>
      <c r="AH800" s="20"/>
      <c r="AI800" s="20"/>
      <c r="AJ800" s="20"/>
    </row>
    <row r="801" spans="1:36" ht="17.100000000000001" customHeight="1" x14ac:dyDescent="0.25">
      <c r="A801" s="60"/>
      <c r="B801" s="18"/>
      <c r="C801" s="19"/>
      <c r="D801" s="20"/>
      <c r="E801" s="20"/>
      <c r="F801" s="20"/>
      <c r="G801" s="20"/>
      <c r="H801" s="20"/>
      <c r="I801" s="20"/>
      <c r="J801" s="20"/>
      <c r="K801" s="21"/>
      <c r="AD801" s="20"/>
      <c r="AE801" s="20"/>
      <c r="AF801" s="20"/>
      <c r="AG801" s="20"/>
      <c r="AH801" s="20"/>
      <c r="AI801" s="20"/>
      <c r="AJ801" s="20"/>
    </row>
    <row r="802" spans="1:36" ht="17.100000000000001" customHeight="1" x14ac:dyDescent="0.25">
      <c r="A802" s="60"/>
      <c r="B802" s="18"/>
      <c r="C802" s="19"/>
      <c r="D802" s="20"/>
      <c r="E802" s="20"/>
      <c r="F802" s="20"/>
      <c r="G802" s="20"/>
      <c r="H802" s="20"/>
      <c r="I802" s="20"/>
      <c r="J802" s="20"/>
      <c r="K802" s="21"/>
      <c r="AD802" s="20"/>
      <c r="AE802" s="20"/>
      <c r="AF802" s="20"/>
      <c r="AG802" s="20"/>
      <c r="AH802" s="20"/>
      <c r="AI802" s="20"/>
      <c r="AJ802" s="20"/>
    </row>
    <row r="803" spans="1:36" ht="17.100000000000001" customHeight="1" x14ac:dyDescent="0.25">
      <c r="A803" s="60"/>
      <c r="B803" s="18"/>
      <c r="C803" s="19"/>
      <c r="D803" s="20"/>
      <c r="E803" s="20"/>
      <c r="F803" s="20"/>
      <c r="G803" s="20"/>
      <c r="H803" s="20"/>
      <c r="I803" s="20"/>
      <c r="J803" s="20"/>
      <c r="K803" s="21"/>
      <c r="AD803" s="20"/>
      <c r="AE803" s="20"/>
      <c r="AF803" s="20"/>
      <c r="AG803" s="20"/>
      <c r="AH803" s="20"/>
      <c r="AI803" s="20"/>
      <c r="AJ803" s="20"/>
    </row>
    <row r="804" spans="1:36" ht="17.100000000000001" customHeight="1" x14ac:dyDescent="0.25">
      <c r="A804" s="60"/>
      <c r="B804" s="18"/>
      <c r="C804" s="19"/>
      <c r="D804" s="20"/>
      <c r="E804" s="20"/>
      <c r="F804" s="20"/>
      <c r="G804" s="20"/>
      <c r="H804" s="20"/>
      <c r="I804" s="20"/>
      <c r="J804" s="20"/>
      <c r="K804" s="21"/>
      <c r="AD804" s="20"/>
      <c r="AE804" s="20"/>
      <c r="AF804" s="20"/>
      <c r="AG804" s="20"/>
      <c r="AH804" s="20"/>
      <c r="AI804" s="20"/>
      <c r="AJ804" s="20"/>
    </row>
    <row r="805" spans="1:36" ht="17.100000000000001" customHeight="1" x14ac:dyDescent="0.25">
      <c r="A805" s="60"/>
      <c r="B805" s="18"/>
      <c r="C805" s="19"/>
      <c r="D805" s="20"/>
      <c r="E805" s="20"/>
      <c r="F805" s="20"/>
      <c r="G805" s="20"/>
      <c r="H805" s="20"/>
      <c r="I805" s="20"/>
      <c r="J805" s="20"/>
      <c r="K805" s="21"/>
      <c r="AD805" s="20"/>
      <c r="AE805" s="20"/>
      <c r="AF805" s="20"/>
      <c r="AG805" s="20"/>
      <c r="AH805" s="20"/>
      <c r="AI805" s="20"/>
      <c r="AJ805" s="20"/>
    </row>
    <row r="806" spans="1:36" ht="17.100000000000001" customHeight="1" x14ac:dyDescent="0.25">
      <c r="A806" s="60"/>
      <c r="B806" s="18"/>
      <c r="C806" s="19"/>
      <c r="D806" s="20"/>
      <c r="E806" s="20"/>
      <c r="F806" s="20"/>
      <c r="G806" s="20"/>
      <c r="H806" s="20"/>
      <c r="I806" s="20"/>
      <c r="J806" s="20"/>
      <c r="K806" s="21"/>
      <c r="AD806" s="20"/>
      <c r="AE806" s="20"/>
      <c r="AF806" s="20"/>
      <c r="AG806" s="20"/>
      <c r="AH806" s="20"/>
      <c r="AI806" s="20"/>
      <c r="AJ806" s="20"/>
    </row>
    <row r="807" spans="1:36" ht="17.100000000000001" customHeight="1" x14ac:dyDescent="0.25">
      <c r="A807" s="60"/>
      <c r="B807" s="18"/>
      <c r="C807" s="19"/>
      <c r="D807" s="20"/>
      <c r="E807" s="20"/>
      <c r="F807" s="20"/>
      <c r="G807" s="20"/>
      <c r="H807" s="20"/>
      <c r="I807" s="20"/>
      <c r="J807" s="20"/>
      <c r="K807" s="21"/>
      <c r="AD807" s="20"/>
      <c r="AE807" s="20"/>
      <c r="AF807" s="20"/>
      <c r="AG807" s="20"/>
      <c r="AH807" s="20"/>
      <c r="AI807" s="20"/>
      <c r="AJ807" s="20"/>
    </row>
    <row r="808" spans="1:36" ht="17.100000000000001" customHeight="1" x14ac:dyDescent="0.25">
      <c r="A808" s="60"/>
      <c r="B808" s="18"/>
      <c r="C808" s="19"/>
      <c r="D808" s="20"/>
      <c r="E808" s="20"/>
      <c r="F808" s="20"/>
      <c r="G808" s="20"/>
      <c r="H808" s="20"/>
      <c r="I808" s="20"/>
      <c r="J808" s="20"/>
      <c r="K808" s="21"/>
      <c r="AD808" s="20"/>
      <c r="AE808" s="20"/>
      <c r="AF808" s="20"/>
      <c r="AG808" s="20"/>
      <c r="AH808" s="20"/>
      <c r="AI808" s="20"/>
      <c r="AJ808" s="20"/>
    </row>
    <row r="809" spans="1:36" ht="17.100000000000001" customHeight="1" x14ac:dyDescent="0.25">
      <c r="A809" s="60"/>
      <c r="B809" s="18"/>
      <c r="C809" s="19"/>
      <c r="D809" s="20"/>
      <c r="E809" s="20"/>
      <c r="F809" s="20"/>
      <c r="G809" s="20"/>
      <c r="H809" s="20"/>
      <c r="I809" s="20"/>
      <c r="J809" s="20"/>
      <c r="K809" s="21"/>
      <c r="AD809" s="20"/>
      <c r="AE809" s="20"/>
      <c r="AF809" s="20"/>
      <c r="AG809" s="20"/>
      <c r="AH809" s="20"/>
      <c r="AI809" s="20"/>
      <c r="AJ809" s="20"/>
    </row>
    <row r="810" spans="1:36" ht="17.100000000000001" customHeight="1" x14ac:dyDescent="0.25">
      <c r="A810" s="60"/>
      <c r="B810" s="18"/>
      <c r="C810" s="19"/>
      <c r="D810" s="20"/>
      <c r="E810" s="20"/>
      <c r="F810" s="20"/>
      <c r="G810" s="20"/>
      <c r="H810" s="20"/>
      <c r="I810" s="20"/>
      <c r="J810" s="20"/>
      <c r="K810" s="21"/>
      <c r="AD810" s="20"/>
      <c r="AE810" s="20"/>
      <c r="AF810" s="20"/>
      <c r="AG810" s="20"/>
      <c r="AH810" s="20"/>
      <c r="AI810" s="20"/>
      <c r="AJ810" s="20"/>
    </row>
    <row r="811" spans="1:36" ht="17.100000000000001" customHeight="1" x14ac:dyDescent="0.25">
      <c r="A811" s="60"/>
      <c r="B811" s="18"/>
      <c r="C811" s="19"/>
      <c r="D811" s="20"/>
      <c r="E811" s="20"/>
      <c r="F811" s="20"/>
      <c r="G811" s="20"/>
      <c r="H811" s="20"/>
      <c r="I811" s="20"/>
      <c r="J811" s="20"/>
      <c r="K811" s="21"/>
      <c r="AD811" s="20"/>
      <c r="AE811" s="20"/>
      <c r="AF811" s="20"/>
      <c r="AG811" s="20"/>
      <c r="AH811" s="20"/>
      <c r="AI811" s="20"/>
      <c r="AJ811" s="20"/>
    </row>
    <row r="812" spans="1:36" ht="17.100000000000001" customHeight="1" x14ac:dyDescent="0.25">
      <c r="A812" s="60"/>
      <c r="B812" s="18"/>
      <c r="C812" s="19"/>
      <c r="D812" s="20"/>
      <c r="E812" s="20"/>
      <c r="F812" s="20"/>
      <c r="G812" s="20"/>
      <c r="H812" s="20"/>
      <c r="I812" s="20"/>
      <c r="J812" s="20"/>
      <c r="K812" s="21"/>
      <c r="AD812" s="20"/>
      <c r="AE812" s="20"/>
      <c r="AF812" s="20"/>
      <c r="AG812" s="20"/>
      <c r="AH812" s="20"/>
      <c r="AI812" s="20"/>
      <c r="AJ812" s="20"/>
    </row>
    <row r="813" spans="1:36" ht="17.100000000000001" customHeight="1" x14ac:dyDescent="0.25">
      <c r="A813" s="60"/>
      <c r="B813" s="18"/>
      <c r="C813" s="19"/>
      <c r="D813" s="20"/>
      <c r="E813" s="20"/>
      <c r="F813" s="20"/>
      <c r="G813" s="20"/>
      <c r="H813" s="20"/>
      <c r="I813" s="20"/>
      <c r="J813" s="20"/>
      <c r="K813" s="21"/>
      <c r="AD813" s="20"/>
      <c r="AE813" s="20"/>
      <c r="AF813" s="20"/>
      <c r="AG813" s="20"/>
      <c r="AH813" s="20"/>
      <c r="AI813" s="20"/>
      <c r="AJ813" s="20"/>
    </row>
    <row r="814" spans="1:36" ht="17.100000000000001" customHeight="1" x14ac:dyDescent="0.25">
      <c r="A814" s="60"/>
      <c r="B814" s="18"/>
      <c r="C814" s="19"/>
      <c r="D814" s="20"/>
      <c r="E814" s="20"/>
      <c r="F814" s="20"/>
      <c r="G814" s="20"/>
      <c r="H814" s="20"/>
      <c r="I814" s="20"/>
      <c r="J814" s="20"/>
      <c r="K814" s="21"/>
      <c r="AD814" s="20"/>
      <c r="AE814" s="20"/>
      <c r="AF814" s="20"/>
      <c r="AG814" s="20"/>
      <c r="AH814" s="20"/>
      <c r="AI814" s="20"/>
      <c r="AJ814" s="20"/>
    </row>
    <row r="815" spans="1:36" ht="17.100000000000001" customHeight="1" x14ac:dyDescent="0.25">
      <c r="A815" s="60"/>
      <c r="B815" s="18"/>
      <c r="C815" s="19"/>
      <c r="D815" s="20"/>
      <c r="E815" s="20"/>
      <c r="F815" s="20"/>
      <c r="G815" s="20"/>
      <c r="H815" s="20"/>
      <c r="I815" s="20"/>
      <c r="J815" s="20"/>
      <c r="K815" s="21"/>
      <c r="AD815" s="20"/>
      <c r="AE815" s="20"/>
      <c r="AF815" s="20"/>
      <c r="AG815" s="20"/>
      <c r="AH815" s="20"/>
      <c r="AI815" s="20"/>
      <c r="AJ815" s="20"/>
    </row>
    <row r="816" spans="1:36" ht="17.100000000000001" customHeight="1" x14ac:dyDescent="0.25">
      <c r="A816" s="60"/>
      <c r="B816" s="18"/>
      <c r="C816" s="19"/>
      <c r="D816" s="20"/>
      <c r="E816" s="20"/>
      <c r="F816" s="20"/>
      <c r="G816" s="20"/>
      <c r="H816" s="20"/>
      <c r="I816" s="20"/>
      <c r="J816" s="20"/>
      <c r="K816" s="21"/>
      <c r="AD816" s="20"/>
      <c r="AE816" s="20"/>
      <c r="AF816" s="20"/>
      <c r="AG816" s="20"/>
      <c r="AH816" s="20"/>
      <c r="AI816" s="20"/>
      <c r="AJ816" s="20"/>
    </row>
    <row r="817" spans="1:36" ht="17.100000000000001" customHeight="1" x14ac:dyDescent="0.25">
      <c r="A817" s="60"/>
      <c r="B817" s="18"/>
      <c r="C817" s="19"/>
      <c r="D817" s="20"/>
      <c r="E817" s="20"/>
      <c r="F817" s="20"/>
      <c r="G817" s="20"/>
      <c r="H817" s="20"/>
      <c r="I817" s="20"/>
      <c r="J817" s="20"/>
      <c r="K817" s="21"/>
      <c r="AD817" s="20"/>
      <c r="AE817" s="20"/>
      <c r="AF817" s="20"/>
      <c r="AG817" s="20"/>
      <c r="AH817" s="20"/>
      <c r="AI817" s="20"/>
      <c r="AJ817" s="20"/>
    </row>
    <row r="818" spans="1:36" ht="17.100000000000001" customHeight="1" x14ac:dyDescent="0.25">
      <c r="A818" s="60"/>
      <c r="B818" s="18"/>
      <c r="C818" s="19"/>
      <c r="D818" s="20"/>
      <c r="E818" s="20"/>
      <c r="F818" s="20"/>
      <c r="G818" s="20"/>
      <c r="H818" s="20"/>
      <c r="I818" s="20"/>
      <c r="J818" s="20"/>
      <c r="K818" s="21"/>
      <c r="AD818" s="20"/>
      <c r="AE818" s="20"/>
      <c r="AF818" s="20"/>
      <c r="AG818" s="20"/>
      <c r="AH818" s="20"/>
      <c r="AI818" s="20"/>
      <c r="AJ818" s="20"/>
    </row>
    <row r="819" spans="1:36" ht="17.100000000000001" customHeight="1" x14ac:dyDescent="0.25">
      <c r="A819" s="60"/>
      <c r="B819" s="18"/>
      <c r="C819" s="19"/>
      <c r="D819" s="20"/>
      <c r="E819" s="20"/>
      <c r="F819" s="20"/>
      <c r="G819" s="20"/>
      <c r="H819" s="20"/>
      <c r="I819" s="20"/>
      <c r="J819" s="20"/>
      <c r="K819" s="21"/>
      <c r="AD819" s="20"/>
      <c r="AE819" s="20"/>
      <c r="AF819" s="20"/>
      <c r="AG819" s="20"/>
      <c r="AH819" s="20"/>
      <c r="AI819" s="20"/>
      <c r="AJ819" s="20"/>
    </row>
    <row r="820" spans="1:36" ht="17.100000000000001" customHeight="1" x14ac:dyDescent="0.25">
      <c r="A820" s="60"/>
      <c r="B820" s="18"/>
      <c r="C820" s="19"/>
      <c r="D820" s="20"/>
      <c r="E820" s="20"/>
      <c r="F820" s="20"/>
      <c r="G820" s="20"/>
      <c r="H820" s="20"/>
      <c r="I820" s="20"/>
      <c r="J820" s="20"/>
      <c r="K820" s="21"/>
      <c r="AD820" s="20"/>
      <c r="AE820" s="20"/>
      <c r="AF820" s="20"/>
      <c r="AG820" s="20"/>
      <c r="AH820" s="20"/>
      <c r="AI820" s="20"/>
      <c r="AJ820" s="20"/>
    </row>
    <row r="821" spans="1:36" ht="17.100000000000001" customHeight="1" x14ac:dyDescent="0.25">
      <c r="A821" s="60"/>
      <c r="B821" s="18"/>
      <c r="C821" s="19"/>
      <c r="D821" s="20"/>
      <c r="E821" s="20"/>
      <c r="F821" s="20"/>
      <c r="G821" s="20"/>
      <c r="H821" s="20"/>
      <c r="I821" s="20"/>
      <c r="J821" s="20"/>
      <c r="K821" s="21"/>
      <c r="AD821" s="20"/>
      <c r="AE821" s="20"/>
      <c r="AF821" s="20"/>
      <c r="AG821" s="20"/>
      <c r="AH821" s="20"/>
      <c r="AI821" s="20"/>
      <c r="AJ821" s="20"/>
    </row>
    <row r="822" spans="1:36" ht="17.100000000000001" customHeight="1" x14ac:dyDescent="0.25">
      <c r="A822" s="60"/>
      <c r="B822" s="18"/>
      <c r="C822" s="19"/>
      <c r="D822" s="20"/>
      <c r="E822" s="20"/>
      <c r="F822" s="20"/>
      <c r="G822" s="20"/>
      <c r="H822" s="20"/>
      <c r="I822" s="20"/>
      <c r="J822" s="20"/>
      <c r="K822" s="21"/>
      <c r="AD822" s="20"/>
      <c r="AE822" s="20"/>
      <c r="AF822" s="20"/>
      <c r="AG822" s="20"/>
      <c r="AH822" s="20"/>
      <c r="AI822" s="20"/>
      <c r="AJ822" s="20"/>
    </row>
    <row r="823" spans="1:36" ht="17.100000000000001" customHeight="1" x14ac:dyDescent="0.25">
      <c r="A823" s="60"/>
      <c r="B823" s="18"/>
      <c r="C823" s="19"/>
      <c r="D823" s="20"/>
      <c r="E823" s="20"/>
      <c r="F823" s="20"/>
      <c r="G823" s="20"/>
      <c r="H823" s="20"/>
      <c r="I823" s="20"/>
      <c r="J823" s="20"/>
      <c r="K823" s="21"/>
      <c r="AD823" s="20"/>
      <c r="AE823" s="20"/>
      <c r="AF823" s="20"/>
      <c r="AG823" s="20"/>
      <c r="AH823" s="20"/>
      <c r="AI823" s="20"/>
      <c r="AJ823" s="20"/>
    </row>
    <row r="824" spans="1:36" ht="17.100000000000001" customHeight="1" x14ac:dyDescent="0.25">
      <c r="A824" s="60"/>
      <c r="B824" s="18"/>
      <c r="C824" s="19"/>
      <c r="D824" s="20"/>
      <c r="E824" s="20"/>
      <c r="F824" s="20"/>
      <c r="G824" s="20"/>
      <c r="H824" s="20"/>
      <c r="I824" s="20"/>
      <c r="J824" s="20"/>
      <c r="K824" s="21"/>
      <c r="AD824" s="20"/>
      <c r="AE824" s="20"/>
      <c r="AF824" s="20"/>
      <c r="AG824" s="20"/>
      <c r="AH824" s="20"/>
      <c r="AI824" s="20"/>
      <c r="AJ824" s="20"/>
    </row>
    <row r="825" spans="1:36" ht="17.100000000000001" customHeight="1" x14ac:dyDescent="0.25">
      <c r="A825" s="60"/>
      <c r="B825" s="18"/>
      <c r="C825" s="19"/>
      <c r="D825" s="20"/>
      <c r="E825" s="20"/>
      <c r="F825" s="20"/>
      <c r="G825" s="20"/>
      <c r="H825" s="20"/>
      <c r="I825" s="20"/>
      <c r="J825" s="20"/>
      <c r="K825" s="21"/>
      <c r="AD825" s="20"/>
      <c r="AE825" s="20"/>
      <c r="AF825" s="20"/>
      <c r="AG825" s="20"/>
      <c r="AH825" s="20"/>
      <c r="AI825" s="20"/>
      <c r="AJ825" s="20"/>
    </row>
    <row r="826" spans="1:36" ht="17.100000000000001" customHeight="1" x14ac:dyDescent="0.25">
      <c r="A826" s="60"/>
      <c r="B826" s="18"/>
      <c r="C826" s="19"/>
      <c r="D826" s="20"/>
      <c r="E826" s="20"/>
      <c r="F826" s="20"/>
      <c r="G826" s="20"/>
      <c r="H826" s="20"/>
      <c r="I826" s="20"/>
      <c r="J826" s="20"/>
      <c r="K826" s="21"/>
      <c r="AD826" s="20"/>
      <c r="AE826" s="20"/>
      <c r="AF826" s="20"/>
      <c r="AG826" s="20"/>
      <c r="AH826" s="20"/>
      <c r="AI826" s="20"/>
      <c r="AJ826" s="20"/>
    </row>
    <row r="827" spans="1:36" ht="17.100000000000001" customHeight="1" x14ac:dyDescent="0.25">
      <c r="A827" s="60"/>
      <c r="B827" s="18"/>
      <c r="C827" s="19"/>
      <c r="D827" s="20"/>
      <c r="E827" s="20"/>
      <c r="F827" s="20"/>
      <c r="G827" s="20"/>
      <c r="H827" s="20"/>
      <c r="I827" s="20"/>
      <c r="J827" s="20"/>
      <c r="K827" s="21"/>
      <c r="AD827" s="20"/>
      <c r="AE827" s="20"/>
      <c r="AF827" s="20"/>
      <c r="AG827" s="20"/>
      <c r="AH827" s="20"/>
      <c r="AI827" s="20"/>
      <c r="AJ827" s="20"/>
    </row>
    <row r="828" spans="1:36" ht="17.100000000000001" customHeight="1" x14ac:dyDescent="0.25">
      <c r="A828" s="60"/>
      <c r="B828" s="18"/>
      <c r="C828" s="19"/>
      <c r="D828" s="20"/>
      <c r="E828" s="20"/>
      <c r="F828" s="20"/>
      <c r="G828" s="20"/>
      <c r="H828" s="20"/>
      <c r="I828" s="20"/>
      <c r="J828" s="20"/>
      <c r="K828" s="21"/>
      <c r="AD828" s="20"/>
      <c r="AE828" s="20"/>
      <c r="AF828" s="20"/>
      <c r="AG828" s="20"/>
      <c r="AH828" s="20"/>
      <c r="AI828" s="20"/>
      <c r="AJ828" s="20"/>
    </row>
    <row r="829" spans="1:36" ht="17.100000000000001" customHeight="1" x14ac:dyDescent="0.25">
      <c r="A829" s="60"/>
      <c r="B829" s="18"/>
      <c r="C829" s="19"/>
      <c r="D829" s="20"/>
      <c r="E829" s="20"/>
      <c r="F829" s="20"/>
      <c r="G829" s="20"/>
      <c r="H829" s="20"/>
      <c r="I829" s="20"/>
      <c r="J829" s="20"/>
      <c r="K829" s="21"/>
      <c r="AD829" s="20"/>
      <c r="AE829" s="20"/>
      <c r="AF829" s="20"/>
      <c r="AG829" s="20"/>
      <c r="AH829" s="20"/>
      <c r="AI829" s="20"/>
      <c r="AJ829" s="20"/>
    </row>
    <row r="830" spans="1:36" ht="17.100000000000001" customHeight="1" x14ac:dyDescent="0.25">
      <c r="A830" s="60"/>
      <c r="B830" s="18"/>
      <c r="C830" s="19"/>
      <c r="D830" s="20"/>
      <c r="E830" s="20"/>
      <c r="F830" s="20"/>
      <c r="G830" s="20"/>
      <c r="H830" s="20"/>
      <c r="I830" s="20"/>
      <c r="J830" s="20"/>
      <c r="K830" s="21"/>
      <c r="AD830" s="20"/>
      <c r="AE830" s="20"/>
      <c r="AF830" s="20"/>
      <c r="AG830" s="20"/>
      <c r="AH830" s="20"/>
      <c r="AI830" s="20"/>
      <c r="AJ830" s="20"/>
    </row>
    <row r="831" spans="1:36" ht="17.100000000000001" customHeight="1" x14ac:dyDescent="0.25">
      <c r="A831" s="60"/>
      <c r="B831" s="18"/>
      <c r="C831" s="19"/>
      <c r="D831" s="20"/>
      <c r="E831" s="20"/>
      <c r="F831" s="20"/>
      <c r="G831" s="20"/>
      <c r="H831" s="20"/>
      <c r="I831" s="20"/>
      <c r="J831" s="20"/>
      <c r="K831" s="21"/>
      <c r="AD831" s="20"/>
      <c r="AE831" s="20"/>
      <c r="AF831" s="20"/>
      <c r="AG831" s="20"/>
      <c r="AH831" s="20"/>
      <c r="AI831" s="20"/>
      <c r="AJ831" s="20"/>
    </row>
    <row r="832" spans="1:36" ht="17.100000000000001" customHeight="1" x14ac:dyDescent="0.25">
      <c r="A832" s="60"/>
      <c r="B832" s="18"/>
      <c r="C832" s="19"/>
      <c r="D832" s="20"/>
      <c r="E832" s="20"/>
      <c r="F832" s="20"/>
      <c r="G832" s="20"/>
      <c r="H832" s="20"/>
      <c r="I832" s="20"/>
      <c r="J832" s="20"/>
      <c r="K832" s="21"/>
      <c r="AD832" s="20"/>
      <c r="AE832" s="20"/>
      <c r="AF832" s="20"/>
      <c r="AG832" s="20"/>
      <c r="AH832" s="20"/>
      <c r="AI832" s="20"/>
      <c r="AJ832" s="20"/>
    </row>
    <row r="833" spans="1:36" ht="17.100000000000001" customHeight="1" x14ac:dyDescent="0.25">
      <c r="A833" s="60"/>
      <c r="B833" s="18"/>
      <c r="C833" s="19"/>
      <c r="D833" s="20"/>
      <c r="E833" s="20"/>
      <c r="F833" s="20"/>
      <c r="G833" s="20"/>
      <c r="H833" s="20"/>
      <c r="I833" s="20"/>
      <c r="J833" s="20"/>
      <c r="K833" s="21"/>
      <c r="AD833" s="20"/>
      <c r="AE833" s="20"/>
      <c r="AF833" s="20"/>
      <c r="AG833" s="20"/>
      <c r="AH833" s="20"/>
      <c r="AI833" s="20"/>
      <c r="AJ833" s="20"/>
    </row>
    <row r="834" spans="1:36" ht="17.100000000000001" customHeight="1" x14ac:dyDescent="0.25">
      <c r="A834" s="60"/>
      <c r="B834" s="18"/>
      <c r="C834" s="19"/>
      <c r="D834" s="20"/>
      <c r="E834" s="20"/>
      <c r="F834" s="20"/>
      <c r="G834" s="20"/>
      <c r="H834" s="20"/>
      <c r="I834" s="20"/>
      <c r="J834" s="20"/>
      <c r="K834" s="21"/>
      <c r="AD834" s="20"/>
      <c r="AE834" s="20"/>
      <c r="AF834" s="20"/>
      <c r="AG834" s="20"/>
      <c r="AH834" s="20"/>
      <c r="AI834" s="20"/>
      <c r="AJ834" s="20"/>
    </row>
    <row r="835" spans="1:36" ht="17.100000000000001" customHeight="1" x14ac:dyDescent="0.25">
      <c r="A835" s="60"/>
      <c r="B835" s="18"/>
      <c r="C835" s="19"/>
      <c r="D835" s="20"/>
      <c r="E835" s="20"/>
      <c r="F835" s="20"/>
      <c r="G835" s="20"/>
      <c r="H835" s="20"/>
      <c r="I835" s="20"/>
      <c r="J835" s="20"/>
      <c r="K835" s="21"/>
      <c r="AD835" s="20"/>
      <c r="AE835" s="20"/>
      <c r="AF835" s="20"/>
      <c r="AG835" s="20"/>
      <c r="AH835" s="20"/>
      <c r="AI835" s="20"/>
      <c r="AJ835" s="20"/>
    </row>
    <row r="836" spans="1:36" ht="17.100000000000001" customHeight="1" x14ac:dyDescent="0.25">
      <c r="A836" s="60"/>
      <c r="B836" s="18"/>
      <c r="C836" s="19"/>
      <c r="D836" s="20"/>
      <c r="E836" s="20"/>
      <c r="F836" s="20"/>
      <c r="G836" s="20"/>
      <c r="H836" s="20"/>
      <c r="I836" s="20"/>
      <c r="J836" s="20"/>
      <c r="K836" s="21"/>
      <c r="AD836" s="20"/>
      <c r="AE836" s="20"/>
      <c r="AF836" s="20"/>
      <c r="AG836" s="20"/>
      <c r="AH836" s="20"/>
      <c r="AI836" s="20"/>
      <c r="AJ836" s="20"/>
    </row>
    <row r="837" spans="1:36" ht="17.100000000000001" customHeight="1" x14ac:dyDescent="0.25">
      <c r="A837" s="60"/>
      <c r="B837" s="18"/>
      <c r="C837" s="19"/>
      <c r="D837" s="20"/>
      <c r="E837" s="20"/>
      <c r="F837" s="20"/>
      <c r="G837" s="20"/>
      <c r="H837" s="20"/>
      <c r="I837" s="20"/>
      <c r="J837" s="20"/>
      <c r="K837" s="21"/>
      <c r="AD837" s="20"/>
      <c r="AE837" s="20"/>
      <c r="AF837" s="20"/>
      <c r="AG837" s="20"/>
      <c r="AH837" s="20"/>
      <c r="AI837" s="20"/>
      <c r="AJ837" s="20"/>
    </row>
    <row r="838" spans="1:36" ht="17.100000000000001" customHeight="1" x14ac:dyDescent="0.25">
      <c r="A838" s="60"/>
      <c r="B838" s="18"/>
      <c r="C838" s="19"/>
      <c r="D838" s="20"/>
      <c r="E838" s="20"/>
      <c r="F838" s="20"/>
      <c r="G838" s="20"/>
      <c r="H838" s="20"/>
      <c r="I838" s="20"/>
      <c r="J838" s="20"/>
      <c r="K838" s="21"/>
      <c r="AD838" s="20"/>
      <c r="AE838" s="20"/>
      <c r="AF838" s="20"/>
      <c r="AG838" s="20"/>
      <c r="AH838" s="20"/>
      <c r="AI838" s="20"/>
      <c r="AJ838" s="20"/>
    </row>
    <row r="839" spans="1:36" ht="17.100000000000001" customHeight="1" x14ac:dyDescent="0.25">
      <c r="A839" s="60"/>
      <c r="B839" s="18"/>
      <c r="C839" s="19"/>
      <c r="D839" s="20"/>
      <c r="E839" s="20"/>
      <c r="F839" s="20"/>
      <c r="G839" s="20"/>
      <c r="H839" s="20"/>
      <c r="I839" s="20"/>
      <c r="J839" s="20"/>
      <c r="K839" s="21"/>
      <c r="AD839" s="20"/>
      <c r="AE839" s="20"/>
      <c r="AF839" s="20"/>
      <c r="AG839" s="20"/>
      <c r="AH839" s="20"/>
      <c r="AI839" s="20"/>
      <c r="AJ839" s="20"/>
    </row>
    <row r="840" spans="1:36" ht="17.100000000000001" customHeight="1" x14ac:dyDescent="0.25">
      <c r="A840" s="60"/>
      <c r="B840" s="18"/>
      <c r="C840" s="19"/>
      <c r="D840" s="20"/>
      <c r="E840" s="20"/>
      <c r="F840" s="20"/>
      <c r="G840" s="20"/>
      <c r="H840" s="20"/>
      <c r="I840" s="20"/>
      <c r="J840" s="20"/>
      <c r="K840" s="21"/>
      <c r="AD840" s="20"/>
      <c r="AE840" s="20"/>
      <c r="AF840" s="20"/>
      <c r="AG840" s="20"/>
      <c r="AH840" s="20"/>
      <c r="AI840" s="20"/>
      <c r="AJ840" s="20"/>
    </row>
    <row r="841" spans="1:36" ht="17.100000000000001" customHeight="1" x14ac:dyDescent="0.25">
      <c r="A841" s="60"/>
      <c r="B841" s="18"/>
      <c r="C841" s="19"/>
      <c r="D841" s="20"/>
      <c r="E841" s="20"/>
      <c r="F841" s="20"/>
      <c r="G841" s="20"/>
      <c r="H841" s="20"/>
      <c r="I841" s="20"/>
      <c r="J841" s="20"/>
      <c r="K841" s="21"/>
      <c r="AD841" s="20"/>
      <c r="AE841" s="20"/>
      <c r="AF841" s="20"/>
      <c r="AG841" s="20"/>
      <c r="AH841" s="20"/>
      <c r="AI841" s="20"/>
      <c r="AJ841" s="20"/>
    </row>
    <row r="842" spans="1:36" ht="17.100000000000001" customHeight="1" x14ac:dyDescent="0.25">
      <c r="A842" s="60"/>
      <c r="B842" s="18"/>
      <c r="C842" s="19"/>
      <c r="D842" s="20"/>
      <c r="E842" s="20"/>
      <c r="F842" s="20"/>
      <c r="G842" s="20"/>
      <c r="H842" s="20"/>
      <c r="I842" s="20"/>
      <c r="J842" s="20"/>
      <c r="K842" s="21"/>
      <c r="AD842" s="20"/>
      <c r="AE842" s="20"/>
      <c r="AF842" s="20"/>
      <c r="AG842" s="20"/>
      <c r="AH842" s="20"/>
      <c r="AI842" s="20"/>
      <c r="AJ842" s="20"/>
    </row>
    <row r="843" spans="1:36" ht="17.100000000000001" customHeight="1" x14ac:dyDescent="0.25">
      <c r="A843" s="60"/>
      <c r="B843" s="18"/>
      <c r="C843" s="19"/>
      <c r="D843" s="20"/>
      <c r="E843" s="20"/>
      <c r="F843" s="20"/>
      <c r="G843" s="20"/>
      <c r="H843" s="20"/>
      <c r="I843" s="20"/>
      <c r="J843" s="20"/>
      <c r="K843" s="21"/>
      <c r="AD843" s="20"/>
      <c r="AE843" s="20"/>
      <c r="AF843" s="20"/>
      <c r="AG843" s="20"/>
      <c r="AH843" s="20"/>
      <c r="AI843" s="20"/>
      <c r="AJ843" s="20"/>
    </row>
    <row r="844" spans="1:36" ht="17.100000000000001" customHeight="1" x14ac:dyDescent="0.25">
      <c r="A844" s="60"/>
      <c r="B844" s="18"/>
      <c r="C844" s="19"/>
      <c r="D844" s="20"/>
      <c r="E844" s="20"/>
      <c r="F844" s="20"/>
      <c r="G844" s="20"/>
      <c r="H844" s="20"/>
      <c r="I844" s="20"/>
      <c r="J844" s="20"/>
      <c r="K844" s="21"/>
      <c r="AD844" s="20"/>
      <c r="AE844" s="20"/>
      <c r="AF844" s="20"/>
      <c r="AG844" s="20"/>
      <c r="AH844" s="20"/>
      <c r="AI844" s="20"/>
      <c r="AJ844" s="20"/>
    </row>
    <row r="845" spans="1:36" ht="17.100000000000001" customHeight="1" x14ac:dyDescent="0.25">
      <c r="A845" s="60"/>
      <c r="B845" s="18"/>
      <c r="C845" s="19"/>
      <c r="D845" s="20"/>
      <c r="E845" s="20"/>
      <c r="F845" s="20"/>
      <c r="G845" s="20"/>
      <c r="H845" s="20"/>
      <c r="I845" s="20"/>
      <c r="J845" s="20"/>
      <c r="K845" s="21"/>
      <c r="AD845" s="20"/>
      <c r="AE845" s="20"/>
      <c r="AF845" s="20"/>
      <c r="AG845" s="20"/>
      <c r="AH845" s="20"/>
      <c r="AI845" s="20"/>
      <c r="AJ845" s="20"/>
    </row>
    <row r="846" spans="1:36" ht="17.100000000000001" customHeight="1" x14ac:dyDescent="0.25">
      <c r="A846" s="60"/>
      <c r="B846" s="18"/>
      <c r="C846" s="19"/>
      <c r="D846" s="20"/>
      <c r="E846" s="20"/>
      <c r="F846" s="20"/>
      <c r="G846" s="20"/>
      <c r="H846" s="20"/>
      <c r="I846" s="20"/>
      <c r="J846" s="20"/>
      <c r="K846" s="21"/>
      <c r="AD846" s="20"/>
      <c r="AE846" s="20"/>
      <c r="AF846" s="20"/>
      <c r="AG846" s="20"/>
      <c r="AH846" s="20"/>
      <c r="AI846" s="20"/>
      <c r="AJ846" s="20"/>
    </row>
    <row r="847" spans="1:36" ht="17.100000000000001" customHeight="1" x14ac:dyDescent="0.25">
      <c r="A847" s="60"/>
      <c r="B847" s="18"/>
      <c r="C847" s="19"/>
      <c r="D847" s="20"/>
      <c r="E847" s="20"/>
      <c r="F847" s="20"/>
      <c r="G847" s="20"/>
      <c r="H847" s="20"/>
      <c r="I847" s="20"/>
      <c r="J847" s="20"/>
      <c r="K847" s="21"/>
      <c r="AD847" s="20"/>
      <c r="AE847" s="20"/>
      <c r="AF847" s="20"/>
      <c r="AG847" s="20"/>
      <c r="AH847" s="20"/>
      <c r="AI847" s="20"/>
      <c r="AJ847" s="20"/>
    </row>
    <row r="848" spans="1:36" ht="17.100000000000001" customHeight="1" x14ac:dyDescent="0.25">
      <c r="A848" s="60"/>
      <c r="B848" s="18"/>
      <c r="C848" s="19"/>
      <c r="D848" s="20"/>
      <c r="E848" s="20"/>
      <c r="F848" s="20"/>
      <c r="G848" s="20"/>
      <c r="H848" s="20"/>
      <c r="I848" s="20"/>
      <c r="J848" s="20"/>
      <c r="K848" s="21"/>
      <c r="AD848" s="20"/>
      <c r="AE848" s="20"/>
      <c r="AF848" s="20"/>
      <c r="AG848" s="20"/>
      <c r="AH848" s="20"/>
      <c r="AI848" s="20"/>
      <c r="AJ848" s="20"/>
    </row>
    <row r="849" spans="1:36" ht="17.100000000000001" customHeight="1" x14ac:dyDescent="0.25">
      <c r="A849" s="60"/>
      <c r="B849" s="18"/>
      <c r="C849" s="19"/>
      <c r="D849" s="20"/>
      <c r="E849" s="20"/>
      <c r="F849" s="20"/>
      <c r="G849" s="20"/>
      <c r="H849" s="20"/>
      <c r="I849" s="20"/>
      <c r="J849" s="20"/>
      <c r="K849" s="21"/>
      <c r="AD849" s="20"/>
      <c r="AE849" s="20"/>
      <c r="AF849" s="20"/>
      <c r="AG849" s="20"/>
      <c r="AH849" s="20"/>
      <c r="AI849" s="20"/>
      <c r="AJ849" s="20"/>
    </row>
    <row r="850" spans="1:36" ht="17.100000000000001" customHeight="1" x14ac:dyDescent="0.25">
      <c r="A850" s="60"/>
      <c r="B850" s="18"/>
      <c r="C850" s="19"/>
      <c r="D850" s="20"/>
      <c r="E850" s="20"/>
      <c r="F850" s="20"/>
      <c r="G850" s="20"/>
      <c r="H850" s="20"/>
      <c r="I850" s="20"/>
      <c r="J850" s="20"/>
      <c r="K850" s="21"/>
      <c r="AD850" s="20"/>
      <c r="AE850" s="20"/>
      <c r="AF850" s="20"/>
      <c r="AG850" s="20"/>
      <c r="AH850" s="20"/>
      <c r="AI850" s="20"/>
      <c r="AJ850" s="20"/>
    </row>
    <row r="851" spans="1:36" ht="17.100000000000001" customHeight="1" x14ac:dyDescent="0.25">
      <c r="A851" s="60"/>
      <c r="B851" s="18"/>
      <c r="C851" s="19"/>
      <c r="D851" s="20"/>
      <c r="E851" s="20"/>
      <c r="F851" s="20"/>
      <c r="G851" s="20"/>
      <c r="H851" s="20"/>
      <c r="I851" s="20"/>
      <c r="J851" s="20"/>
      <c r="K851" s="21"/>
      <c r="AD851" s="20"/>
      <c r="AE851" s="20"/>
      <c r="AF851" s="20"/>
      <c r="AG851" s="20"/>
      <c r="AH851" s="20"/>
      <c r="AI851" s="20"/>
      <c r="AJ851" s="20"/>
    </row>
    <row r="852" spans="1:36" ht="17.100000000000001" customHeight="1" x14ac:dyDescent="0.25">
      <c r="A852" s="60"/>
      <c r="B852" s="18"/>
      <c r="C852" s="19"/>
      <c r="D852" s="20"/>
      <c r="E852" s="20"/>
      <c r="F852" s="20"/>
      <c r="G852" s="20"/>
      <c r="H852" s="20"/>
      <c r="I852" s="20"/>
      <c r="J852" s="20"/>
      <c r="K852" s="21"/>
      <c r="AD852" s="20"/>
      <c r="AE852" s="20"/>
      <c r="AF852" s="20"/>
      <c r="AG852" s="20"/>
      <c r="AH852" s="20"/>
      <c r="AI852" s="20"/>
      <c r="AJ852" s="20"/>
    </row>
    <row r="853" spans="1:36" ht="17.100000000000001" customHeight="1" x14ac:dyDescent="0.25">
      <c r="A853" s="60"/>
      <c r="B853" s="18"/>
      <c r="C853" s="19"/>
      <c r="D853" s="20"/>
      <c r="E853" s="20"/>
      <c r="F853" s="20"/>
      <c r="G853" s="20"/>
      <c r="H853" s="20"/>
      <c r="I853" s="20"/>
      <c r="J853" s="20"/>
      <c r="K853" s="21"/>
      <c r="AD853" s="20"/>
      <c r="AE853" s="20"/>
      <c r="AF853" s="20"/>
      <c r="AG853" s="20"/>
      <c r="AH853" s="20"/>
      <c r="AI853" s="20"/>
      <c r="AJ853" s="20"/>
    </row>
    <row r="854" spans="1:36" ht="17.100000000000001" customHeight="1" x14ac:dyDescent="0.25">
      <c r="A854" s="60"/>
      <c r="B854" s="18"/>
      <c r="C854" s="19"/>
      <c r="D854" s="20"/>
      <c r="E854" s="20"/>
      <c r="F854" s="20"/>
      <c r="G854" s="20"/>
      <c r="H854" s="20"/>
      <c r="I854" s="20"/>
      <c r="J854" s="20"/>
      <c r="K854" s="21"/>
      <c r="AD854" s="20"/>
      <c r="AE854" s="20"/>
      <c r="AF854" s="20"/>
      <c r="AG854" s="20"/>
      <c r="AH854" s="20"/>
      <c r="AI854" s="20"/>
      <c r="AJ854" s="20"/>
    </row>
    <row r="855" spans="1:36" ht="17.100000000000001" customHeight="1" x14ac:dyDescent="0.25">
      <c r="A855" s="60"/>
      <c r="B855" s="18"/>
      <c r="C855" s="19"/>
      <c r="D855" s="20"/>
      <c r="E855" s="20"/>
      <c r="F855" s="20"/>
      <c r="G855" s="20"/>
      <c r="H855" s="20"/>
      <c r="I855" s="20"/>
      <c r="J855" s="20"/>
      <c r="K855" s="21"/>
      <c r="AD855" s="20"/>
      <c r="AE855" s="20"/>
      <c r="AF855" s="20"/>
      <c r="AG855" s="20"/>
      <c r="AH855" s="20"/>
      <c r="AI855" s="20"/>
      <c r="AJ855" s="20"/>
    </row>
    <row r="856" spans="1:36" ht="17.100000000000001" customHeight="1" x14ac:dyDescent="0.25">
      <c r="A856" s="60"/>
      <c r="B856" s="18"/>
      <c r="C856" s="19"/>
      <c r="D856" s="20"/>
      <c r="E856" s="20"/>
      <c r="F856" s="20"/>
      <c r="G856" s="20"/>
      <c r="H856" s="20"/>
      <c r="I856" s="20"/>
      <c r="J856" s="20"/>
      <c r="K856" s="21"/>
      <c r="AD856" s="20"/>
      <c r="AE856" s="20"/>
      <c r="AF856" s="20"/>
      <c r="AG856" s="20"/>
      <c r="AH856" s="20"/>
      <c r="AI856" s="20"/>
      <c r="AJ856" s="20"/>
    </row>
    <row r="857" spans="1:36" ht="17.100000000000001" customHeight="1" x14ac:dyDescent="0.25">
      <c r="A857" s="60"/>
      <c r="B857" s="18"/>
      <c r="C857" s="19"/>
      <c r="D857" s="20"/>
      <c r="E857" s="20"/>
      <c r="F857" s="20"/>
      <c r="G857" s="20"/>
      <c r="H857" s="20"/>
      <c r="I857" s="20"/>
      <c r="J857" s="20"/>
      <c r="K857" s="21"/>
      <c r="AD857" s="20"/>
      <c r="AE857" s="20"/>
      <c r="AF857" s="20"/>
      <c r="AG857" s="20"/>
      <c r="AH857" s="20"/>
      <c r="AI857" s="20"/>
      <c r="AJ857" s="20"/>
    </row>
    <row r="858" spans="1:36" ht="17.100000000000001" customHeight="1" x14ac:dyDescent="0.25">
      <c r="A858" s="60"/>
      <c r="B858" s="18"/>
      <c r="C858" s="19"/>
      <c r="D858" s="20"/>
      <c r="E858" s="20"/>
      <c r="F858" s="20"/>
      <c r="G858" s="20"/>
      <c r="H858" s="20"/>
      <c r="I858" s="20"/>
      <c r="J858" s="20"/>
      <c r="K858" s="21"/>
      <c r="AD858" s="20"/>
      <c r="AE858" s="20"/>
      <c r="AF858" s="20"/>
      <c r="AG858" s="20"/>
      <c r="AH858" s="20"/>
      <c r="AI858" s="20"/>
      <c r="AJ858" s="20"/>
    </row>
    <row r="859" spans="1:36" ht="17.100000000000001" customHeight="1" x14ac:dyDescent="0.25">
      <c r="A859" s="60"/>
      <c r="B859" s="18"/>
      <c r="C859" s="19"/>
      <c r="D859" s="20"/>
      <c r="E859" s="20"/>
      <c r="F859" s="20"/>
      <c r="G859" s="20"/>
      <c r="H859" s="20"/>
      <c r="I859" s="20"/>
      <c r="J859" s="20"/>
      <c r="K859" s="21"/>
      <c r="AD859" s="20"/>
      <c r="AE859" s="20"/>
      <c r="AF859" s="20"/>
      <c r="AG859" s="20"/>
      <c r="AH859" s="20"/>
      <c r="AI859" s="20"/>
      <c r="AJ859" s="20"/>
    </row>
    <row r="860" spans="1:36" ht="17.100000000000001" customHeight="1" x14ac:dyDescent="0.25">
      <c r="A860" s="60"/>
      <c r="B860" s="18"/>
      <c r="C860" s="19"/>
      <c r="D860" s="20"/>
      <c r="E860" s="20"/>
      <c r="F860" s="20"/>
      <c r="G860" s="20"/>
      <c r="H860" s="20"/>
      <c r="I860" s="20"/>
      <c r="J860" s="20"/>
      <c r="K860" s="21"/>
      <c r="AD860" s="20"/>
      <c r="AE860" s="20"/>
      <c r="AF860" s="20"/>
      <c r="AG860" s="20"/>
      <c r="AH860" s="20"/>
      <c r="AI860" s="20"/>
      <c r="AJ860" s="20"/>
    </row>
    <row r="861" spans="1:36" ht="17.100000000000001" customHeight="1" x14ac:dyDescent="0.25">
      <c r="A861" s="60"/>
      <c r="B861" s="18"/>
      <c r="C861" s="19"/>
      <c r="D861" s="20"/>
      <c r="E861" s="20"/>
      <c r="F861" s="20"/>
      <c r="G861" s="20"/>
      <c r="H861" s="20"/>
      <c r="I861" s="20"/>
      <c r="J861" s="20"/>
      <c r="K861" s="21"/>
      <c r="AD861" s="20"/>
      <c r="AE861" s="20"/>
      <c r="AF861" s="20"/>
      <c r="AG861" s="20"/>
      <c r="AH861" s="20"/>
      <c r="AI861" s="20"/>
      <c r="AJ861" s="20"/>
    </row>
    <row r="862" spans="1:36" ht="17.100000000000001" customHeight="1" x14ac:dyDescent="0.25">
      <c r="A862" s="60"/>
      <c r="B862" s="18"/>
      <c r="C862" s="19"/>
      <c r="D862" s="20"/>
      <c r="E862" s="20"/>
      <c r="F862" s="20"/>
      <c r="G862" s="20"/>
      <c r="H862" s="20"/>
      <c r="I862" s="20"/>
      <c r="J862" s="20"/>
      <c r="K862" s="21"/>
      <c r="AD862" s="20"/>
      <c r="AE862" s="20"/>
      <c r="AF862" s="20"/>
      <c r="AG862" s="20"/>
      <c r="AH862" s="20"/>
      <c r="AI862" s="20"/>
      <c r="AJ862" s="20"/>
    </row>
    <row r="863" spans="1:36" ht="17.100000000000001" customHeight="1" x14ac:dyDescent="0.25">
      <c r="A863" s="60"/>
      <c r="B863" s="18"/>
      <c r="C863" s="19"/>
      <c r="D863" s="20"/>
      <c r="E863" s="20"/>
      <c r="F863" s="20"/>
      <c r="G863" s="20"/>
      <c r="H863" s="20"/>
      <c r="I863" s="20"/>
      <c r="J863" s="20"/>
      <c r="K863" s="21"/>
      <c r="AD863" s="20"/>
      <c r="AE863" s="20"/>
      <c r="AF863" s="20"/>
      <c r="AG863" s="20"/>
      <c r="AH863" s="20"/>
      <c r="AI863" s="20"/>
      <c r="AJ863" s="20"/>
    </row>
    <row r="864" spans="1:36" ht="17.100000000000001" customHeight="1" x14ac:dyDescent="0.25">
      <c r="A864" s="60"/>
      <c r="B864" s="18"/>
      <c r="C864" s="19"/>
      <c r="D864" s="20"/>
      <c r="E864" s="20"/>
      <c r="F864" s="20"/>
      <c r="G864" s="20"/>
      <c r="H864" s="20"/>
      <c r="I864" s="20"/>
      <c r="J864" s="20"/>
      <c r="K864" s="21"/>
      <c r="AD864" s="20"/>
      <c r="AE864" s="20"/>
      <c r="AF864" s="20"/>
      <c r="AG864" s="20"/>
      <c r="AH864" s="20"/>
      <c r="AI864" s="20"/>
      <c r="AJ864" s="20"/>
    </row>
    <row r="865" spans="1:36" ht="17.100000000000001" customHeight="1" x14ac:dyDescent="0.25">
      <c r="A865" s="60"/>
      <c r="B865" s="18"/>
      <c r="C865" s="19"/>
      <c r="D865" s="20"/>
      <c r="E865" s="20"/>
      <c r="F865" s="20"/>
      <c r="G865" s="20"/>
      <c r="H865" s="20"/>
      <c r="I865" s="20"/>
      <c r="J865" s="20"/>
      <c r="K865" s="21"/>
      <c r="AD865" s="20"/>
      <c r="AE865" s="20"/>
      <c r="AF865" s="20"/>
      <c r="AG865" s="20"/>
      <c r="AH865" s="20"/>
      <c r="AI865" s="20"/>
      <c r="AJ865" s="20"/>
    </row>
    <row r="866" spans="1:36" ht="17.100000000000001" customHeight="1" x14ac:dyDescent="0.25">
      <c r="A866" s="60"/>
      <c r="B866" s="18"/>
      <c r="C866" s="19"/>
      <c r="D866" s="20"/>
      <c r="E866" s="20"/>
      <c r="F866" s="20"/>
      <c r="G866" s="20"/>
      <c r="H866" s="20"/>
      <c r="I866" s="20"/>
      <c r="J866" s="20"/>
      <c r="K866" s="21"/>
      <c r="AD866" s="20"/>
      <c r="AE866" s="20"/>
      <c r="AF866" s="20"/>
      <c r="AG866" s="20"/>
      <c r="AH866" s="20"/>
      <c r="AI866" s="20"/>
      <c r="AJ866" s="20"/>
    </row>
    <row r="867" spans="1:36" ht="17.100000000000001" customHeight="1" x14ac:dyDescent="0.25">
      <c r="A867" s="60"/>
      <c r="B867" s="18"/>
      <c r="C867" s="19"/>
      <c r="D867" s="20"/>
      <c r="E867" s="20"/>
      <c r="F867" s="20"/>
      <c r="G867" s="20"/>
      <c r="H867" s="20"/>
      <c r="I867" s="20"/>
      <c r="J867" s="20"/>
      <c r="K867" s="21"/>
      <c r="AD867" s="20"/>
      <c r="AE867" s="20"/>
      <c r="AF867" s="20"/>
      <c r="AG867" s="20"/>
      <c r="AH867" s="20"/>
      <c r="AI867" s="20"/>
      <c r="AJ867" s="20"/>
    </row>
    <row r="868" spans="1:36" ht="17.100000000000001" customHeight="1" x14ac:dyDescent="0.25">
      <c r="A868" s="60"/>
      <c r="B868" s="18"/>
      <c r="C868" s="19"/>
      <c r="D868" s="20"/>
      <c r="E868" s="20"/>
      <c r="F868" s="20"/>
      <c r="G868" s="20"/>
      <c r="H868" s="20"/>
      <c r="I868" s="20"/>
      <c r="J868" s="20"/>
      <c r="K868" s="21"/>
      <c r="AD868" s="20"/>
      <c r="AE868" s="20"/>
      <c r="AF868" s="20"/>
      <c r="AG868" s="20"/>
      <c r="AH868" s="20"/>
      <c r="AI868" s="20"/>
      <c r="AJ868" s="20"/>
    </row>
    <row r="869" spans="1:36" ht="17.100000000000001" customHeight="1" x14ac:dyDescent="0.25">
      <c r="A869" s="60"/>
      <c r="B869" s="18"/>
      <c r="C869" s="19"/>
      <c r="D869" s="20"/>
      <c r="E869" s="20"/>
      <c r="F869" s="20"/>
      <c r="G869" s="20"/>
      <c r="H869" s="20"/>
      <c r="I869" s="20"/>
      <c r="J869" s="20"/>
      <c r="K869" s="21"/>
      <c r="AD869" s="20"/>
      <c r="AE869" s="20"/>
      <c r="AF869" s="20"/>
      <c r="AG869" s="20"/>
      <c r="AH869" s="20"/>
      <c r="AI869" s="20"/>
      <c r="AJ869" s="20"/>
    </row>
    <row r="870" spans="1:36" ht="17.100000000000001" customHeight="1" x14ac:dyDescent="0.25">
      <c r="A870" s="60"/>
      <c r="B870" s="18"/>
      <c r="C870" s="19"/>
      <c r="D870" s="20"/>
      <c r="E870" s="20"/>
      <c r="F870" s="20"/>
      <c r="G870" s="20"/>
      <c r="H870" s="20"/>
      <c r="I870" s="20"/>
      <c r="J870" s="20"/>
      <c r="K870" s="21"/>
      <c r="AD870" s="20"/>
      <c r="AE870" s="20"/>
      <c r="AF870" s="20"/>
      <c r="AG870" s="20"/>
      <c r="AH870" s="20"/>
      <c r="AI870" s="20"/>
      <c r="AJ870" s="20"/>
    </row>
    <row r="871" spans="1:36" ht="17.100000000000001" customHeight="1" x14ac:dyDescent="0.25">
      <c r="A871" s="60"/>
      <c r="B871" s="18"/>
      <c r="C871" s="19"/>
      <c r="D871" s="20"/>
      <c r="E871" s="20"/>
      <c r="F871" s="20"/>
      <c r="G871" s="20"/>
      <c r="H871" s="20"/>
      <c r="I871" s="20"/>
      <c r="J871" s="20"/>
      <c r="K871" s="21"/>
      <c r="AD871" s="20"/>
      <c r="AE871" s="20"/>
      <c r="AF871" s="20"/>
      <c r="AG871" s="20"/>
      <c r="AH871" s="20"/>
      <c r="AI871" s="20"/>
      <c r="AJ871" s="20"/>
    </row>
    <row r="872" spans="1:36" ht="17.100000000000001" customHeight="1" x14ac:dyDescent="0.25">
      <c r="A872" s="60"/>
      <c r="B872" s="18"/>
      <c r="C872" s="19"/>
      <c r="D872" s="20"/>
      <c r="E872" s="20"/>
      <c r="F872" s="20"/>
      <c r="G872" s="20"/>
      <c r="H872" s="20"/>
      <c r="I872" s="20"/>
      <c r="J872" s="20"/>
      <c r="K872" s="21"/>
      <c r="AD872" s="20"/>
      <c r="AE872" s="20"/>
      <c r="AF872" s="20"/>
      <c r="AG872" s="20"/>
      <c r="AH872" s="20"/>
      <c r="AI872" s="20"/>
      <c r="AJ872" s="20"/>
    </row>
    <row r="873" spans="1:36" ht="17.100000000000001" customHeight="1" x14ac:dyDescent="0.25">
      <c r="A873" s="60"/>
      <c r="B873" s="18"/>
      <c r="C873" s="19"/>
      <c r="D873" s="20"/>
      <c r="E873" s="20"/>
      <c r="F873" s="20"/>
      <c r="G873" s="20"/>
      <c r="H873" s="20"/>
      <c r="I873" s="20"/>
      <c r="J873" s="20"/>
      <c r="K873" s="21"/>
      <c r="AD873" s="20"/>
      <c r="AE873" s="20"/>
      <c r="AF873" s="20"/>
      <c r="AG873" s="20"/>
      <c r="AH873" s="20"/>
      <c r="AI873" s="20"/>
      <c r="AJ873" s="20"/>
    </row>
    <row r="874" spans="1:36" ht="17.100000000000001" customHeight="1" x14ac:dyDescent="0.25">
      <c r="A874" s="60"/>
      <c r="B874" s="18"/>
      <c r="C874" s="19"/>
      <c r="D874" s="20"/>
      <c r="E874" s="20"/>
      <c r="F874" s="20"/>
      <c r="G874" s="20"/>
      <c r="H874" s="20"/>
      <c r="I874" s="20"/>
      <c r="J874" s="20"/>
      <c r="K874" s="21"/>
      <c r="AD874" s="20"/>
      <c r="AE874" s="20"/>
      <c r="AF874" s="20"/>
      <c r="AG874" s="20"/>
      <c r="AH874" s="20"/>
      <c r="AI874" s="20"/>
      <c r="AJ874" s="20"/>
    </row>
    <row r="875" spans="1:36" ht="17.100000000000001" customHeight="1" x14ac:dyDescent="0.25">
      <c r="A875" s="60"/>
      <c r="B875" s="18"/>
      <c r="C875" s="19"/>
      <c r="D875" s="20"/>
      <c r="E875" s="20"/>
      <c r="F875" s="20"/>
      <c r="G875" s="20"/>
      <c r="H875" s="20"/>
      <c r="I875" s="20"/>
      <c r="J875" s="20"/>
      <c r="K875" s="21"/>
      <c r="AD875" s="20"/>
      <c r="AE875" s="20"/>
      <c r="AF875" s="20"/>
      <c r="AG875" s="20"/>
      <c r="AH875" s="20"/>
      <c r="AI875" s="20"/>
      <c r="AJ875" s="20"/>
    </row>
    <row r="876" spans="1:36" ht="17.100000000000001" customHeight="1" x14ac:dyDescent="0.25">
      <c r="A876" s="60"/>
      <c r="B876" s="18"/>
      <c r="C876" s="19"/>
      <c r="D876" s="20"/>
      <c r="E876" s="20"/>
      <c r="F876" s="20"/>
      <c r="G876" s="20"/>
      <c r="H876" s="20"/>
      <c r="I876" s="20"/>
      <c r="J876" s="20"/>
      <c r="K876" s="21"/>
      <c r="AD876" s="20"/>
      <c r="AE876" s="20"/>
      <c r="AF876" s="20"/>
      <c r="AG876" s="20"/>
      <c r="AH876" s="20"/>
      <c r="AI876" s="20"/>
      <c r="AJ876" s="20"/>
    </row>
    <row r="877" spans="1:36" ht="17.100000000000001" customHeight="1" x14ac:dyDescent="0.25">
      <c r="A877" s="60"/>
      <c r="B877" s="18"/>
      <c r="C877" s="19"/>
      <c r="D877" s="20"/>
      <c r="E877" s="20"/>
      <c r="F877" s="20"/>
      <c r="G877" s="20"/>
      <c r="H877" s="20"/>
      <c r="I877" s="20"/>
      <c r="J877" s="20"/>
      <c r="K877" s="21"/>
      <c r="AD877" s="20"/>
      <c r="AE877" s="20"/>
      <c r="AF877" s="20"/>
      <c r="AG877" s="20"/>
      <c r="AH877" s="20"/>
      <c r="AI877" s="20"/>
      <c r="AJ877" s="20"/>
    </row>
    <row r="878" spans="1:36" ht="17.100000000000001" customHeight="1" x14ac:dyDescent="0.25">
      <c r="A878" s="60"/>
      <c r="B878" s="18"/>
      <c r="C878" s="19"/>
      <c r="D878" s="20"/>
      <c r="E878" s="20"/>
      <c r="F878" s="20"/>
      <c r="G878" s="20"/>
      <c r="H878" s="20"/>
      <c r="I878" s="20"/>
      <c r="J878" s="20"/>
      <c r="K878" s="21"/>
      <c r="AD878" s="20"/>
      <c r="AE878" s="20"/>
      <c r="AF878" s="20"/>
      <c r="AG878" s="20"/>
      <c r="AH878" s="20"/>
      <c r="AI878" s="20"/>
      <c r="AJ878" s="20"/>
    </row>
    <row r="879" spans="1:36" ht="17.100000000000001" customHeight="1" x14ac:dyDescent="0.25">
      <c r="A879" s="60"/>
      <c r="B879" s="18"/>
      <c r="C879" s="19"/>
      <c r="D879" s="20"/>
      <c r="E879" s="20"/>
      <c r="F879" s="20"/>
      <c r="G879" s="20"/>
      <c r="H879" s="20"/>
      <c r="I879" s="20"/>
      <c r="J879" s="20"/>
      <c r="K879" s="21"/>
      <c r="AD879" s="20"/>
      <c r="AE879" s="20"/>
      <c r="AF879" s="20"/>
      <c r="AG879" s="20"/>
      <c r="AH879" s="20"/>
      <c r="AI879" s="20"/>
      <c r="AJ879" s="20"/>
    </row>
    <row r="880" spans="1:36" ht="17.100000000000001" customHeight="1" x14ac:dyDescent="0.25">
      <c r="A880" s="60"/>
      <c r="B880" s="18"/>
      <c r="C880" s="19"/>
      <c r="D880" s="20"/>
      <c r="E880" s="20"/>
      <c r="F880" s="20"/>
      <c r="G880" s="20"/>
      <c r="H880" s="20"/>
      <c r="I880" s="20"/>
      <c r="J880" s="20"/>
      <c r="K880" s="21"/>
      <c r="AD880" s="20"/>
      <c r="AE880" s="20"/>
      <c r="AF880" s="20"/>
      <c r="AG880" s="20"/>
      <c r="AH880" s="20"/>
      <c r="AI880" s="20"/>
      <c r="AJ880" s="20"/>
    </row>
    <row r="881" spans="1:36" ht="17.100000000000001" customHeight="1" x14ac:dyDescent="0.25">
      <c r="A881" s="60"/>
      <c r="B881" s="18"/>
      <c r="C881" s="19"/>
      <c r="D881" s="20"/>
      <c r="E881" s="20"/>
      <c r="F881" s="20"/>
      <c r="G881" s="20"/>
      <c r="H881" s="20"/>
      <c r="I881" s="20"/>
      <c r="J881" s="20"/>
      <c r="K881" s="21"/>
      <c r="AD881" s="20"/>
      <c r="AE881" s="20"/>
      <c r="AF881" s="20"/>
      <c r="AG881" s="20"/>
      <c r="AH881" s="20"/>
      <c r="AI881" s="20"/>
      <c r="AJ881" s="20"/>
    </row>
    <row r="882" spans="1:36" ht="17.100000000000001" customHeight="1" x14ac:dyDescent="0.25">
      <c r="A882" s="60"/>
      <c r="B882" s="18"/>
      <c r="C882" s="19"/>
      <c r="D882" s="20"/>
      <c r="E882" s="20"/>
      <c r="F882" s="20"/>
      <c r="G882" s="20"/>
      <c r="H882" s="20"/>
      <c r="I882" s="20"/>
      <c r="J882" s="20"/>
      <c r="K882" s="21"/>
      <c r="AD882" s="20"/>
      <c r="AE882" s="20"/>
      <c r="AF882" s="20"/>
      <c r="AG882" s="20"/>
      <c r="AH882" s="20"/>
      <c r="AI882" s="20"/>
      <c r="AJ882" s="20"/>
    </row>
    <row r="883" spans="1:36" ht="17.100000000000001" customHeight="1" x14ac:dyDescent="0.25">
      <c r="A883" s="60"/>
      <c r="B883" s="18"/>
      <c r="C883" s="19"/>
      <c r="D883" s="20"/>
      <c r="E883" s="20"/>
      <c r="F883" s="20"/>
      <c r="G883" s="20"/>
      <c r="H883" s="20"/>
      <c r="I883" s="20"/>
      <c r="J883" s="20"/>
      <c r="K883" s="21"/>
      <c r="AD883" s="20"/>
      <c r="AE883" s="20"/>
      <c r="AF883" s="20"/>
      <c r="AG883" s="20"/>
      <c r="AH883" s="20"/>
      <c r="AI883" s="20"/>
      <c r="AJ883" s="20"/>
    </row>
    <row r="884" spans="1:36" ht="17.100000000000001" customHeight="1" x14ac:dyDescent="0.25">
      <c r="A884" s="60"/>
      <c r="B884" s="18"/>
      <c r="C884" s="19"/>
      <c r="D884" s="20"/>
      <c r="E884" s="20"/>
      <c r="F884" s="20"/>
      <c r="G884" s="20"/>
      <c r="H884" s="20"/>
      <c r="I884" s="20"/>
      <c r="J884" s="20"/>
      <c r="K884" s="21"/>
      <c r="AD884" s="20"/>
      <c r="AE884" s="20"/>
      <c r="AF884" s="20"/>
      <c r="AG884" s="20"/>
      <c r="AH884" s="20"/>
      <c r="AI884" s="20"/>
      <c r="AJ884" s="20"/>
    </row>
    <row r="885" spans="1:36" ht="17.100000000000001" customHeight="1" x14ac:dyDescent="0.25">
      <c r="A885" s="60"/>
      <c r="B885" s="18"/>
      <c r="C885" s="19"/>
      <c r="D885" s="20"/>
      <c r="E885" s="20"/>
      <c r="F885" s="20"/>
      <c r="G885" s="20"/>
      <c r="H885" s="20"/>
      <c r="I885" s="20"/>
      <c r="J885" s="20"/>
      <c r="K885" s="21"/>
      <c r="AD885" s="20"/>
      <c r="AE885" s="20"/>
      <c r="AF885" s="20"/>
      <c r="AG885" s="20"/>
      <c r="AH885" s="20"/>
      <c r="AI885" s="20"/>
      <c r="AJ885" s="20"/>
    </row>
    <row r="886" spans="1:36" ht="17.100000000000001" customHeight="1" x14ac:dyDescent="0.25">
      <c r="A886" s="60"/>
      <c r="B886" s="18"/>
      <c r="C886" s="19"/>
      <c r="D886" s="20"/>
      <c r="E886" s="20"/>
      <c r="F886" s="20"/>
      <c r="G886" s="20"/>
      <c r="H886" s="20"/>
      <c r="I886" s="20"/>
      <c r="J886" s="20"/>
      <c r="K886" s="21"/>
      <c r="AD886" s="20"/>
      <c r="AE886" s="20"/>
      <c r="AF886" s="20"/>
      <c r="AG886" s="20"/>
      <c r="AH886" s="20"/>
      <c r="AI886" s="20"/>
      <c r="AJ886" s="20"/>
    </row>
    <row r="887" spans="1:36" ht="17.100000000000001" customHeight="1" x14ac:dyDescent="0.25">
      <c r="A887" s="60"/>
      <c r="B887" s="18"/>
      <c r="C887" s="19"/>
      <c r="D887" s="20"/>
      <c r="E887" s="20"/>
      <c r="F887" s="20"/>
      <c r="G887" s="20"/>
      <c r="H887" s="20"/>
      <c r="I887" s="20"/>
      <c r="J887" s="20"/>
      <c r="K887" s="21"/>
      <c r="AD887" s="20"/>
      <c r="AE887" s="20"/>
      <c r="AF887" s="20"/>
      <c r="AG887" s="20"/>
      <c r="AH887" s="20"/>
      <c r="AI887" s="20"/>
      <c r="AJ887" s="20"/>
    </row>
    <row r="888" spans="1:36" ht="17.100000000000001" customHeight="1" x14ac:dyDescent="0.25">
      <c r="A888" s="60"/>
      <c r="B888" s="18"/>
      <c r="C888" s="19"/>
      <c r="D888" s="20"/>
      <c r="E888" s="20"/>
      <c r="F888" s="20"/>
      <c r="G888" s="20"/>
      <c r="H888" s="20"/>
      <c r="I888" s="20"/>
      <c r="J888" s="20"/>
      <c r="K888" s="21"/>
      <c r="AD888" s="20"/>
      <c r="AE888" s="20"/>
      <c r="AF888" s="20"/>
      <c r="AG888" s="20"/>
      <c r="AH888" s="20"/>
      <c r="AI888" s="20"/>
      <c r="AJ888" s="20"/>
    </row>
    <row r="889" spans="1:36" ht="17.100000000000001" customHeight="1" x14ac:dyDescent="0.25">
      <c r="A889" s="60"/>
      <c r="B889" s="18"/>
      <c r="C889" s="19"/>
      <c r="D889" s="20"/>
      <c r="E889" s="20"/>
      <c r="F889" s="20"/>
      <c r="G889" s="20"/>
      <c r="H889" s="20"/>
      <c r="I889" s="20"/>
      <c r="J889" s="20"/>
      <c r="K889" s="21"/>
      <c r="AD889" s="20"/>
      <c r="AE889" s="20"/>
      <c r="AF889" s="20"/>
      <c r="AG889" s="20"/>
      <c r="AH889" s="20"/>
      <c r="AI889" s="20"/>
      <c r="AJ889" s="20"/>
    </row>
    <row r="890" spans="1:36" ht="17.100000000000001" customHeight="1" x14ac:dyDescent="0.25">
      <c r="A890" s="60"/>
      <c r="B890" s="18"/>
      <c r="C890" s="19"/>
      <c r="D890" s="20"/>
      <c r="E890" s="20"/>
      <c r="F890" s="20"/>
      <c r="G890" s="20"/>
      <c r="H890" s="20"/>
      <c r="I890" s="20"/>
      <c r="J890" s="20"/>
      <c r="K890" s="21"/>
      <c r="AD890" s="20"/>
      <c r="AE890" s="20"/>
      <c r="AF890" s="20"/>
      <c r="AG890" s="20"/>
      <c r="AH890" s="20"/>
      <c r="AI890" s="20"/>
      <c r="AJ890" s="20"/>
    </row>
    <row r="891" spans="1:36" ht="17.100000000000001" customHeight="1" x14ac:dyDescent="0.25">
      <c r="A891" s="60"/>
      <c r="B891" s="18"/>
      <c r="C891" s="19"/>
      <c r="D891" s="20"/>
      <c r="E891" s="20"/>
      <c r="F891" s="20"/>
      <c r="G891" s="20"/>
      <c r="H891" s="20"/>
      <c r="I891" s="20"/>
      <c r="J891" s="20"/>
      <c r="K891" s="21"/>
      <c r="AD891" s="20"/>
      <c r="AE891" s="20"/>
      <c r="AF891" s="20"/>
      <c r="AG891" s="20"/>
      <c r="AH891" s="20"/>
      <c r="AI891" s="20"/>
      <c r="AJ891" s="20"/>
    </row>
    <row r="892" spans="1:36" ht="17.100000000000001" customHeight="1" x14ac:dyDescent="0.25">
      <c r="A892" s="60"/>
      <c r="B892" s="18"/>
      <c r="C892" s="19"/>
      <c r="D892" s="20"/>
      <c r="E892" s="20"/>
      <c r="F892" s="20"/>
      <c r="G892" s="20"/>
      <c r="H892" s="20"/>
      <c r="I892" s="20"/>
      <c r="J892" s="20"/>
      <c r="K892" s="21"/>
      <c r="AD892" s="20"/>
      <c r="AE892" s="20"/>
      <c r="AF892" s="20"/>
      <c r="AG892" s="20"/>
      <c r="AH892" s="20"/>
      <c r="AI892" s="20"/>
      <c r="AJ892" s="20"/>
    </row>
    <row r="893" spans="1:36" ht="17.100000000000001" customHeight="1" x14ac:dyDescent="0.25">
      <c r="A893" s="60"/>
      <c r="B893" s="18"/>
      <c r="C893" s="19"/>
      <c r="D893" s="20"/>
      <c r="E893" s="20"/>
      <c r="F893" s="20"/>
      <c r="G893" s="20"/>
      <c r="H893" s="20"/>
      <c r="I893" s="20"/>
      <c r="J893" s="20"/>
      <c r="K893" s="21"/>
      <c r="AD893" s="20"/>
      <c r="AE893" s="20"/>
      <c r="AF893" s="20"/>
      <c r="AG893" s="20"/>
      <c r="AH893" s="20"/>
      <c r="AI893" s="20"/>
      <c r="AJ893" s="20"/>
    </row>
    <row r="894" spans="1:36" ht="17.100000000000001" customHeight="1" x14ac:dyDescent="0.25">
      <c r="A894" s="60"/>
      <c r="B894" s="18"/>
      <c r="C894" s="19"/>
      <c r="D894" s="20"/>
      <c r="E894" s="20"/>
      <c r="F894" s="20"/>
      <c r="G894" s="20"/>
      <c r="H894" s="20"/>
      <c r="I894" s="20"/>
      <c r="J894" s="20"/>
      <c r="K894" s="21"/>
      <c r="AD894" s="20"/>
      <c r="AE894" s="20"/>
      <c r="AF894" s="20"/>
      <c r="AG894" s="20"/>
      <c r="AH894" s="20"/>
      <c r="AI894" s="20"/>
      <c r="AJ894" s="20"/>
    </row>
    <row r="895" spans="1:36" ht="17.100000000000001" customHeight="1" x14ac:dyDescent="0.25">
      <c r="A895" s="60"/>
      <c r="B895" s="18"/>
      <c r="C895" s="19"/>
      <c r="D895" s="20"/>
      <c r="E895" s="20"/>
      <c r="F895" s="20"/>
      <c r="G895" s="20"/>
      <c r="H895" s="20"/>
      <c r="I895" s="20"/>
      <c r="J895" s="20"/>
      <c r="K895" s="21"/>
      <c r="AD895" s="20"/>
      <c r="AE895" s="20"/>
      <c r="AF895" s="20"/>
      <c r="AG895" s="20"/>
      <c r="AH895" s="20"/>
      <c r="AI895" s="20"/>
      <c r="AJ895" s="20"/>
    </row>
    <row r="896" spans="1:36" ht="17.100000000000001" customHeight="1" x14ac:dyDescent="0.25">
      <c r="A896" s="60"/>
      <c r="B896" s="18"/>
      <c r="C896" s="19"/>
      <c r="D896" s="20"/>
      <c r="E896" s="20"/>
      <c r="F896" s="20"/>
      <c r="G896" s="20"/>
      <c r="H896" s="20"/>
      <c r="I896" s="20"/>
      <c r="J896" s="20"/>
      <c r="K896" s="21"/>
      <c r="AD896" s="20"/>
      <c r="AE896" s="20"/>
      <c r="AF896" s="20"/>
      <c r="AG896" s="20"/>
      <c r="AH896" s="20"/>
      <c r="AI896" s="20"/>
      <c r="AJ896" s="20"/>
    </row>
    <row r="897" spans="1:36" ht="17.100000000000001" customHeight="1" x14ac:dyDescent="0.25">
      <c r="A897" s="60"/>
      <c r="B897" s="18"/>
      <c r="C897" s="19"/>
      <c r="D897" s="20"/>
      <c r="E897" s="20"/>
      <c r="F897" s="20"/>
      <c r="G897" s="20"/>
      <c r="H897" s="20"/>
      <c r="I897" s="20"/>
      <c r="J897" s="20"/>
      <c r="K897" s="21"/>
      <c r="AD897" s="20"/>
      <c r="AE897" s="20"/>
      <c r="AF897" s="20"/>
      <c r="AG897" s="20"/>
      <c r="AH897" s="20"/>
      <c r="AI897" s="20"/>
      <c r="AJ897" s="20"/>
    </row>
    <row r="898" spans="1:36" ht="17.100000000000001" customHeight="1" x14ac:dyDescent="0.25">
      <c r="A898" s="60"/>
      <c r="B898" s="18"/>
      <c r="C898" s="19"/>
      <c r="D898" s="20"/>
      <c r="E898" s="20"/>
      <c r="F898" s="20"/>
      <c r="G898" s="20"/>
      <c r="H898" s="20"/>
      <c r="I898" s="20"/>
      <c r="J898" s="20"/>
      <c r="K898" s="21"/>
      <c r="AD898" s="20"/>
      <c r="AE898" s="20"/>
      <c r="AF898" s="20"/>
      <c r="AG898" s="20"/>
      <c r="AH898" s="20"/>
      <c r="AI898" s="20"/>
      <c r="AJ898" s="20"/>
    </row>
    <row r="899" spans="1:36" ht="17.100000000000001" customHeight="1" x14ac:dyDescent="0.25">
      <c r="A899" s="60"/>
      <c r="B899" s="18"/>
      <c r="C899" s="19"/>
      <c r="D899" s="20"/>
      <c r="E899" s="20"/>
      <c r="F899" s="20"/>
      <c r="G899" s="20"/>
      <c r="H899" s="20"/>
      <c r="I899" s="20"/>
      <c r="J899" s="20"/>
      <c r="K899" s="21"/>
      <c r="AD899" s="20"/>
      <c r="AE899" s="20"/>
      <c r="AF899" s="20"/>
      <c r="AG899" s="20"/>
      <c r="AH899" s="20"/>
      <c r="AI899" s="20"/>
      <c r="AJ899" s="20"/>
    </row>
    <row r="900" spans="1:36" ht="17.100000000000001" customHeight="1" x14ac:dyDescent="0.25">
      <c r="A900" s="60"/>
      <c r="B900" s="18"/>
      <c r="C900" s="19"/>
      <c r="D900" s="20"/>
      <c r="E900" s="20"/>
      <c r="F900" s="20"/>
      <c r="G900" s="20"/>
      <c r="H900" s="20"/>
      <c r="I900" s="20"/>
      <c r="J900" s="20"/>
      <c r="K900" s="21"/>
      <c r="AD900" s="20"/>
      <c r="AE900" s="20"/>
      <c r="AF900" s="20"/>
      <c r="AG900" s="20"/>
      <c r="AH900" s="20"/>
      <c r="AI900" s="20"/>
      <c r="AJ900" s="20"/>
    </row>
    <row r="901" spans="1:36" ht="17.100000000000001" customHeight="1" x14ac:dyDescent="0.25">
      <c r="A901" s="60"/>
      <c r="B901" s="18"/>
      <c r="C901" s="19"/>
      <c r="D901" s="20"/>
      <c r="E901" s="20"/>
      <c r="F901" s="20"/>
      <c r="G901" s="20"/>
      <c r="H901" s="20"/>
      <c r="I901" s="20"/>
      <c r="J901" s="20"/>
      <c r="K901" s="21"/>
      <c r="AD901" s="20"/>
      <c r="AE901" s="20"/>
      <c r="AF901" s="20"/>
      <c r="AG901" s="20"/>
      <c r="AH901" s="20"/>
      <c r="AI901" s="20"/>
      <c r="AJ901" s="20"/>
    </row>
    <row r="902" spans="1:36" ht="17.100000000000001" customHeight="1" x14ac:dyDescent="0.25">
      <c r="A902" s="60"/>
      <c r="B902" s="18"/>
      <c r="C902" s="19"/>
      <c r="D902" s="20"/>
      <c r="E902" s="20"/>
      <c r="F902" s="20"/>
      <c r="G902" s="20"/>
      <c r="H902" s="20"/>
      <c r="I902" s="20"/>
      <c r="J902" s="20"/>
      <c r="K902" s="21"/>
      <c r="AD902" s="20"/>
      <c r="AE902" s="20"/>
      <c r="AF902" s="20"/>
      <c r="AG902" s="20"/>
      <c r="AH902" s="20"/>
      <c r="AI902" s="20"/>
      <c r="AJ902" s="20"/>
    </row>
    <row r="903" spans="1:36" ht="17.100000000000001" customHeight="1" x14ac:dyDescent="0.25">
      <c r="A903" s="60"/>
      <c r="B903" s="18"/>
      <c r="C903" s="19"/>
      <c r="D903" s="20"/>
      <c r="E903" s="20"/>
      <c r="F903" s="20"/>
      <c r="G903" s="20"/>
      <c r="H903" s="20"/>
      <c r="I903" s="20"/>
      <c r="J903" s="20"/>
      <c r="K903" s="21"/>
      <c r="AD903" s="20"/>
      <c r="AE903" s="20"/>
      <c r="AF903" s="20"/>
      <c r="AG903" s="20"/>
      <c r="AH903" s="20"/>
      <c r="AI903" s="20"/>
      <c r="AJ903" s="20"/>
    </row>
    <row r="904" spans="1:36" ht="17.100000000000001" customHeight="1" x14ac:dyDescent="0.25">
      <c r="A904" s="60"/>
      <c r="B904" s="18"/>
      <c r="C904" s="19"/>
      <c r="D904" s="20"/>
      <c r="E904" s="20"/>
      <c r="F904" s="20"/>
      <c r="G904" s="20"/>
      <c r="H904" s="20"/>
      <c r="I904" s="20"/>
      <c r="J904" s="20"/>
      <c r="K904" s="21"/>
      <c r="AD904" s="20"/>
      <c r="AE904" s="20"/>
      <c r="AF904" s="20"/>
      <c r="AG904" s="20"/>
      <c r="AH904" s="20"/>
      <c r="AI904" s="20"/>
      <c r="AJ904" s="20"/>
    </row>
    <row r="905" spans="1:36" ht="17.100000000000001" customHeight="1" x14ac:dyDescent="0.25">
      <c r="A905" s="60"/>
      <c r="B905" s="18"/>
      <c r="C905" s="19"/>
      <c r="D905" s="20"/>
      <c r="E905" s="20"/>
      <c r="F905" s="20"/>
      <c r="G905" s="20"/>
      <c r="H905" s="20"/>
      <c r="I905" s="20"/>
      <c r="J905" s="20"/>
      <c r="K905" s="21"/>
      <c r="AD905" s="20"/>
      <c r="AE905" s="20"/>
      <c r="AF905" s="20"/>
      <c r="AG905" s="20"/>
      <c r="AH905" s="20"/>
      <c r="AI905" s="20"/>
      <c r="AJ905" s="20"/>
    </row>
    <row r="906" spans="1:36" ht="17.100000000000001" customHeight="1" x14ac:dyDescent="0.25">
      <c r="A906" s="60"/>
      <c r="B906" s="18"/>
      <c r="C906" s="19"/>
      <c r="D906" s="20"/>
      <c r="E906" s="20"/>
      <c r="F906" s="20"/>
      <c r="G906" s="20"/>
      <c r="H906" s="20"/>
      <c r="I906" s="20"/>
      <c r="J906" s="20"/>
      <c r="K906" s="21"/>
      <c r="AD906" s="20"/>
      <c r="AE906" s="20"/>
      <c r="AF906" s="20"/>
      <c r="AG906" s="20"/>
      <c r="AH906" s="20"/>
      <c r="AI906" s="20"/>
      <c r="AJ906" s="20"/>
    </row>
    <row r="907" spans="1:36" ht="17.100000000000001" customHeight="1" x14ac:dyDescent="0.25">
      <c r="A907" s="60"/>
      <c r="B907" s="18"/>
      <c r="C907" s="19"/>
      <c r="D907" s="20"/>
      <c r="E907" s="20"/>
      <c r="F907" s="20"/>
      <c r="G907" s="20"/>
      <c r="H907" s="20"/>
      <c r="I907" s="20"/>
      <c r="J907" s="20"/>
      <c r="K907" s="21"/>
      <c r="AD907" s="20"/>
      <c r="AE907" s="20"/>
      <c r="AF907" s="20"/>
      <c r="AG907" s="20"/>
      <c r="AH907" s="20"/>
      <c r="AI907" s="20"/>
      <c r="AJ907" s="20"/>
    </row>
    <row r="908" spans="1:36" ht="17.100000000000001" customHeight="1" x14ac:dyDescent="0.25">
      <c r="A908" s="60"/>
      <c r="B908" s="18"/>
      <c r="C908" s="19"/>
      <c r="D908" s="20"/>
      <c r="E908" s="20"/>
      <c r="F908" s="20"/>
      <c r="G908" s="20"/>
      <c r="H908" s="20"/>
      <c r="I908" s="20"/>
      <c r="J908" s="20"/>
      <c r="K908" s="21"/>
      <c r="AD908" s="20"/>
      <c r="AE908" s="20"/>
      <c r="AF908" s="20"/>
      <c r="AG908" s="20"/>
      <c r="AH908" s="20"/>
      <c r="AI908" s="20"/>
      <c r="AJ908" s="20"/>
    </row>
    <row r="909" spans="1:36" ht="17.100000000000001" customHeight="1" x14ac:dyDescent="0.25">
      <c r="A909" s="60"/>
      <c r="B909" s="18"/>
      <c r="C909" s="19"/>
      <c r="D909" s="20"/>
      <c r="E909" s="20"/>
      <c r="F909" s="20"/>
      <c r="G909" s="20"/>
      <c r="H909" s="20"/>
      <c r="I909" s="20"/>
      <c r="J909" s="20"/>
      <c r="K909" s="21"/>
      <c r="AD909" s="20"/>
      <c r="AE909" s="20"/>
      <c r="AF909" s="20"/>
      <c r="AG909" s="20"/>
      <c r="AH909" s="20"/>
      <c r="AI909" s="20"/>
      <c r="AJ909" s="20"/>
    </row>
    <row r="910" spans="1:36" ht="17.100000000000001" customHeight="1" x14ac:dyDescent="0.25">
      <c r="A910" s="60"/>
      <c r="B910" s="18"/>
      <c r="C910" s="19"/>
      <c r="D910" s="20"/>
      <c r="E910" s="20"/>
      <c r="F910" s="20"/>
      <c r="G910" s="20"/>
      <c r="H910" s="20"/>
      <c r="I910" s="20"/>
      <c r="J910" s="20"/>
      <c r="K910" s="21"/>
      <c r="AD910" s="20"/>
      <c r="AE910" s="20"/>
      <c r="AF910" s="20"/>
      <c r="AG910" s="20"/>
      <c r="AH910" s="20"/>
      <c r="AI910" s="20"/>
      <c r="AJ910" s="20"/>
    </row>
    <row r="911" spans="1:36" ht="17.100000000000001" customHeight="1" x14ac:dyDescent="0.25">
      <c r="A911" s="60"/>
      <c r="B911" s="18"/>
      <c r="C911" s="19"/>
      <c r="D911" s="20"/>
      <c r="E911" s="20"/>
      <c r="F911" s="20"/>
      <c r="G911" s="20"/>
      <c r="H911" s="20"/>
      <c r="I911" s="20"/>
      <c r="J911" s="20"/>
      <c r="K911" s="21"/>
      <c r="AD911" s="20"/>
      <c r="AE911" s="20"/>
      <c r="AF911" s="20"/>
      <c r="AG911" s="20"/>
      <c r="AH911" s="20"/>
      <c r="AI911" s="20"/>
      <c r="AJ911" s="20"/>
    </row>
    <row r="912" spans="1:36" ht="17.100000000000001" customHeight="1" x14ac:dyDescent="0.25">
      <c r="A912" s="60"/>
      <c r="B912" s="18"/>
      <c r="C912" s="19"/>
      <c r="D912" s="20"/>
      <c r="E912" s="20"/>
      <c r="F912" s="20"/>
      <c r="G912" s="20"/>
      <c r="H912" s="20"/>
      <c r="I912" s="20"/>
      <c r="J912" s="20"/>
      <c r="K912" s="21"/>
      <c r="AD912" s="20"/>
      <c r="AE912" s="20"/>
      <c r="AF912" s="20"/>
      <c r="AG912" s="20"/>
      <c r="AH912" s="20"/>
      <c r="AI912" s="20"/>
      <c r="AJ912" s="20"/>
    </row>
    <row r="913" spans="1:36" ht="17.100000000000001" customHeight="1" x14ac:dyDescent="0.25">
      <c r="A913" s="60"/>
      <c r="B913" s="18"/>
      <c r="C913" s="19"/>
      <c r="D913" s="20"/>
      <c r="E913" s="20"/>
      <c r="F913" s="20"/>
      <c r="G913" s="20"/>
      <c r="H913" s="20"/>
      <c r="I913" s="20"/>
      <c r="J913" s="20"/>
      <c r="K913" s="21"/>
      <c r="AD913" s="20"/>
      <c r="AE913" s="20"/>
      <c r="AF913" s="20"/>
      <c r="AG913" s="20"/>
      <c r="AH913" s="20"/>
      <c r="AI913" s="20"/>
      <c r="AJ913" s="20"/>
    </row>
    <row r="914" spans="1:36" ht="17.100000000000001" customHeight="1" x14ac:dyDescent="0.25">
      <c r="A914" s="60"/>
      <c r="B914" s="18"/>
      <c r="C914" s="19"/>
      <c r="D914" s="20"/>
      <c r="E914" s="20"/>
      <c r="F914" s="20"/>
      <c r="G914" s="20"/>
      <c r="H914" s="20"/>
      <c r="I914" s="20"/>
      <c r="J914" s="20"/>
      <c r="K914" s="21"/>
      <c r="AD914" s="20"/>
      <c r="AE914" s="20"/>
      <c r="AF914" s="20"/>
      <c r="AG914" s="20"/>
      <c r="AH914" s="20"/>
      <c r="AI914" s="20"/>
      <c r="AJ914" s="20"/>
    </row>
    <row r="915" spans="1:36" ht="17.100000000000001" customHeight="1" x14ac:dyDescent="0.25">
      <c r="A915" s="60"/>
      <c r="B915" s="18"/>
      <c r="C915" s="19"/>
      <c r="D915" s="20"/>
      <c r="E915" s="20"/>
      <c r="F915" s="20"/>
      <c r="G915" s="20"/>
      <c r="H915" s="20"/>
      <c r="I915" s="20"/>
      <c r="J915" s="20"/>
      <c r="K915" s="21"/>
      <c r="AD915" s="20"/>
      <c r="AE915" s="20"/>
      <c r="AF915" s="20"/>
      <c r="AG915" s="20"/>
      <c r="AH915" s="20"/>
      <c r="AI915" s="20"/>
      <c r="AJ915" s="20"/>
    </row>
    <row r="916" spans="1:36" ht="17.100000000000001" customHeight="1" x14ac:dyDescent="0.25">
      <c r="A916" s="60"/>
      <c r="B916" s="18"/>
      <c r="C916" s="19"/>
      <c r="D916" s="20"/>
      <c r="E916" s="20"/>
      <c r="F916" s="20"/>
      <c r="G916" s="20"/>
      <c r="H916" s="20"/>
      <c r="I916" s="20"/>
      <c r="J916" s="20"/>
      <c r="K916" s="21"/>
      <c r="AD916" s="20"/>
      <c r="AE916" s="20"/>
      <c r="AF916" s="20"/>
      <c r="AG916" s="20"/>
      <c r="AH916" s="20"/>
      <c r="AI916" s="20"/>
      <c r="AJ916" s="20"/>
    </row>
    <row r="917" spans="1:36" ht="17.100000000000001" customHeight="1" x14ac:dyDescent="0.25">
      <c r="A917" s="60"/>
      <c r="B917" s="18"/>
      <c r="C917" s="19"/>
      <c r="D917" s="20"/>
      <c r="E917" s="20"/>
      <c r="F917" s="20"/>
      <c r="G917" s="20"/>
      <c r="H917" s="20"/>
      <c r="I917" s="20"/>
      <c r="J917" s="20"/>
      <c r="K917" s="21"/>
      <c r="AD917" s="20"/>
      <c r="AE917" s="20"/>
      <c r="AF917" s="20"/>
      <c r="AG917" s="20"/>
      <c r="AH917" s="20"/>
      <c r="AI917" s="20"/>
      <c r="AJ917" s="20"/>
    </row>
    <row r="918" spans="1:36" ht="17.100000000000001" customHeight="1" x14ac:dyDescent="0.25">
      <c r="A918" s="60"/>
      <c r="B918" s="18"/>
      <c r="C918" s="19"/>
      <c r="D918" s="20"/>
      <c r="E918" s="20"/>
      <c r="F918" s="20"/>
      <c r="G918" s="20"/>
      <c r="H918" s="20"/>
      <c r="I918" s="20"/>
      <c r="J918" s="20"/>
      <c r="K918" s="21"/>
      <c r="AD918" s="20"/>
      <c r="AE918" s="20"/>
      <c r="AF918" s="20"/>
      <c r="AG918" s="20"/>
      <c r="AH918" s="20"/>
      <c r="AI918" s="20"/>
      <c r="AJ918" s="20"/>
    </row>
    <row r="919" spans="1:36" ht="17.100000000000001" customHeight="1" x14ac:dyDescent="0.25">
      <c r="A919" s="60"/>
      <c r="B919" s="18"/>
      <c r="C919" s="19"/>
      <c r="D919" s="20"/>
      <c r="E919" s="20"/>
      <c r="F919" s="20"/>
      <c r="G919" s="20"/>
      <c r="H919" s="20"/>
      <c r="I919" s="20"/>
      <c r="J919" s="20"/>
      <c r="K919" s="21"/>
      <c r="AD919" s="20"/>
      <c r="AE919" s="20"/>
      <c r="AF919" s="20"/>
      <c r="AG919" s="20"/>
      <c r="AH919" s="20"/>
      <c r="AI919" s="20"/>
      <c r="AJ919" s="20"/>
    </row>
    <row r="920" spans="1:36" ht="17.100000000000001" customHeight="1" x14ac:dyDescent="0.25">
      <c r="A920" s="60"/>
      <c r="B920" s="18"/>
      <c r="C920" s="19"/>
      <c r="D920" s="20"/>
      <c r="E920" s="20"/>
      <c r="F920" s="20"/>
      <c r="G920" s="20"/>
      <c r="H920" s="20"/>
      <c r="I920" s="20"/>
      <c r="J920" s="20"/>
      <c r="K920" s="21"/>
      <c r="AD920" s="20"/>
      <c r="AE920" s="20"/>
      <c r="AF920" s="20"/>
      <c r="AG920" s="20"/>
      <c r="AH920" s="20"/>
      <c r="AI920" s="20"/>
      <c r="AJ920" s="20"/>
    </row>
    <row r="921" spans="1:36" ht="17.100000000000001" customHeight="1" x14ac:dyDescent="0.25">
      <c r="A921" s="60"/>
      <c r="B921" s="18"/>
      <c r="C921" s="19"/>
      <c r="D921" s="20"/>
      <c r="E921" s="20"/>
      <c r="F921" s="20"/>
      <c r="G921" s="20"/>
      <c r="H921" s="20"/>
      <c r="I921" s="20"/>
      <c r="J921" s="20"/>
      <c r="K921" s="21"/>
      <c r="AD921" s="20"/>
      <c r="AE921" s="20"/>
      <c r="AF921" s="20"/>
      <c r="AG921" s="20"/>
      <c r="AH921" s="20"/>
      <c r="AI921" s="20"/>
      <c r="AJ921" s="20"/>
    </row>
    <row r="922" spans="1:36" ht="17.100000000000001" customHeight="1" x14ac:dyDescent="0.25">
      <c r="A922" s="60"/>
      <c r="B922" s="18"/>
      <c r="C922" s="19"/>
      <c r="D922" s="20"/>
      <c r="E922" s="20"/>
      <c r="F922" s="20"/>
      <c r="G922" s="20"/>
      <c r="H922" s="20"/>
      <c r="I922" s="20"/>
      <c r="J922" s="20"/>
      <c r="K922" s="21"/>
      <c r="AD922" s="20"/>
      <c r="AE922" s="20"/>
      <c r="AF922" s="20"/>
      <c r="AG922" s="20"/>
      <c r="AH922" s="20"/>
      <c r="AI922" s="20"/>
      <c r="AJ922" s="20"/>
    </row>
    <row r="923" spans="1:36" ht="17.100000000000001" customHeight="1" x14ac:dyDescent="0.25">
      <c r="A923" s="60"/>
      <c r="B923" s="18"/>
      <c r="C923" s="19"/>
      <c r="D923" s="20"/>
      <c r="E923" s="20"/>
      <c r="F923" s="20"/>
      <c r="G923" s="20"/>
      <c r="H923" s="20"/>
      <c r="I923" s="20"/>
      <c r="J923" s="20"/>
      <c r="K923" s="21"/>
      <c r="AD923" s="20"/>
      <c r="AE923" s="20"/>
      <c r="AF923" s="20"/>
      <c r="AG923" s="20"/>
      <c r="AH923" s="20"/>
      <c r="AI923" s="20"/>
      <c r="AJ923" s="20"/>
    </row>
    <row r="924" spans="1:36" ht="17.100000000000001" customHeight="1" x14ac:dyDescent="0.25">
      <c r="A924" s="60"/>
      <c r="B924" s="18"/>
      <c r="C924" s="19"/>
      <c r="D924" s="20"/>
      <c r="E924" s="20"/>
      <c r="F924" s="20"/>
      <c r="G924" s="20"/>
      <c r="H924" s="20"/>
      <c r="I924" s="20"/>
      <c r="J924" s="20"/>
      <c r="K924" s="21"/>
      <c r="AD924" s="20"/>
      <c r="AE924" s="20"/>
      <c r="AF924" s="20"/>
      <c r="AG924" s="20"/>
      <c r="AH924" s="20"/>
      <c r="AI924" s="20"/>
      <c r="AJ924" s="20"/>
    </row>
    <row r="925" spans="1:36" ht="17.100000000000001" customHeight="1" x14ac:dyDescent="0.25">
      <c r="A925" s="60"/>
      <c r="B925" s="18"/>
      <c r="C925" s="19"/>
      <c r="D925" s="20"/>
      <c r="E925" s="20"/>
      <c r="F925" s="20"/>
      <c r="G925" s="20"/>
      <c r="H925" s="20"/>
      <c r="I925" s="20"/>
      <c r="J925" s="20"/>
      <c r="K925" s="21"/>
      <c r="AD925" s="20"/>
      <c r="AE925" s="20"/>
      <c r="AF925" s="20"/>
      <c r="AG925" s="20"/>
      <c r="AH925" s="20"/>
      <c r="AI925" s="20"/>
      <c r="AJ925" s="20"/>
    </row>
    <row r="926" spans="1:36" ht="17.100000000000001" customHeight="1" x14ac:dyDescent="0.25">
      <c r="A926" s="60"/>
      <c r="B926" s="18"/>
      <c r="C926" s="19"/>
      <c r="D926" s="20"/>
      <c r="E926" s="20"/>
      <c r="F926" s="20"/>
      <c r="G926" s="20"/>
      <c r="H926" s="20"/>
      <c r="I926" s="20"/>
      <c r="J926" s="20"/>
      <c r="K926" s="21"/>
      <c r="AD926" s="20"/>
      <c r="AE926" s="20"/>
      <c r="AF926" s="20"/>
      <c r="AG926" s="20"/>
      <c r="AH926" s="20"/>
      <c r="AI926" s="20"/>
      <c r="AJ926" s="20"/>
    </row>
    <row r="927" spans="1:36" ht="17.100000000000001" customHeight="1" x14ac:dyDescent="0.25">
      <c r="A927" s="60"/>
      <c r="B927" s="18"/>
      <c r="C927" s="19"/>
      <c r="D927" s="20"/>
      <c r="E927" s="20"/>
      <c r="F927" s="20"/>
      <c r="G927" s="20"/>
      <c r="H927" s="20"/>
      <c r="I927" s="20"/>
      <c r="J927" s="20"/>
      <c r="K927" s="21"/>
      <c r="AD927" s="20"/>
      <c r="AE927" s="20"/>
      <c r="AF927" s="20"/>
      <c r="AG927" s="20"/>
      <c r="AH927" s="20"/>
      <c r="AI927" s="20"/>
      <c r="AJ927" s="20"/>
    </row>
    <row r="928" spans="1:36" ht="17.100000000000001" customHeight="1" x14ac:dyDescent="0.25">
      <c r="A928" s="60"/>
      <c r="B928" s="18"/>
      <c r="C928" s="19"/>
      <c r="D928" s="20"/>
      <c r="E928" s="20"/>
      <c r="F928" s="20"/>
      <c r="G928" s="20"/>
      <c r="H928" s="20"/>
      <c r="I928" s="20"/>
      <c r="J928" s="20"/>
      <c r="K928" s="21"/>
      <c r="AD928" s="20"/>
      <c r="AE928" s="20"/>
      <c r="AF928" s="20"/>
      <c r="AG928" s="20"/>
      <c r="AH928" s="20"/>
      <c r="AI928" s="20"/>
      <c r="AJ928" s="20"/>
    </row>
    <row r="929" spans="1:36" ht="17.100000000000001" customHeight="1" x14ac:dyDescent="0.25">
      <c r="A929" s="60"/>
      <c r="B929" s="18"/>
      <c r="C929" s="19"/>
      <c r="D929" s="20"/>
      <c r="E929" s="20"/>
      <c r="F929" s="20"/>
      <c r="G929" s="20"/>
      <c r="H929" s="20"/>
      <c r="I929" s="20"/>
      <c r="J929" s="20"/>
      <c r="K929" s="21"/>
      <c r="AD929" s="20"/>
      <c r="AE929" s="20"/>
      <c r="AF929" s="20"/>
      <c r="AG929" s="20"/>
      <c r="AH929" s="20"/>
      <c r="AI929" s="20"/>
      <c r="AJ929" s="20"/>
    </row>
    <row r="930" spans="1:36" ht="17.100000000000001" customHeight="1" x14ac:dyDescent="0.25">
      <c r="A930" s="60"/>
      <c r="B930" s="18"/>
      <c r="C930" s="19"/>
      <c r="D930" s="20"/>
      <c r="E930" s="20"/>
      <c r="F930" s="20"/>
      <c r="G930" s="20"/>
      <c r="H930" s="20"/>
      <c r="I930" s="20"/>
      <c r="J930" s="20"/>
      <c r="K930" s="21"/>
      <c r="AD930" s="20"/>
      <c r="AE930" s="20"/>
      <c r="AF930" s="20"/>
      <c r="AG930" s="20"/>
      <c r="AH930" s="20"/>
      <c r="AI930" s="20"/>
      <c r="AJ930" s="20"/>
    </row>
    <row r="931" spans="1:36" ht="17.100000000000001" customHeight="1" x14ac:dyDescent="0.25">
      <c r="A931" s="60"/>
      <c r="B931" s="18"/>
      <c r="C931" s="19"/>
      <c r="D931" s="20"/>
      <c r="E931" s="20"/>
      <c r="F931" s="20"/>
      <c r="G931" s="20"/>
      <c r="H931" s="20"/>
      <c r="I931" s="20"/>
      <c r="J931" s="20"/>
      <c r="K931" s="21"/>
      <c r="AD931" s="20"/>
      <c r="AE931" s="20"/>
      <c r="AF931" s="20"/>
      <c r="AG931" s="20"/>
      <c r="AH931" s="20"/>
      <c r="AI931" s="20"/>
      <c r="AJ931" s="20"/>
    </row>
    <row r="932" spans="1:36" ht="17.100000000000001" customHeight="1" x14ac:dyDescent="0.25">
      <c r="A932" s="60"/>
      <c r="B932" s="18"/>
      <c r="C932" s="19"/>
      <c r="D932" s="20"/>
      <c r="E932" s="20"/>
      <c r="F932" s="20"/>
      <c r="G932" s="20"/>
      <c r="H932" s="20"/>
      <c r="I932" s="20"/>
      <c r="J932" s="20"/>
      <c r="K932" s="21"/>
      <c r="AD932" s="20"/>
      <c r="AE932" s="20"/>
      <c r="AF932" s="20"/>
      <c r="AG932" s="20"/>
      <c r="AH932" s="20"/>
      <c r="AI932" s="20"/>
      <c r="AJ932" s="20"/>
    </row>
    <row r="933" spans="1:36" ht="17.100000000000001" customHeight="1" x14ac:dyDescent="0.25">
      <c r="A933" s="60"/>
      <c r="B933" s="18"/>
      <c r="C933" s="19"/>
      <c r="D933" s="20"/>
      <c r="E933" s="20"/>
      <c r="F933" s="20"/>
      <c r="G933" s="20"/>
      <c r="H933" s="20"/>
      <c r="I933" s="20"/>
      <c r="J933" s="20"/>
      <c r="K933" s="21"/>
      <c r="AD933" s="20"/>
      <c r="AE933" s="20"/>
      <c r="AF933" s="20"/>
      <c r="AG933" s="20"/>
      <c r="AH933" s="20"/>
      <c r="AI933" s="20"/>
      <c r="AJ933" s="20"/>
    </row>
    <row r="934" spans="1:36" ht="17.100000000000001" customHeight="1" x14ac:dyDescent="0.25">
      <c r="A934" s="60"/>
      <c r="B934" s="18"/>
      <c r="C934" s="19"/>
      <c r="D934" s="20"/>
      <c r="E934" s="20"/>
      <c r="F934" s="20"/>
      <c r="G934" s="20"/>
      <c r="H934" s="20"/>
      <c r="I934" s="20"/>
      <c r="J934" s="20"/>
      <c r="K934" s="21"/>
      <c r="AD934" s="20"/>
      <c r="AE934" s="20"/>
      <c r="AF934" s="20"/>
      <c r="AG934" s="20"/>
      <c r="AH934" s="20"/>
      <c r="AI934" s="20"/>
      <c r="AJ934" s="20"/>
    </row>
    <row r="935" spans="1:36" ht="17.100000000000001" customHeight="1" x14ac:dyDescent="0.25">
      <c r="A935" s="60"/>
      <c r="B935" s="18"/>
      <c r="C935" s="19"/>
      <c r="D935" s="20"/>
      <c r="E935" s="20"/>
      <c r="F935" s="20"/>
      <c r="G935" s="20"/>
      <c r="H935" s="20"/>
      <c r="I935" s="20"/>
      <c r="J935" s="20"/>
      <c r="K935" s="21"/>
      <c r="AD935" s="20"/>
      <c r="AE935" s="20"/>
      <c r="AF935" s="20"/>
      <c r="AG935" s="20"/>
      <c r="AH935" s="20"/>
      <c r="AI935" s="20"/>
      <c r="AJ935" s="20"/>
    </row>
    <row r="936" spans="1:36" ht="17.100000000000001" customHeight="1" x14ac:dyDescent="0.25">
      <c r="A936" s="60"/>
      <c r="B936" s="18"/>
      <c r="C936" s="19"/>
      <c r="D936" s="20"/>
      <c r="E936" s="20"/>
      <c r="F936" s="20"/>
      <c r="G936" s="20"/>
      <c r="H936" s="20"/>
      <c r="I936" s="20"/>
      <c r="J936" s="20"/>
      <c r="K936" s="21"/>
      <c r="AD936" s="20"/>
      <c r="AE936" s="20"/>
      <c r="AF936" s="20"/>
      <c r="AG936" s="20"/>
      <c r="AH936" s="20"/>
      <c r="AI936" s="20"/>
      <c r="AJ936" s="20"/>
    </row>
    <row r="937" spans="1:36" ht="17.100000000000001" customHeight="1" x14ac:dyDescent="0.25">
      <c r="A937" s="60"/>
      <c r="B937" s="18"/>
      <c r="C937" s="19"/>
      <c r="D937" s="20"/>
      <c r="E937" s="20"/>
      <c r="F937" s="20"/>
      <c r="G937" s="20"/>
      <c r="H937" s="20"/>
      <c r="I937" s="20"/>
      <c r="J937" s="20"/>
      <c r="K937" s="21"/>
      <c r="AD937" s="20"/>
      <c r="AE937" s="20"/>
      <c r="AF937" s="20"/>
      <c r="AG937" s="20"/>
      <c r="AH937" s="20"/>
      <c r="AI937" s="20"/>
      <c r="AJ937" s="20"/>
    </row>
    <row r="938" spans="1:36" ht="17.100000000000001" customHeight="1" x14ac:dyDescent="0.25">
      <c r="A938" s="60"/>
      <c r="B938" s="18"/>
      <c r="C938" s="19"/>
      <c r="D938" s="20"/>
      <c r="E938" s="20"/>
      <c r="F938" s="20"/>
      <c r="G938" s="20"/>
      <c r="H938" s="20"/>
      <c r="I938" s="20"/>
      <c r="J938" s="20"/>
      <c r="K938" s="21"/>
      <c r="AD938" s="20"/>
      <c r="AE938" s="20"/>
      <c r="AF938" s="20"/>
      <c r="AG938" s="20"/>
      <c r="AH938" s="20"/>
      <c r="AI938" s="20"/>
      <c r="AJ938" s="20"/>
    </row>
    <row r="939" spans="1:36" ht="17.100000000000001" customHeight="1" x14ac:dyDescent="0.25">
      <c r="A939" s="60"/>
      <c r="B939" s="18"/>
      <c r="C939" s="19"/>
      <c r="D939" s="20"/>
      <c r="E939" s="20"/>
      <c r="F939" s="20"/>
      <c r="G939" s="20"/>
      <c r="H939" s="20"/>
      <c r="I939" s="20"/>
      <c r="J939" s="20"/>
      <c r="K939" s="21"/>
      <c r="AD939" s="20"/>
      <c r="AE939" s="20"/>
      <c r="AF939" s="20"/>
      <c r="AG939" s="20"/>
      <c r="AH939" s="20"/>
      <c r="AI939" s="20"/>
      <c r="AJ939" s="20"/>
    </row>
    <row r="940" spans="1:36" ht="17.100000000000001" customHeight="1" x14ac:dyDescent="0.25">
      <c r="A940" s="60"/>
      <c r="B940" s="18"/>
      <c r="C940" s="19"/>
      <c r="D940" s="20"/>
      <c r="E940" s="20"/>
      <c r="F940" s="20"/>
      <c r="G940" s="20"/>
      <c r="H940" s="20"/>
      <c r="I940" s="20"/>
      <c r="J940" s="20"/>
      <c r="K940" s="21"/>
      <c r="AD940" s="20"/>
      <c r="AE940" s="20"/>
      <c r="AF940" s="20"/>
      <c r="AG940" s="20"/>
      <c r="AH940" s="20"/>
      <c r="AI940" s="20"/>
      <c r="AJ940" s="20"/>
    </row>
    <row r="941" spans="1:36" ht="17.100000000000001" customHeight="1" x14ac:dyDescent="0.25">
      <c r="A941" s="60"/>
      <c r="B941" s="18"/>
      <c r="C941" s="19"/>
      <c r="D941" s="20"/>
      <c r="E941" s="20"/>
      <c r="F941" s="20"/>
      <c r="G941" s="20"/>
      <c r="H941" s="20"/>
      <c r="I941" s="20"/>
      <c r="J941" s="20"/>
      <c r="K941" s="21"/>
      <c r="AD941" s="20"/>
      <c r="AE941" s="20"/>
      <c r="AF941" s="20"/>
      <c r="AG941" s="20"/>
      <c r="AH941" s="20"/>
      <c r="AI941" s="20"/>
      <c r="AJ941" s="20"/>
    </row>
    <row r="942" spans="1:36" ht="17.100000000000001" customHeight="1" x14ac:dyDescent="0.25">
      <c r="A942" s="60"/>
      <c r="B942" s="18"/>
      <c r="C942" s="19"/>
      <c r="D942" s="20"/>
      <c r="E942" s="20"/>
      <c r="F942" s="20"/>
      <c r="G942" s="20"/>
      <c r="H942" s="20"/>
      <c r="I942" s="20"/>
      <c r="J942" s="20"/>
      <c r="K942" s="21"/>
      <c r="AD942" s="20"/>
      <c r="AE942" s="20"/>
      <c r="AF942" s="20"/>
      <c r="AG942" s="20"/>
      <c r="AH942" s="20"/>
      <c r="AI942" s="20"/>
      <c r="AJ942" s="20"/>
    </row>
    <row r="943" spans="1:36" ht="17.100000000000001" customHeight="1" x14ac:dyDescent="0.25">
      <c r="A943" s="60"/>
      <c r="B943" s="18"/>
      <c r="C943" s="19"/>
      <c r="D943" s="20"/>
      <c r="E943" s="20"/>
      <c r="F943" s="20"/>
      <c r="G943" s="20"/>
      <c r="H943" s="20"/>
      <c r="I943" s="20"/>
      <c r="J943" s="20"/>
      <c r="K943" s="21"/>
      <c r="AD943" s="20"/>
      <c r="AE943" s="20"/>
      <c r="AF943" s="20"/>
      <c r="AG943" s="20"/>
      <c r="AH943" s="20"/>
      <c r="AI943" s="20"/>
      <c r="AJ943" s="20"/>
    </row>
    <row r="944" spans="1:36" ht="17.100000000000001" customHeight="1" x14ac:dyDescent="0.25">
      <c r="A944" s="60"/>
      <c r="B944" s="18"/>
      <c r="C944" s="19"/>
      <c r="D944" s="20"/>
      <c r="E944" s="20"/>
      <c r="F944" s="20"/>
      <c r="G944" s="20"/>
      <c r="H944" s="20"/>
      <c r="I944" s="20"/>
      <c r="J944" s="20"/>
      <c r="K944" s="21"/>
      <c r="AD944" s="20"/>
      <c r="AE944" s="20"/>
      <c r="AF944" s="20"/>
      <c r="AG944" s="20"/>
      <c r="AH944" s="20"/>
      <c r="AI944" s="20"/>
      <c r="AJ944" s="20"/>
    </row>
    <row r="945" spans="1:36" ht="17.100000000000001" customHeight="1" x14ac:dyDescent="0.25">
      <c r="A945" s="60"/>
      <c r="B945" s="18"/>
      <c r="C945" s="19"/>
      <c r="D945" s="20"/>
      <c r="E945" s="20"/>
      <c r="F945" s="20"/>
      <c r="G945" s="20"/>
      <c r="H945" s="20"/>
      <c r="I945" s="20"/>
      <c r="J945" s="20"/>
      <c r="K945" s="21"/>
      <c r="AD945" s="20"/>
      <c r="AE945" s="20"/>
      <c r="AF945" s="20"/>
      <c r="AG945" s="20"/>
      <c r="AH945" s="20"/>
      <c r="AI945" s="20"/>
      <c r="AJ945" s="20"/>
    </row>
    <row r="946" spans="1:36" ht="17.100000000000001" customHeight="1" x14ac:dyDescent="0.25">
      <c r="A946" s="60"/>
      <c r="B946" s="18"/>
      <c r="C946" s="19"/>
      <c r="D946" s="20"/>
      <c r="E946" s="20"/>
      <c r="F946" s="20"/>
      <c r="G946" s="20"/>
      <c r="H946" s="20"/>
      <c r="I946" s="20"/>
      <c r="J946" s="20"/>
      <c r="K946" s="21"/>
      <c r="AD946" s="20"/>
      <c r="AE946" s="20"/>
      <c r="AF946" s="20"/>
      <c r="AG946" s="20"/>
      <c r="AH946" s="20"/>
      <c r="AI946" s="20"/>
      <c r="AJ946" s="20"/>
    </row>
    <row r="947" spans="1:36" ht="17.100000000000001" customHeight="1" x14ac:dyDescent="0.25">
      <c r="A947" s="60"/>
      <c r="B947" s="18"/>
      <c r="C947" s="19"/>
      <c r="D947" s="20"/>
      <c r="E947" s="20"/>
      <c r="F947" s="20"/>
      <c r="G947" s="20"/>
      <c r="H947" s="20"/>
      <c r="I947" s="20"/>
      <c r="J947" s="20"/>
      <c r="K947" s="21"/>
      <c r="AD947" s="20"/>
      <c r="AE947" s="20"/>
      <c r="AF947" s="20"/>
      <c r="AG947" s="20"/>
      <c r="AH947" s="20"/>
      <c r="AI947" s="20"/>
      <c r="AJ947" s="20"/>
    </row>
    <row r="948" spans="1:36" ht="17.100000000000001" customHeight="1" x14ac:dyDescent="0.25">
      <c r="A948" s="60"/>
      <c r="B948" s="18"/>
      <c r="C948" s="19"/>
      <c r="D948" s="20"/>
      <c r="E948" s="20"/>
      <c r="F948" s="20"/>
      <c r="G948" s="20"/>
      <c r="H948" s="20"/>
      <c r="I948" s="20"/>
      <c r="J948" s="20"/>
      <c r="K948" s="21"/>
      <c r="AD948" s="20"/>
      <c r="AE948" s="20"/>
      <c r="AF948" s="20"/>
      <c r="AG948" s="20"/>
      <c r="AH948" s="20"/>
      <c r="AI948" s="20"/>
      <c r="AJ948" s="20"/>
    </row>
    <row r="949" spans="1:36" ht="17.100000000000001" customHeight="1" x14ac:dyDescent="0.25">
      <c r="A949" s="60"/>
      <c r="B949" s="18"/>
      <c r="C949" s="19"/>
      <c r="D949" s="20"/>
      <c r="E949" s="20"/>
      <c r="F949" s="20"/>
      <c r="G949" s="20"/>
      <c r="H949" s="20"/>
      <c r="I949" s="20"/>
      <c r="J949" s="20"/>
      <c r="K949" s="21"/>
      <c r="AD949" s="20"/>
      <c r="AE949" s="20"/>
      <c r="AF949" s="20"/>
      <c r="AG949" s="20"/>
      <c r="AH949" s="20"/>
      <c r="AI949" s="20"/>
      <c r="AJ949" s="20"/>
    </row>
    <row r="950" spans="1:36" ht="17.100000000000001" customHeight="1" x14ac:dyDescent="0.25">
      <c r="A950" s="60"/>
      <c r="B950" s="18"/>
      <c r="C950" s="19"/>
      <c r="D950" s="20"/>
      <c r="E950" s="20"/>
      <c r="F950" s="20"/>
      <c r="G950" s="20"/>
      <c r="H950" s="20"/>
      <c r="I950" s="20"/>
      <c r="J950" s="20"/>
      <c r="K950" s="21"/>
      <c r="AD950" s="20"/>
      <c r="AE950" s="20"/>
      <c r="AF950" s="20"/>
      <c r="AG950" s="20"/>
      <c r="AH950" s="20"/>
      <c r="AI950" s="20"/>
      <c r="AJ950" s="20"/>
    </row>
    <row r="951" spans="1:36" ht="17.100000000000001" customHeight="1" x14ac:dyDescent="0.25">
      <c r="A951" s="60"/>
      <c r="B951" s="18"/>
      <c r="C951" s="19"/>
      <c r="D951" s="20"/>
      <c r="E951" s="20"/>
      <c r="F951" s="20"/>
      <c r="G951" s="20"/>
      <c r="H951" s="20"/>
      <c r="I951" s="20"/>
      <c r="J951" s="20"/>
      <c r="K951" s="21"/>
      <c r="AD951" s="20"/>
      <c r="AE951" s="20"/>
      <c r="AF951" s="20"/>
      <c r="AG951" s="20"/>
      <c r="AH951" s="20"/>
      <c r="AI951" s="20"/>
      <c r="AJ951" s="20"/>
    </row>
    <row r="952" spans="1:36" ht="17.100000000000001" customHeight="1" x14ac:dyDescent="0.25">
      <c r="A952" s="60"/>
      <c r="B952" s="18"/>
      <c r="C952" s="19"/>
      <c r="D952" s="20"/>
      <c r="E952" s="20"/>
      <c r="F952" s="20"/>
      <c r="G952" s="20"/>
      <c r="H952" s="20"/>
      <c r="I952" s="20"/>
      <c r="J952" s="20"/>
      <c r="K952" s="21"/>
      <c r="AD952" s="20"/>
      <c r="AE952" s="20"/>
      <c r="AF952" s="20"/>
      <c r="AG952" s="20"/>
      <c r="AH952" s="20"/>
      <c r="AI952" s="20"/>
      <c r="AJ952" s="20"/>
    </row>
    <row r="953" spans="1:36" ht="17.100000000000001" customHeight="1" x14ac:dyDescent="0.25">
      <c r="A953" s="60"/>
      <c r="B953" s="18"/>
      <c r="C953" s="19"/>
      <c r="D953" s="20"/>
      <c r="E953" s="20"/>
      <c r="F953" s="20"/>
      <c r="G953" s="20"/>
      <c r="H953" s="20"/>
      <c r="I953" s="20"/>
      <c r="J953" s="20"/>
      <c r="K953" s="21"/>
      <c r="AD953" s="20"/>
      <c r="AE953" s="20"/>
      <c r="AF953" s="20"/>
      <c r="AG953" s="20"/>
      <c r="AH953" s="20"/>
      <c r="AI953" s="20"/>
      <c r="AJ953" s="20"/>
    </row>
    <row r="954" spans="1:36" ht="17.100000000000001" customHeight="1" x14ac:dyDescent="0.25">
      <c r="A954" s="60"/>
      <c r="B954" s="18"/>
      <c r="C954" s="19"/>
      <c r="D954" s="20"/>
      <c r="E954" s="20"/>
      <c r="F954" s="20"/>
      <c r="G954" s="20"/>
      <c r="H954" s="20"/>
      <c r="I954" s="20"/>
      <c r="J954" s="20"/>
      <c r="K954" s="21"/>
      <c r="AD954" s="20"/>
      <c r="AE954" s="20"/>
      <c r="AF954" s="20"/>
      <c r="AG954" s="20"/>
      <c r="AH954" s="20"/>
      <c r="AI954" s="20"/>
      <c r="AJ954" s="20"/>
    </row>
    <row r="955" spans="1:36" ht="17.100000000000001" customHeight="1" x14ac:dyDescent="0.25">
      <c r="A955" s="60"/>
      <c r="B955" s="18"/>
      <c r="C955" s="19"/>
      <c r="D955" s="20"/>
      <c r="E955" s="20"/>
      <c r="F955" s="20"/>
      <c r="G955" s="20"/>
      <c r="H955" s="20"/>
      <c r="I955" s="20"/>
      <c r="J955" s="20"/>
      <c r="K955" s="21"/>
      <c r="AD955" s="20"/>
      <c r="AE955" s="20"/>
      <c r="AF955" s="20"/>
      <c r="AG955" s="20"/>
      <c r="AH955" s="20"/>
      <c r="AI955" s="20"/>
      <c r="AJ955" s="20"/>
    </row>
    <row r="956" spans="1:36" ht="17.100000000000001" customHeight="1" x14ac:dyDescent="0.25">
      <c r="A956" s="60"/>
      <c r="B956" s="18"/>
      <c r="C956" s="19"/>
      <c r="D956" s="20"/>
      <c r="E956" s="20"/>
      <c r="F956" s="20"/>
      <c r="G956" s="20"/>
      <c r="H956" s="20"/>
      <c r="I956" s="20"/>
      <c r="J956" s="20"/>
      <c r="K956" s="21"/>
      <c r="AD956" s="20"/>
      <c r="AE956" s="20"/>
      <c r="AF956" s="20"/>
      <c r="AG956" s="20"/>
      <c r="AH956" s="20"/>
      <c r="AI956" s="20"/>
      <c r="AJ956" s="20"/>
    </row>
    <row r="957" spans="1:36" ht="17.100000000000001" customHeight="1" x14ac:dyDescent="0.25">
      <c r="A957" s="60"/>
      <c r="B957" s="18"/>
      <c r="C957" s="19"/>
      <c r="D957" s="20"/>
      <c r="E957" s="20"/>
      <c r="F957" s="20"/>
      <c r="G957" s="20"/>
      <c r="H957" s="20"/>
      <c r="I957" s="20"/>
      <c r="J957" s="20"/>
      <c r="K957" s="21"/>
      <c r="AD957" s="20"/>
      <c r="AE957" s="20"/>
      <c r="AF957" s="20"/>
      <c r="AG957" s="20"/>
      <c r="AH957" s="20"/>
      <c r="AI957" s="20"/>
      <c r="AJ957" s="20"/>
    </row>
    <row r="958" spans="1:36" ht="17.100000000000001" customHeight="1" x14ac:dyDescent="0.25">
      <c r="A958" s="60"/>
      <c r="B958" s="18"/>
      <c r="C958" s="19"/>
      <c r="D958" s="20"/>
      <c r="E958" s="20"/>
      <c r="F958" s="20"/>
      <c r="G958" s="20"/>
      <c r="H958" s="20"/>
      <c r="I958" s="20"/>
      <c r="J958" s="20"/>
      <c r="K958" s="21"/>
      <c r="AD958" s="20"/>
      <c r="AE958" s="20"/>
      <c r="AF958" s="20"/>
      <c r="AG958" s="20"/>
      <c r="AH958" s="20"/>
      <c r="AI958" s="20"/>
      <c r="AJ958" s="20"/>
    </row>
    <row r="959" spans="1:36" ht="17.100000000000001" customHeight="1" x14ac:dyDescent="0.25">
      <c r="A959" s="60"/>
      <c r="B959" s="18"/>
      <c r="C959" s="19"/>
      <c r="D959" s="20"/>
      <c r="E959" s="20"/>
      <c r="F959" s="20"/>
      <c r="G959" s="20"/>
      <c r="H959" s="20"/>
      <c r="I959" s="20"/>
      <c r="J959" s="20"/>
      <c r="K959" s="21"/>
      <c r="AD959" s="20"/>
      <c r="AE959" s="20"/>
      <c r="AF959" s="20"/>
      <c r="AG959" s="20"/>
      <c r="AH959" s="20"/>
      <c r="AI959" s="20"/>
      <c r="AJ959" s="20"/>
    </row>
    <row r="960" spans="1:36" ht="17.100000000000001" customHeight="1" x14ac:dyDescent="0.25">
      <c r="A960" s="60"/>
      <c r="B960" s="18"/>
      <c r="C960" s="19"/>
      <c r="D960" s="20"/>
      <c r="E960" s="20"/>
      <c r="F960" s="20"/>
      <c r="G960" s="20"/>
      <c r="H960" s="20"/>
      <c r="I960" s="20"/>
      <c r="J960" s="20"/>
      <c r="K960" s="21"/>
      <c r="AD960" s="20"/>
      <c r="AE960" s="20"/>
      <c r="AF960" s="20"/>
      <c r="AG960" s="20"/>
      <c r="AH960" s="20"/>
      <c r="AI960" s="20"/>
      <c r="AJ960" s="20"/>
    </row>
    <row r="961" spans="1:36" ht="17.100000000000001" customHeight="1" x14ac:dyDescent="0.25">
      <c r="A961" s="60"/>
      <c r="B961" s="18"/>
      <c r="C961" s="19"/>
      <c r="D961" s="20"/>
      <c r="E961" s="20"/>
      <c r="F961" s="20"/>
      <c r="G961" s="20"/>
      <c r="H961" s="20"/>
      <c r="I961" s="20"/>
      <c r="J961" s="20"/>
      <c r="K961" s="21"/>
      <c r="AD961" s="20"/>
      <c r="AE961" s="20"/>
      <c r="AF961" s="20"/>
      <c r="AG961" s="20"/>
      <c r="AH961" s="20"/>
      <c r="AI961" s="20"/>
      <c r="AJ961" s="20"/>
    </row>
    <row r="962" spans="1:36" ht="17.100000000000001" customHeight="1" x14ac:dyDescent="0.25">
      <c r="A962" s="60"/>
      <c r="B962" s="18"/>
      <c r="C962" s="19"/>
      <c r="D962" s="20"/>
      <c r="E962" s="20"/>
      <c r="F962" s="20"/>
      <c r="G962" s="20"/>
      <c r="H962" s="20"/>
      <c r="I962" s="20"/>
      <c r="J962" s="20"/>
      <c r="K962" s="21"/>
      <c r="AD962" s="20"/>
      <c r="AE962" s="20"/>
      <c r="AF962" s="20"/>
      <c r="AG962" s="20"/>
      <c r="AH962" s="20"/>
      <c r="AI962" s="20"/>
      <c r="AJ962" s="20"/>
    </row>
    <row r="963" spans="1:36" ht="17.100000000000001" customHeight="1" x14ac:dyDescent="0.25">
      <c r="A963" s="60"/>
      <c r="B963" s="18"/>
      <c r="C963" s="19"/>
      <c r="D963" s="20"/>
      <c r="E963" s="20"/>
      <c r="F963" s="20"/>
      <c r="G963" s="20"/>
      <c r="H963" s="20"/>
      <c r="I963" s="20"/>
      <c r="J963" s="20"/>
      <c r="K963" s="21"/>
      <c r="AD963" s="20"/>
      <c r="AE963" s="20"/>
      <c r="AF963" s="20"/>
      <c r="AG963" s="20"/>
      <c r="AH963" s="20"/>
      <c r="AI963" s="20"/>
      <c r="AJ963" s="20"/>
    </row>
    <row r="964" spans="1:36" ht="17.100000000000001" customHeight="1" x14ac:dyDescent="0.25">
      <c r="A964" s="60"/>
      <c r="B964" s="18"/>
      <c r="C964" s="19"/>
      <c r="D964" s="20"/>
      <c r="E964" s="20"/>
      <c r="F964" s="20"/>
      <c r="G964" s="20"/>
      <c r="H964" s="20"/>
      <c r="I964" s="20"/>
      <c r="J964" s="20"/>
      <c r="K964" s="21"/>
      <c r="AD964" s="20"/>
      <c r="AE964" s="20"/>
      <c r="AF964" s="20"/>
      <c r="AG964" s="20"/>
      <c r="AH964" s="20"/>
      <c r="AI964" s="20"/>
      <c r="AJ964" s="20"/>
    </row>
    <row r="965" spans="1:36" ht="17.100000000000001" customHeight="1" x14ac:dyDescent="0.25">
      <c r="A965" s="60"/>
      <c r="B965" s="18"/>
      <c r="C965" s="19"/>
      <c r="D965" s="20"/>
      <c r="E965" s="20"/>
      <c r="F965" s="20"/>
      <c r="G965" s="20"/>
      <c r="H965" s="20"/>
      <c r="I965" s="20"/>
      <c r="J965" s="20"/>
      <c r="K965" s="21"/>
      <c r="AD965" s="20"/>
      <c r="AE965" s="20"/>
      <c r="AF965" s="20"/>
      <c r="AG965" s="20"/>
      <c r="AH965" s="20"/>
      <c r="AI965" s="20"/>
      <c r="AJ965" s="20"/>
    </row>
    <row r="966" spans="1:36" ht="17.100000000000001" customHeight="1" x14ac:dyDescent="0.25">
      <c r="A966" s="60"/>
      <c r="B966" s="18"/>
      <c r="C966" s="19"/>
      <c r="D966" s="20"/>
      <c r="E966" s="20"/>
      <c r="F966" s="20"/>
      <c r="G966" s="20"/>
      <c r="H966" s="20"/>
      <c r="I966" s="20"/>
      <c r="J966" s="20"/>
      <c r="K966" s="21"/>
      <c r="AD966" s="20"/>
      <c r="AE966" s="20"/>
      <c r="AF966" s="20"/>
      <c r="AG966" s="20"/>
      <c r="AH966" s="20"/>
      <c r="AI966" s="20"/>
      <c r="AJ966" s="20"/>
    </row>
    <row r="967" spans="1:36" ht="17.100000000000001" customHeight="1" x14ac:dyDescent="0.25">
      <c r="A967" s="60"/>
      <c r="B967" s="18"/>
      <c r="C967" s="19"/>
      <c r="D967" s="20"/>
      <c r="E967" s="20"/>
      <c r="F967" s="20"/>
      <c r="G967" s="20"/>
      <c r="H967" s="20"/>
      <c r="I967" s="20"/>
      <c r="J967" s="20"/>
      <c r="K967" s="21"/>
      <c r="AD967" s="20"/>
      <c r="AE967" s="20"/>
      <c r="AF967" s="20"/>
      <c r="AG967" s="20"/>
      <c r="AH967" s="20"/>
      <c r="AI967" s="20"/>
      <c r="AJ967" s="20"/>
    </row>
    <row r="968" spans="1:36" ht="17.100000000000001" customHeight="1" x14ac:dyDescent="0.25">
      <c r="A968" s="60"/>
      <c r="B968" s="18"/>
      <c r="C968" s="19"/>
      <c r="D968" s="20"/>
      <c r="E968" s="20"/>
      <c r="F968" s="20"/>
      <c r="G968" s="20"/>
      <c r="H968" s="20"/>
      <c r="I968" s="20"/>
      <c r="J968" s="20"/>
      <c r="K968" s="21"/>
      <c r="AD968" s="20"/>
      <c r="AE968" s="20"/>
      <c r="AF968" s="20"/>
      <c r="AG968" s="20"/>
      <c r="AH968" s="20"/>
      <c r="AI968" s="20"/>
      <c r="AJ968" s="20"/>
    </row>
    <row r="969" spans="1:36" ht="17.100000000000001" customHeight="1" x14ac:dyDescent="0.25">
      <c r="A969" s="60"/>
      <c r="B969" s="18"/>
      <c r="C969" s="19"/>
      <c r="D969" s="20"/>
      <c r="E969" s="20"/>
      <c r="F969" s="20"/>
      <c r="G969" s="20"/>
      <c r="H969" s="20"/>
      <c r="I969" s="20"/>
      <c r="J969" s="20"/>
      <c r="K969" s="21"/>
      <c r="AD969" s="20"/>
      <c r="AE969" s="20"/>
      <c r="AF969" s="20"/>
      <c r="AG969" s="20"/>
      <c r="AH969" s="20"/>
      <c r="AI969" s="20"/>
      <c r="AJ969" s="20"/>
    </row>
    <row r="970" spans="1:36" ht="17.100000000000001" customHeight="1" x14ac:dyDescent="0.25">
      <c r="A970" s="60"/>
      <c r="B970" s="18"/>
      <c r="C970" s="19"/>
      <c r="D970" s="20"/>
      <c r="E970" s="20"/>
      <c r="F970" s="20"/>
      <c r="G970" s="20"/>
      <c r="H970" s="20"/>
      <c r="I970" s="20"/>
      <c r="J970" s="20"/>
      <c r="K970" s="21"/>
      <c r="AD970" s="20"/>
      <c r="AE970" s="20"/>
      <c r="AF970" s="20"/>
      <c r="AG970" s="20"/>
      <c r="AH970" s="20"/>
      <c r="AI970" s="20"/>
      <c r="AJ970" s="20"/>
    </row>
    <row r="971" spans="1:36" ht="17.100000000000001" customHeight="1" x14ac:dyDescent="0.25">
      <c r="A971" s="60"/>
      <c r="B971" s="18"/>
      <c r="C971" s="19"/>
      <c r="D971" s="20"/>
      <c r="E971" s="20"/>
      <c r="F971" s="20"/>
      <c r="G971" s="20"/>
      <c r="H971" s="20"/>
      <c r="I971" s="20"/>
      <c r="J971" s="20"/>
      <c r="K971" s="21"/>
      <c r="AD971" s="20"/>
      <c r="AE971" s="20"/>
      <c r="AF971" s="20"/>
      <c r="AG971" s="20"/>
      <c r="AH971" s="20"/>
      <c r="AI971" s="20"/>
      <c r="AJ971" s="20"/>
    </row>
    <row r="972" spans="1:36" ht="17.100000000000001" customHeight="1" x14ac:dyDescent="0.25">
      <c r="A972" s="60"/>
      <c r="B972" s="18"/>
      <c r="C972" s="19"/>
      <c r="D972" s="20"/>
      <c r="E972" s="20"/>
      <c r="F972" s="20"/>
      <c r="G972" s="20"/>
      <c r="H972" s="20"/>
      <c r="I972" s="20"/>
      <c r="J972" s="20"/>
      <c r="K972" s="21"/>
      <c r="AD972" s="20"/>
      <c r="AE972" s="20"/>
      <c r="AF972" s="20"/>
      <c r="AG972" s="20"/>
      <c r="AH972" s="20"/>
      <c r="AI972" s="20"/>
      <c r="AJ972" s="20"/>
    </row>
    <row r="973" spans="1:36" ht="17.100000000000001" customHeight="1" x14ac:dyDescent="0.25">
      <c r="A973" s="60"/>
      <c r="B973" s="18"/>
      <c r="C973" s="19"/>
      <c r="D973" s="20"/>
      <c r="E973" s="20"/>
      <c r="F973" s="20"/>
      <c r="G973" s="20"/>
      <c r="H973" s="20"/>
      <c r="I973" s="20"/>
      <c r="J973" s="20"/>
      <c r="K973" s="21"/>
      <c r="AD973" s="20"/>
      <c r="AE973" s="20"/>
      <c r="AF973" s="20"/>
      <c r="AG973" s="20"/>
      <c r="AH973" s="20"/>
      <c r="AI973" s="20"/>
      <c r="AJ973" s="20"/>
    </row>
    <row r="974" spans="1:36" ht="17.100000000000001" customHeight="1" x14ac:dyDescent="0.25">
      <c r="A974" s="60"/>
      <c r="B974" s="18"/>
      <c r="C974" s="19"/>
      <c r="D974" s="20"/>
      <c r="E974" s="20"/>
      <c r="F974" s="20"/>
      <c r="G974" s="20"/>
      <c r="H974" s="20"/>
      <c r="I974" s="20"/>
      <c r="J974" s="20"/>
      <c r="K974" s="21"/>
      <c r="AD974" s="20"/>
      <c r="AE974" s="20"/>
      <c r="AF974" s="20"/>
      <c r="AG974" s="20"/>
      <c r="AH974" s="20"/>
      <c r="AI974" s="20"/>
      <c r="AJ974" s="20"/>
    </row>
    <row r="975" spans="1:36" ht="17.100000000000001" customHeight="1" x14ac:dyDescent="0.25">
      <c r="A975" s="60"/>
      <c r="B975" s="18"/>
      <c r="C975" s="19"/>
      <c r="D975" s="20"/>
      <c r="E975" s="20"/>
      <c r="F975" s="20"/>
      <c r="G975" s="20"/>
      <c r="H975" s="20"/>
      <c r="I975" s="20"/>
      <c r="J975" s="20"/>
      <c r="K975" s="21"/>
      <c r="AD975" s="20"/>
      <c r="AE975" s="20"/>
      <c r="AF975" s="20"/>
      <c r="AG975" s="20"/>
      <c r="AH975" s="20"/>
      <c r="AI975" s="20"/>
      <c r="AJ975" s="20"/>
    </row>
    <row r="976" spans="1:36" ht="17.100000000000001" customHeight="1" x14ac:dyDescent="0.25">
      <c r="A976" s="60"/>
      <c r="B976" s="18"/>
      <c r="C976" s="19"/>
      <c r="D976" s="20"/>
      <c r="E976" s="20"/>
      <c r="F976" s="20"/>
      <c r="G976" s="20"/>
      <c r="H976" s="20"/>
      <c r="I976" s="20"/>
      <c r="J976" s="20"/>
      <c r="K976" s="21"/>
      <c r="AD976" s="20"/>
      <c r="AE976" s="20"/>
      <c r="AF976" s="20"/>
      <c r="AG976" s="20"/>
      <c r="AH976" s="20"/>
      <c r="AI976" s="20"/>
      <c r="AJ976" s="20"/>
    </row>
    <row r="977" spans="1:36" ht="17.100000000000001" customHeight="1" x14ac:dyDescent="0.25">
      <c r="A977" s="60"/>
      <c r="B977" s="18"/>
      <c r="C977" s="19"/>
      <c r="D977" s="20"/>
      <c r="E977" s="20"/>
      <c r="F977" s="20"/>
      <c r="G977" s="20"/>
      <c r="H977" s="20"/>
      <c r="I977" s="20"/>
      <c r="J977" s="20"/>
      <c r="K977" s="21"/>
      <c r="AD977" s="20"/>
      <c r="AE977" s="20"/>
      <c r="AF977" s="20"/>
      <c r="AG977" s="20"/>
      <c r="AH977" s="20"/>
      <c r="AI977" s="20"/>
      <c r="AJ977" s="20"/>
    </row>
    <row r="978" spans="1:36" ht="17.100000000000001" customHeight="1" x14ac:dyDescent="0.25">
      <c r="A978" s="60"/>
      <c r="B978" s="18"/>
      <c r="C978" s="19"/>
      <c r="K978" s="21"/>
      <c r="AD978" s="20"/>
      <c r="AE978" s="20"/>
      <c r="AF978" s="20"/>
      <c r="AG978" s="20"/>
      <c r="AH978" s="20"/>
      <c r="AI978" s="20"/>
      <c r="AJ978" s="20"/>
    </row>
    <row r="979" spans="1:36" ht="17.100000000000001" customHeight="1" x14ac:dyDescent="0.25">
      <c r="A979" s="60"/>
      <c r="B979" s="18"/>
      <c r="C979" s="19"/>
      <c r="K979" s="21"/>
      <c r="AD979" s="20"/>
      <c r="AE979" s="20"/>
      <c r="AF979" s="20"/>
      <c r="AG979" s="20"/>
      <c r="AH979" s="20"/>
      <c r="AI979" s="20"/>
      <c r="AJ979" s="20"/>
    </row>
    <row r="980" spans="1:36" ht="17.100000000000001" customHeight="1" x14ac:dyDescent="0.25">
      <c r="A980" s="60"/>
      <c r="B980" s="18"/>
      <c r="C980" s="19"/>
      <c r="K980" s="21"/>
      <c r="AD980" s="20"/>
      <c r="AE980" s="20"/>
      <c r="AF980" s="20"/>
      <c r="AG980" s="20"/>
      <c r="AH980" s="20"/>
      <c r="AI980" s="20"/>
      <c r="AJ980" s="20"/>
    </row>
    <row r="981" spans="1:36" ht="17.100000000000001" customHeight="1" x14ac:dyDescent="0.25">
      <c r="A981" s="60"/>
      <c r="B981" s="18"/>
      <c r="C981" s="19"/>
      <c r="K981" s="21"/>
      <c r="AD981" s="20"/>
      <c r="AE981" s="20"/>
      <c r="AF981" s="20"/>
      <c r="AG981" s="20"/>
      <c r="AH981" s="20"/>
      <c r="AI981" s="20"/>
      <c r="AJ981" s="20"/>
    </row>
    <row r="982" spans="1:36" ht="17.100000000000001" customHeight="1" x14ac:dyDescent="0.25">
      <c r="A982" s="60"/>
      <c r="B982" s="18"/>
      <c r="C982" s="19"/>
      <c r="K982" s="21"/>
      <c r="AD982" s="20"/>
      <c r="AE982" s="20"/>
      <c r="AF982" s="20"/>
      <c r="AG982" s="20"/>
      <c r="AH982" s="20"/>
      <c r="AI982" s="20"/>
      <c r="AJ982" s="20"/>
    </row>
    <row r="983" spans="1:36" ht="17.100000000000001" customHeight="1" x14ac:dyDescent="0.25">
      <c r="A983" s="60"/>
      <c r="B983" s="18"/>
      <c r="C983" s="19"/>
      <c r="K983" s="21"/>
      <c r="AD983" s="20"/>
      <c r="AE983" s="20"/>
      <c r="AF983" s="20"/>
      <c r="AG983" s="20"/>
      <c r="AH983" s="20"/>
      <c r="AI983" s="20"/>
      <c r="AJ983" s="20"/>
    </row>
    <row r="984" spans="1:36" ht="17.100000000000001" customHeight="1" x14ac:dyDescent="0.25">
      <c r="A984" s="60"/>
      <c r="B984" s="18"/>
      <c r="C984" s="19"/>
      <c r="K984" s="21"/>
      <c r="AD984" s="20"/>
      <c r="AE984" s="20"/>
      <c r="AF984" s="20"/>
      <c r="AG984" s="20"/>
      <c r="AH984" s="20"/>
      <c r="AI984" s="20"/>
      <c r="AJ984" s="20"/>
    </row>
    <row r="985" spans="1:36" ht="17.100000000000001" customHeight="1" x14ac:dyDescent="0.25">
      <c r="A985" s="60"/>
      <c r="B985" s="18"/>
      <c r="C985" s="19"/>
      <c r="K985" s="21"/>
      <c r="AD985" s="20"/>
      <c r="AE985" s="20"/>
      <c r="AF985" s="20"/>
      <c r="AG985" s="20"/>
      <c r="AH985" s="20"/>
      <c r="AI985" s="20"/>
      <c r="AJ985" s="20"/>
    </row>
    <row r="986" spans="1:36" ht="17.100000000000001" customHeight="1" x14ac:dyDescent="0.25">
      <c r="A986" s="60"/>
      <c r="B986" s="18"/>
      <c r="C986" s="19"/>
      <c r="K986" s="21"/>
      <c r="AD986" s="20"/>
      <c r="AE986" s="20"/>
      <c r="AF986" s="20"/>
      <c r="AG986" s="20"/>
      <c r="AH986" s="20"/>
      <c r="AI986" s="20"/>
      <c r="AJ986" s="20"/>
    </row>
    <row r="987" spans="1:36" ht="17.100000000000001" customHeight="1" x14ac:dyDescent="0.25">
      <c r="A987" s="60"/>
      <c r="B987" s="18"/>
      <c r="C987" s="19"/>
      <c r="K987" s="21"/>
      <c r="AD987" s="20"/>
      <c r="AE987" s="20"/>
      <c r="AF987" s="20"/>
      <c r="AG987" s="20"/>
      <c r="AH987" s="20"/>
      <c r="AI987" s="20"/>
      <c r="AJ987" s="20"/>
    </row>
    <row r="988" spans="1:36" ht="17.100000000000001" customHeight="1" x14ac:dyDescent="0.25">
      <c r="A988" s="60"/>
      <c r="B988" s="18"/>
      <c r="C988" s="19"/>
      <c r="K988" s="21"/>
      <c r="AD988" s="20"/>
      <c r="AE988" s="20"/>
      <c r="AF988" s="20"/>
      <c r="AG988" s="20"/>
      <c r="AH988" s="20"/>
      <c r="AI988" s="20"/>
      <c r="AJ988" s="20"/>
    </row>
    <row r="989" spans="1:36" ht="17.100000000000001" customHeight="1" x14ac:dyDescent="0.25">
      <c r="A989" s="60"/>
      <c r="B989" s="18"/>
      <c r="C989" s="19"/>
      <c r="K989" s="21"/>
      <c r="AD989" s="20"/>
      <c r="AE989" s="20"/>
      <c r="AF989" s="20"/>
      <c r="AG989" s="20"/>
      <c r="AH989" s="20"/>
      <c r="AI989" s="20"/>
      <c r="AJ989" s="20"/>
    </row>
    <row r="990" spans="1:36" ht="17.100000000000001" customHeight="1" x14ac:dyDescent="0.25">
      <c r="A990" s="60"/>
      <c r="B990" s="18"/>
      <c r="C990" s="19"/>
      <c r="K990" s="21"/>
      <c r="AD990" s="20"/>
      <c r="AE990" s="20"/>
      <c r="AF990" s="20"/>
      <c r="AG990" s="20"/>
      <c r="AH990" s="20"/>
      <c r="AI990" s="20"/>
      <c r="AJ990" s="20"/>
    </row>
    <row r="991" spans="1:36" ht="17.100000000000001" customHeight="1" x14ac:dyDescent="0.25">
      <c r="A991" s="60"/>
      <c r="B991" s="18"/>
      <c r="C991" s="19"/>
      <c r="K991" s="21"/>
      <c r="AD991" s="20"/>
      <c r="AE991" s="20"/>
      <c r="AF991" s="20"/>
      <c r="AG991" s="20"/>
      <c r="AH991" s="20"/>
      <c r="AI991" s="20"/>
      <c r="AJ991" s="20"/>
    </row>
    <row r="992" spans="1:36" ht="17.100000000000001" customHeight="1" x14ac:dyDescent="0.25">
      <c r="A992" s="60"/>
      <c r="B992" s="18"/>
      <c r="C992" s="19"/>
      <c r="K992" s="21"/>
      <c r="AD992" s="20"/>
      <c r="AE992" s="20"/>
      <c r="AF992" s="20"/>
      <c r="AG992" s="20"/>
      <c r="AH992" s="20"/>
      <c r="AI992" s="20"/>
      <c r="AJ992" s="20"/>
    </row>
    <row r="993" spans="1:36" ht="17.100000000000001" customHeight="1" x14ac:dyDescent="0.25">
      <c r="A993" s="60"/>
      <c r="B993" s="18"/>
      <c r="C993" s="19"/>
      <c r="K993" s="21"/>
      <c r="AD993" s="20"/>
      <c r="AE993" s="20"/>
      <c r="AF993" s="20"/>
      <c r="AG993" s="20"/>
      <c r="AH993" s="20"/>
      <c r="AI993" s="20"/>
      <c r="AJ993" s="20"/>
    </row>
    <row r="994" spans="1:36" ht="17.100000000000001" customHeight="1" x14ac:dyDescent="0.25">
      <c r="A994" s="60"/>
      <c r="B994" s="18"/>
      <c r="C994" s="19"/>
      <c r="K994" s="21"/>
      <c r="AD994" s="20"/>
      <c r="AE994" s="20"/>
      <c r="AF994" s="20"/>
      <c r="AG994" s="20"/>
      <c r="AH994" s="20"/>
      <c r="AI994" s="20"/>
      <c r="AJ994" s="20"/>
    </row>
    <row r="995" spans="1:36" ht="17.100000000000001" customHeight="1" x14ac:dyDescent="0.25">
      <c r="A995" s="60"/>
      <c r="B995" s="18"/>
      <c r="C995" s="19"/>
      <c r="K995" s="21"/>
      <c r="AD995" s="20"/>
      <c r="AE995" s="20"/>
      <c r="AF995" s="20"/>
      <c r="AG995" s="20"/>
      <c r="AH995" s="20"/>
      <c r="AI995" s="20"/>
      <c r="AJ995" s="20"/>
    </row>
    <row r="996" spans="1:36" ht="17.100000000000001" customHeight="1" x14ac:dyDescent="0.25">
      <c r="A996" s="60"/>
      <c r="B996" s="18"/>
      <c r="C996" s="19"/>
      <c r="K996" s="21"/>
      <c r="AD996" s="20"/>
      <c r="AE996" s="20"/>
      <c r="AF996" s="20"/>
      <c r="AG996" s="20"/>
      <c r="AH996" s="20"/>
      <c r="AI996" s="20"/>
      <c r="AJ996" s="20"/>
    </row>
    <row r="997" spans="1:36" ht="17.100000000000001" customHeight="1" x14ac:dyDescent="0.25">
      <c r="A997" s="60"/>
      <c r="B997" s="18"/>
      <c r="C997" s="19"/>
      <c r="K997" s="21"/>
      <c r="AD997" s="20"/>
      <c r="AE997" s="20"/>
      <c r="AF997" s="20"/>
      <c r="AG997" s="20"/>
      <c r="AH997" s="20"/>
      <c r="AI997" s="20"/>
      <c r="AJ997" s="20"/>
    </row>
    <row r="998" spans="1:36" ht="17.100000000000001" customHeight="1" x14ac:dyDescent="0.25">
      <c r="A998" s="60"/>
      <c r="B998" s="18"/>
      <c r="C998" s="19"/>
      <c r="K998" s="21"/>
      <c r="AD998" s="20"/>
      <c r="AE998" s="20"/>
      <c r="AF998" s="20"/>
      <c r="AG998" s="20"/>
      <c r="AH998" s="20"/>
      <c r="AI998" s="20"/>
      <c r="AJ998" s="20"/>
    </row>
    <row r="999" spans="1:36" ht="17.100000000000001" customHeight="1" x14ac:dyDescent="0.25">
      <c r="A999" s="60"/>
      <c r="B999" s="18"/>
      <c r="C999" s="19"/>
      <c r="K999" s="21"/>
      <c r="AD999" s="20"/>
      <c r="AE999" s="20"/>
      <c r="AF999" s="20"/>
      <c r="AG999" s="20"/>
      <c r="AH999" s="20"/>
      <c r="AI999" s="20"/>
      <c r="AJ999" s="20"/>
    </row>
    <row r="1000" spans="1:36" ht="17.100000000000001" customHeight="1" x14ac:dyDescent="0.25">
      <c r="A1000" s="60"/>
      <c r="B1000" s="18"/>
      <c r="C1000" s="19"/>
      <c r="K1000" s="21"/>
      <c r="AD1000" s="20"/>
      <c r="AE1000" s="20"/>
      <c r="AF1000" s="20"/>
      <c r="AG1000" s="20"/>
      <c r="AH1000" s="20"/>
      <c r="AI1000" s="20"/>
      <c r="AJ1000" s="20"/>
    </row>
    <row r="1001" spans="1:36" ht="17.100000000000001" customHeight="1" x14ac:dyDescent="0.25">
      <c r="A1001" s="60"/>
      <c r="B1001" s="18"/>
      <c r="C1001" s="19"/>
      <c r="K1001" s="21"/>
      <c r="AD1001" s="20"/>
      <c r="AE1001" s="20"/>
      <c r="AF1001" s="20"/>
      <c r="AG1001" s="20"/>
      <c r="AH1001" s="20"/>
      <c r="AI1001" s="20"/>
      <c r="AJ1001" s="20"/>
    </row>
    <row r="1002" spans="1:36" ht="17.100000000000001" customHeight="1" x14ac:dyDescent="0.25">
      <c r="A1002" s="60"/>
      <c r="B1002" s="18"/>
      <c r="C1002" s="19"/>
      <c r="K1002" s="21"/>
      <c r="AD1002" s="20"/>
      <c r="AE1002" s="20"/>
      <c r="AF1002" s="20"/>
      <c r="AG1002" s="20"/>
      <c r="AH1002" s="20"/>
      <c r="AI1002" s="20"/>
      <c r="AJ1002" s="20"/>
    </row>
    <row r="1003" spans="1:36" ht="17.100000000000001" customHeight="1" x14ac:dyDescent="0.25">
      <c r="A1003" s="60"/>
      <c r="B1003" s="18"/>
      <c r="C1003" s="19"/>
      <c r="K1003" s="21"/>
      <c r="AD1003" s="20"/>
      <c r="AE1003" s="20"/>
      <c r="AF1003" s="20"/>
      <c r="AG1003" s="20"/>
      <c r="AH1003" s="20"/>
      <c r="AI1003" s="20"/>
      <c r="AJ1003" s="20"/>
    </row>
    <row r="1004" spans="1:36" ht="17.100000000000001" customHeight="1" x14ac:dyDescent="0.25">
      <c r="A1004" s="60"/>
      <c r="B1004" s="18"/>
      <c r="C1004" s="19"/>
      <c r="K1004" s="21"/>
      <c r="AD1004" s="20"/>
      <c r="AE1004" s="20"/>
      <c r="AF1004" s="20"/>
      <c r="AG1004" s="20"/>
      <c r="AH1004" s="20"/>
      <c r="AI1004" s="20"/>
      <c r="AJ1004" s="20"/>
    </row>
    <row r="1005" spans="1:36" ht="17.100000000000001" customHeight="1" x14ac:dyDescent="0.25">
      <c r="A1005" s="60"/>
      <c r="B1005" s="18"/>
      <c r="C1005" s="19"/>
      <c r="K1005" s="21"/>
      <c r="AD1005" s="20"/>
      <c r="AE1005" s="20"/>
      <c r="AF1005" s="20"/>
      <c r="AG1005" s="20"/>
      <c r="AH1005" s="20"/>
      <c r="AI1005" s="20"/>
      <c r="AJ1005" s="20"/>
    </row>
    <row r="1006" spans="1:36" ht="17.100000000000001" customHeight="1" x14ac:dyDescent="0.25">
      <c r="A1006" s="60"/>
      <c r="B1006" s="18"/>
      <c r="C1006" s="19"/>
      <c r="K1006" s="21"/>
      <c r="AD1006" s="20"/>
      <c r="AE1006" s="20"/>
      <c r="AF1006" s="20"/>
      <c r="AG1006" s="20"/>
      <c r="AH1006" s="20"/>
      <c r="AI1006" s="20"/>
      <c r="AJ1006" s="20"/>
    </row>
    <row r="1007" spans="1:36" ht="17.100000000000001" customHeight="1" x14ac:dyDescent="0.25">
      <c r="A1007" s="60"/>
      <c r="B1007" s="18"/>
      <c r="C1007" s="19"/>
      <c r="K1007" s="21"/>
      <c r="AD1007" s="20"/>
      <c r="AE1007" s="20"/>
      <c r="AF1007" s="20"/>
      <c r="AG1007" s="20"/>
      <c r="AH1007" s="20"/>
      <c r="AI1007" s="20"/>
      <c r="AJ1007" s="20"/>
    </row>
    <row r="1008" spans="1:36" ht="17.100000000000001" customHeight="1" x14ac:dyDescent="0.25">
      <c r="A1008" s="60"/>
      <c r="B1008" s="18"/>
      <c r="C1008" s="19"/>
      <c r="K1008" s="21"/>
      <c r="AD1008" s="20"/>
      <c r="AE1008" s="20"/>
      <c r="AF1008" s="20"/>
      <c r="AG1008" s="20"/>
      <c r="AH1008" s="20"/>
      <c r="AI1008" s="20"/>
      <c r="AJ1008" s="20"/>
    </row>
    <row r="1009" spans="1:36" ht="17.100000000000001" customHeight="1" x14ac:dyDescent="0.25">
      <c r="A1009" s="60"/>
      <c r="B1009" s="18"/>
      <c r="C1009" s="19"/>
      <c r="K1009" s="21"/>
      <c r="AD1009" s="20"/>
      <c r="AE1009" s="20"/>
      <c r="AF1009" s="20"/>
      <c r="AG1009" s="20"/>
      <c r="AH1009" s="20"/>
      <c r="AI1009" s="20"/>
      <c r="AJ1009" s="20"/>
    </row>
    <row r="1010" spans="1:36" ht="17.100000000000001" customHeight="1" x14ac:dyDescent="0.25">
      <c r="A1010" s="60"/>
      <c r="B1010" s="18"/>
      <c r="C1010" s="19"/>
      <c r="K1010" s="21"/>
      <c r="AD1010" s="20"/>
      <c r="AE1010" s="20"/>
      <c r="AF1010" s="20"/>
      <c r="AG1010" s="20"/>
      <c r="AH1010" s="20"/>
      <c r="AI1010" s="20"/>
      <c r="AJ1010" s="20"/>
    </row>
    <row r="1011" spans="1:36" ht="17.100000000000001" customHeight="1" x14ac:dyDescent="0.25">
      <c r="A1011" s="60"/>
      <c r="B1011" s="18"/>
      <c r="C1011" s="19"/>
      <c r="K1011" s="21"/>
      <c r="AD1011" s="20"/>
      <c r="AE1011" s="20"/>
      <c r="AF1011" s="20"/>
      <c r="AG1011" s="20"/>
      <c r="AH1011" s="20"/>
      <c r="AI1011" s="20"/>
      <c r="AJ1011" s="20"/>
    </row>
    <row r="1012" spans="1:36" ht="17.100000000000001" customHeight="1" x14ac:dyDescent="0.25">
      <c r="A1012" s="60"/>
      <c r="B1012" s="18"/>
      <c r="C1012" s="19"/>
      <c r="K1012" s="21"/>
      <c r="AD1012" s="20"/>
      <c r="AE1012" s="20"/>
      <c r="AF1012" s="20"/>
      <c r="AG1012" s="20"/>
      <c r="AH1012" s="20"/>
      <c r="AI1012" s="20"/>
      <c r="AJ1012" s="20"/>
    </row>
    <row r="1013" spans="1:36" ht="17.100000000000001" customHeight="1" x14ac:dyDescent="0.25">
      <c r="A1013" s="60"/>
      <c r="B1013" s="18"/>
      <c r="C1013" s="19"/>
      <c r="K1013" s="21"/>
      <c r="AD1013" s="20"/>
      <c r="AE1013" s="20"/>
      <c r="AF1013" s="20"/>
      <c r="AG1013" s="20"/>
      <c r="AH1013" s="20"/>
      <c r="AI1013" s="20"/>
      <c r="AJ1013" s="20"/>
    </row>
    <row r="1014" spans="1:36" ht="17.100000000000001" customHeight="1" x14ac:dyDescent="0.25">
      <c r="A1014" s="60"/>
      <c r="B1014" s="18"/>
      <c r="C1014" s="19"/>
      <c r="K1014" s="21"/>
      <c r="AD1014" s="20"/>
      <c r="AE1014" s="20"/>
      <c r="AF1014" s="20"/>
      <c r="AG1014" s="20"/>
      <c r="AH1014" s="20"/>
      <c r="AI1014" s="20"/>
      <c r="AJ1014" s="20"/>
    </row>
    <row r="1015" spans="1:36" ht="17.100000000000001" customHeight="1" x14ac:dyDescent="0.25">
      <c r="A1015" s="60"/>
      <c r="B1015" s="18"/>
      <c r="C1015" s="19"/>
      <c r="K1015" s="21"/>
      <c r="AD1015" s="20"/>
      <c r="AE1015" s="20"/>
      <c r="AF1015" s="20"/>
      <c r="AG1015" s="20"/>
      <c r="AH1015" s="20"/>
      <c r="AI1015" s="20"/>
      <c r="AJ1015" s="20"/>
    </row>
    <row r="1016" spans="1:36" ht="17.100000000000001" customHeight="1" x14ac:dyDescent="0.25">
      <c r="A1016" s="60"/>
      <c r="B1016" s="18"/>
      <c r="C1016" s="19"/>
      <c r="K1016" s="21"/>
      <c r="AD1016" s="20"/>
      <c r="AE1016" s="20"/>
      <c r="AF1016" s="20"/>
      <c r="AG1016" s="20"/>
      <c r="AH1016" s="20"/>
      <c r="AI1016" s="20"/>
      <c r="AJ1016" s="20"/>
    </row>
    <row r="1017" spans="1:36" ht="17.100000000000001" customHeight="1" x14ac:dyDescent="0.25">
      <c r="A1017" s="60"/>
      <c r="B1017" s="18"/>
      <c r="C1017" s="19"/>
      <c r="K1017" s="21"/>
      <c r="AD1017" s="20"/>
      <c r="AE1017" s="20"/>
      <c r="AF1017" s="20"/>
      <c r="AG1017" s="20"/>
      <c r="AH1017" s="20"/>
      <c r="AI1017" s="20"/>
      <c r="AJ1017" s="20"/>
    </row>
    <row r="1018" spans="1:36" ht="17.100000000000001" customHeight="1" x14ac:dyDescent="0.25">
      <c r="A1018" s="60"/>
      <c r="B1018" s="18"/>
      <c r="C1018" s="19"/>
      <c r="K1018" s="21"/>
      <c r="AD1018" s="20"/>
      <c r="AE1018" s="20"/>
      <c r="AF1018" s="20"/>
      <c r="AG1018" s="20"/>
      <c r="AH1018" s="20"/>
      <c r="AI1018" s="20"/>
      <c r="AJ1018" s="20"/>
    </row>
    <row r="1019" spans="1:36" ht="17.100000000000001" customHeight="1" x14ac:dyDescent="0.25">
      <c r="A1019" s="60"/>
      <c r="B1019" s="18"/>
      <c r="C1019" s="19"/>
      <c r="K1019" s="21"/>
      <c r="AD1019" s="20"/>
      <c r="AE1019" s="20"/>
      <c r="AF1019" s="20"/>
      <c r="AG1019" s="20"/>
      <c r="AH1019" s="20"/>
      <c r="AI1019" s="20"/>
      <c r="AJ1019" s="20"/>
    </row>
    <row r="1020" spans="1:36" ht="17.100000000000001" customHeight="1" x14ac:dyDescent="0.25">
      <c r="A1020" s="60"/>
      <c r="B1020" s="18"/>
      <c r="C1020" s="19"/>
      <c r="K1020" s="21"/>
      <c r="AD1020" s="20"/>
      <c r="AE1020" s="20"/>
      <c r="AF1020" s="20"/>
      <c r="AG1020" s="20"/>
      <c r="AH1020" s="20"/>
      <c r="AI1020" s="20"/>
      <c r="AJ1020" s="20"/>
    </row>
    <row r="1021" spans="1:36" ht="17.100000000000001" customHeight="1" x14ac:dyDescent="0.25">
      <c r="A1021" s="60"/>
      <c r="B1021" s="18"/>
      <c r="C1021" s="19"/>
      <c r="K1021" s="21"/>
      <c r="AD1021" s="20"/>
      <c r="AE1021" s="20"/>
      <c r="AF1021" s="20"/>
      <c r="AG1021" s="20"/>
      <c r="AH1021" s="20"/>
      <c r="AI1021" s="20"/>
      <c r="AJ1021" s="20"/>
    </row>
    <row r="1022" spans="1:36" ht="17.100000000000001" customHeight="1" x14ac:dyDescent="0.25">
      <c r="A1022" s="60"/>
      <c r="B1022" s="18"/>
      <c r="C1022" s="19"/>
      <c r="K1022" s="21"/>
      <c r="AD1022" s="20"/>
      <c r="AE1022" s="20"/>
      <c r="AF1022" s="20"/>
      <c r="AG1022" s="20"/>
      <c r="AH1022" s="20"/>
      <c r="AI1022" s="20"/>
      <c r="AJ1022" s="20"/>
    </row>
    <row r="1023" spans="1:36" ht="17.100000000000001" customHeight="1" x14ac:dyDescent="0.25">
      <c r="A1023" s="60"/>
      <c r="B1023" s="18"/>
      <c r="C1023" s="19"/>
      <c r="K1023" s="21"/>
      <c r="AD1023" s="20"/>
      <c r="AE1023" s="20"/>
      <c r="AF1023" s="20"/>
      <c r="AG1023" s="20"/>
      <c r="AH1023" s="20"/>
      <c r="AI1023" s="20"/>
      <c r="AJ1023" s="20"/>
    </row>
    <row r="1024" spans="1:36" ht="17.100000000000001" customHeight="1" x14ac:dyDescent="0.25">
      <c r="A1024" s="60"/>
      <c r="B1024" s="18"/>
      <c r="C1024" s="19"/>
      <c r="K1024" s="21"/>
      <c r="AD1024" s="20"/>
      <c r="AE1024" s="20"/>
      <c r="AF1024" s="20"/>
      <c r="AG1024" s="20"/>
      <c r="AH1024" s="20"/>
      <c r="AI1024" s="20"/>
      <c r="AJ1024" s="20"/>
    </row>
    <row r="1025" spans="1:36" ht="17.100000000000001" customHeight="1" x14ac:dyDescent="0.25">
      <c r="A1025" s="60"/>
      <c r="B1025" s="18"/>
      <c r="C1025" s="19"/>
      <c r="K1025" s="21"/>
      <c r="AD1025" s="20"/>
      <c r="AE1025" s="20"/>
      <c r="AF1025" s="20"/>
      <c r="AG1025" s="20"/>
      <c r="AH1025" s="20"/>
      <c r="AI1025" s="20"/>
      <c r="AJ1025" s="20"/>
    </row>
    <row r="1026" spans="1:36" ht="17.100000000000001" customHeight="1" x14ac:dyDescent="0.25">
      <c r="A1026" s="60"/>
      <c r="B1026" s="18"/>
      <c r="C1026" s="19"/>
      <c r="K1026" s="21"/>
      <c r="AD1026" s="20"/>
      <c r="AE1026" s="20"/>
      <c r="AF1026" s="20"/>
      <c r="AG1026" s="20"/>
      <c r="AH1026" s="20"/>
      <c r="AI1026" s="20"/>
      <c r="AJ1026" s="20"/>
    </row>
    <row r="1027" spans="1:36" ht="17.100000000000001" customHeight="1" x14ac:dyDescent="0.25">
      <c r="A1027" s="60"/>
      <c r="B1027" s="18"/>
      <c r="C1027" s="19"/>
      <c r="K1027" s="21"/>
      <c r="AD1027" s="20"/>
      <c r="AE1027" s="20"/>
      <c r="AF1027" s="20"/>
      <c r="AG1027" s="20"/>
      <c r="AH1027" s="20"/>
      <c r="AI1027" s="20"/>
      <c r="AJ1027" s="20"/>
    </row>
    <row r="1028" spans="1:36" ht="17.100000000000001" customHeight="1" x14ac:dyDescent="0.25">
      <c r="A1028" s="60"/>
      <c r="B1028" s="18"/>
      <c r="C1028" s="19"/>
      <c r="K1028" s="21"/>
      <c r="AD1028" s="20"/>
      <c r="AE1028" s="20"/>
      <c r="AF1028" s="20"/>
      <c r="AG1028" s="20"/>
      <c r="AH1028" s="20"/>
      <c r="AI1028" s="20"/>
      <c r="AJ1028" s="20"/>
    </row>
    <row r="1029" spans="1:36" ht="17.100000000000001" customHeight="1" x14ac:dyDescent="0.25">
      <c r="A1029" s="60"/>
      <c r="B1029" s="18"/>
      <c r="C1029" s="19"/>
      <c r="K1029" s="21"/>
      <c r="AD1029" s="20"/>
      <c r="AE1029" s="20"/>
      <c r="AF1029" s="20"/>
      <c r="AG1029" s="20"/>
      <c r="AH1029" s="20"/>
      <c r="AI1029" s="20"/>
      <c r="AJ1029" s="20"/>
    </row>
    <row r="1030" spans="1:36" ht="17.100000000000001" customHeight="1" x14ac:dyDescent="0.25">
      <c r="A1030" s="60"/>
      <c r="B1030" s="18"/>
      <c r="C1030" s="19"/>
      <c r="K1030" s="21"/>
      <c r="AD1030" s="20"/>
      <c r="AE1030" s="20"/>
      <c r="AF1030" s="20"/>
      <c r="AG1030" s="20"/>
      <c r="AH1030" s="20"/>
      <c r="AI1030" s="20"/>
      <c r="AJ1030" s="20"/>
    </row>
    <row r="1031" spans="1:36" ht="17.100000000000001" customHeight="1" x14ac:dyDescent="0.25">
      <c r="A1031" s="60"/>
      <c r="B1031" s="18"/>
      <c r="C1031" s="19"/>
      <c r="K1031" s="21"/>
      <c r="AD1031" s="20"/>
      <c r="AE1031" s="20"/>
      <c r="AF1031" s="20"/>
      <c r="AG1031" s="20"/>
      <c r="AH1031" s="20"/>
      <c r="AI1031" s="20"/>
      <c r="AJ1031" s="20"/>
    </row>
    <row r="1032" spans="1:36" ht="17.100000000000001" customHeight="1" x14ac:dyDescent="0.25">
      <c r="A1032" s="60"/>
      <c r="B1032" s="18"/>
      <c r="C1032" s="19"/>
      <c r="K1032" s="21"/>
      <c r="AD1032" s="20"/>
      <c r="AE1032" s="20"/>
      <c r="AF1032" s="20"/>
      <c r="AG1032" s="20"/>
      <c r="AH1032" s="20"/>
      <c r="AI1032" s="20"/>
      <c r="AJ1032" s="20"/>
    </row>
    <row r="1033" spans="1:36" ht="17.100000000000001" customHeight="1" x14ac:dyDescent="0.25">
      <c r="A1033" s="60"/>
      <c r="B1033" s="18"/>
      <c r="C1033" s="19"/>
      <c r="K1033" s="21"/>
      <c r="AD1033" s="20"/>
      <c r="AE1033" s="20"/>
      <c r="AF1033" s="20"/>
      <c r="AG1033" s="20"/>
      <c r="AH1033" s="20"/>
      <c r="AI1033" s="20"/>
      <c r="AJ1033" s="20"/>
    </row>
    <row r="1034" spans="1:36" ht="17.100000000000001" customHeight="1" x14ac:dyDescent="0.25">
      <c r="A1034" s="60"/>
      <c r="B1034" s="18"/>
      <c r="C1034" s="19"/>
      <c r="K1034" s="21"/>
      <c r="AD1034" s="20"/>
      <c r="AE1034" s="20"/>
      <c r="AF1034" s="20"/>
      <c r="AG1034" s="20"/>
      <c r="AH1034" s="20"/>
      <c r="AI1034" s="20"/>
      <c r="AJ1034" s="20"/>
    </row>
    <row r="1035" spans="1:36" ht="17.100000000000001" customHeight="1" x14ac:dyDescent="0.25">
      <c r="A1035" s="60"/>
      <c r="B1035" s="18"/>
      <c r="C1035" s="19"/>
      <c r="K1035" s="21"/>
      <c r="AD1035" s="20"/>
      <c r="AE1035" s="20"/>
      <c r="AF1035" s="20"/>
      <c r="AG1035" s="20"/>
      <c r="AH1035" s="20"/>
      <c r="AI1035" s="20"/>
      <c r="AJ1035" s="20"/>
    </row>
    <row r="1036" spans="1:36" ht="17.100000000000001" customHeight="1" x14ac:dyDescent="0.25">
      <c r="A1036" s="60"/>
      <c r="B1036" s="18"/>
      <c r="C1036" s="19"/>
      <c r="K1036" s="21"/>
      <c r="AD1036" s="20"/>
      <c r="AE1036" s="20"/>
      <c r="AF1036" s="20"/>
      <c r="AG1036" s="20"/>
      <c r="AH1036" s="20"/>
      <c r="AI1036" s="20"/>
      <c r="AJ1036" s="20"/>
    </row>
    <row r="1037" spans="1:36" ht="17.100000000000001" customHeight="1" x14ac:dyDescent="0.25">
      <c r="A1037" s="60"/>
      <c r="B1037" s="18"/>
      <c r="C1037" s="19"/>
      <c r="K1037" s="21"/>
      <c r="AD1037" s="20"/>
      <c r="AE1037" s="20"/>
      <c r="AF1037" s="20"/>
      <c r="AG1037" s="20"/>
      <c r="AH1037" s="20"/>
      <c r="AI1037" s="20"/>
      <c r="AJ1037" s="20"/>
    </row>
    <row r="1038" spans="1:36" ht="17.100000000000001" customHeight="1" x14ac:dyDescent="0.25">
      <c r="A1038" s="60"/>
      <c r="B1038" s="18"/>
      <c r="C1038" s="19"/>
      <c r="K1038" s="21"/>
      <c r="AD1038" s="20"/>
      <c r="AE1038" s="20"/>
      <c r="AF1038" s="20"/>
      <c r="AG1038" s="20"/>
      <c r="AH1038" s="20"/>
      <c r="AI1038" s="20"/>
      <c r="AJ1038" s="20"/>
    </row>
    <row r="1039" spans="1:36" ht="17.100000000000001" customHeight="1" x14ac:dyDescent="0.25">
      <c r="A1039" s="60"/>
      <c r="B1039" s="18"/>
      <c r="C1039" s="19"/>
      <c r="K1039" s="21"/>
      <c r="AD1039" s="20"/>
      <c r="AE1039" s="20"/>
      <c r="AF1039" s="20"/>
      <c r="AG1039" s="20"/>
      <c r="AH1039" s="20"/>
      <c r="AI1039" s="20"/>
      <c r="AJ1039" s="20"/>
    </row>
    <row r="1040" spans="1:36" ht="17.100000000000001" customHeight="1" x14ac:dyDescent="0.25">
      <c r="A1040" s="60"/>
      <c r="B1040" s="18"/>
      <c r="C1040" s="19"/>
      <c r="K1040" s="21"/>
      <c r="AD1040" s="20"/>
      <c r="AE1040" s="20"/>
      <c r="AF1040" s="20"/>
      <c r="AG1040" s="20"/>
      <c r="AH1040" s="20"/>
      <c r="AI1040" s="20"/>
      <c r="AJ1040" s="20"/>
    </row>
    <row r="1041" spans="1:36" ht="17.100000000000001" customHeight="1" x14ac:dyDescent="0.25">
      <c r="A1041" s="60"/>
      <c r="B1041" s="18"/>
      <c r="C1041" s="19"/>
      <c r="K1041" s="21"/>
      <c r="AD1041" s="20"/>
      <c r="AE1041" s="20"/>
      <c r="AF1041" s="20"/>
      <c r="AG1041" s="20"/>
      <c r="AH1041" s="20"/>
      <c r="AI1041" s="20"/>
      <c r="AJ1041" s="20"/>
    </row>
    <row r="1042" spans="1:36" ht="17.100000000000001" customHeight="1" x14ac:dyDescent="0.25">
      <c r="A1042" s="60"/>
      <c r="B1042" s="18"/>
      <c r="C1042" s="19"/>
      <c r="K1042" s="21"/>
      <c r="AD1042" s="20"/>
      <c r="AE1042" s="20"/>
      <c r="AF1042" s="20"/>
      <c r="AG1042" s="20"/>
      <c r="AH1042" s="20"/>
      <c r="AI1042" s="20"/>
      <c r="AJ1042" s="20"/>
    </row>
    <row r="1043" spans="1:36" ht="17.100000000000001" customHeight="1" x14ac:dyDescent="0.25">
      <c r="A1043" s="60"/>
      <c r="B1043" s="18"/>
      <c r="C1043" s="19"/>
      <c r="K1043" s="21"/>
      <c r="AD1043" s="20"/>
      <c r="AE1043" s="20"/>
      <c r="AF1043" s="20"/>
      <c r="AG1043" s="20"/>
      <c r="AH1043" s="20"/>
      <c r="AI1043" s="20"/>
      <c r="AJ1043" s="20"/>
    </row>
    <row r="1044" spans="1:36" ht="17.100000000000001" customHeight="1" x14ac:dyDescent="0.25">
      <c r="A1044" s="60"/>
      <c r="B1044" s="18"/>
      <c r="C1044" s="19"/>
      <c r="K1044" s="21"/>
      <c r="AD1044" s="20"/>
      <c r="AE1044" s="20"/>
      <c r="AF1044" s="20"/>
      <c r="AG1044" s="20"/>
      <c r="AH1044" s="20"/>
      <c r="AI1044" s="20"/>
      <c r="AJ1044" s="20"/>
    </row>
    <row r="1045" spans="1:36" ht="17.100000000000001" customHeight="1" x14ac:dyDescent="0.25">
      <c r="A1045" s="60"/>
      <c r="B1045" s="18"/>
      <c r="C1045" s="19"/>
      <c r="K1045" s="21"/>
      <c r="AD1045" s="20"/>
      <c r="AE1045" s="20"/>
      <c r="AF1045" s="20"/>
      <c r="AG1045" s="20"/>
      <c r="AH1045" s="20"/>
      <c r="AI1045" s="20"/>
      <c r="AJ1045" s="20"/>
    </row>
    <row r="1046" spans="1:36" ht="17.100000000000001" customHeight="1" x14ac:dyDescent="0.25">
      <c r="A1046" s="60"/>
      <c r="B1046" s="18"/>
      <c r="C1046" s="19"/>
      <c r="K1046" s="21"/>
      <c r="AD1046" s="20"/>
      <c r="AE1046" s="20"/>
      <c r="AF1046" s="20"/>
      <c r="AG1046" s="20"/>
      <c r="AH1046" s="20"/>
      <c r="AI1046" s="20"/>
      <c r="AJ1046" s="20"/>
    </row>
    <row r="1047" spans="1:36" ht="17.100000000000001" customHeight="1" x14ac:dyDescent="0.25">
      <c r="A1047" s="60"/>
      <c r="B1047" s="18"/>
      <c r="C1047" s="19"/>
      <c r="K1047" s="21"/>
      <c r="AD1047" s="20"/>
      <c r="AE1047" s="20"/>
      <c r="AF1047" s="20"/>
      <c r="AG1047" s="20"/>
      <c r="AH1047" s="20"/>
      <c r="AI1047" s="20"/>
      <c r="AJ1047" s="20"/>
    </row>
    <row r="1048" spans="1:36" ht="17.100000000000001" customHeight="1" x14ac:dyDescent="0.25">
      <c r="A1048" s="60"/>
      <c r="B1048" s="18"/>
      <c r="C1048" s="19"/>
      <c r="K1048" s="21"/>
      <c r="AD1048" s="20"/>
      <c r="AE1048" s="20"/>
      <c r="AF1048" s="20"/>
      <c r="AG1048" s="20"/>
      <c r="AH1048" s="20"/>
      <c r="AI1048" s="20"/>
      <c r="AJ1048" s="20"/>
    </row>
    <row r="1049" spans="1:36" ht="17.100000000000001" customHeight="1" x14ac:dyDescent="0.25">
      <c r="A1049" s="60"/>
      <c r="B1049" s="18"/>
      <c r="C1049" s="19"/>
      <c r="K1049" s="21"/>
      <c r="AD1049" s="20"/>
      <c r="AE1049" s="20"/>
      <c r="AF1049" s="20"/>
      <c r="AG1049" s="20"/>
      <c r="AH1049" s="20"/>
      <c r="AI1049" s="20"/>
      <c r="AJ1049" s="20"/>
    </row>
    <row r="1050" spans="1:36" ht="17.100000000000001" customHeight="1" x14ac:dyDescent="0.25">
      <c r="A1050" s="60"/>
      <c r="B1050" s="18"/>
      <c r="C1050" s="19"/>
      <c r="K1050" s="21"/>
      <c r="AD1050" s="20"/>
      <c r="AE1050" s="20"/>
      <c r="AF1050" s="20"/>
      <c r="AG1050" s="20"/>
      <c r="AH1050" s="20"/>
      <c r="AI1050" s="20"/>
      <c r="AJ1050" s="20"/>
    </row>
    <row r="1051" spans="1:36" ht="17.100000000000001" customHeight="1" x14ac:dyDescent="0.25">
      <c r="A1051" s="60"/>
      <c r="B1051" s="18"/>
      <c r="C1051" s="19"/>
      <c r="K1051" s="21"/>
      <c r="AD1051" s="20"/>
      <c r="AE1051" s="20"/>
      <c r="AF1051" s="20"/>
      <c r="AG1051" s="20"/>
      <c r="AH1051" s="20"/>
      <c r="AI1051" s="20"/>
      <c r="AJ1051" s="20"/>
    </row>
    <row r="1052" spans="1:36" ht="17.100000000000001" customHeight="1" x14ac:dyDescent="0.25">
      <c r="A1052" s="60"/>
      <c r="B1052" s="18"/>
      <c r="C1052" s="19"/>
      <c r="K1052" s="21"/>
      <c r="AD1052" s="20"/>
      <c r="AE1052" s="20"/>
      <c r="AF1052" s="20"/>
      <c r="AG1052" s="20"/>
      <c r="AH1052" s="20"/>
      <c r="AI1052" s="20"/>
      <c r="AJ1052" s="20"/>
    </row>
    <row r="1053" spans="1:36" ht="17.100000000000001" customHeight="1" x14ac:dyDescent="0.25">
      <c r="A1053" s="60"/>
      <c r="B1053" s="18"/>
      <c r="C1053" s="19"/>
      <c r="K1053" s="21"/>
      <c r="AD1053" s="20"/>
      <c r="AE1053" s="20"/>
      <c r="AF1053" s="20"/>
      <c r="AG1053" s="20"/>
      <c r="AH1053" s="20"/>
      <c r="AI1053" s="20"/>
      <c r="AJ1053" s="20"/>
    </row>
    <row r="1054" spans="1:36" ht="17.100000000000001" customHeight="1" x14ac:dyDescent="0.25">
      <c r="A1054" s="60"/>
      <c r="B1054" s="18"/>
      <c r="C1054" s="19"/>
      <c r="K1054" s="21"/>
      <c r="AD1054" s="20"/>
      <c r="AE1054" s="20"/>
      <c r="AF1054" s="20"/>
      <c r="AG1054" s="20"/>
      <c r="AH1054" s="20"/>
      <c r="AI1054" s="20"/>
      <c r="AJ1054" s="20"/>
    </row>
    <row r="1055" spans="1:36" ht="17.100000000000001" customHeight="1" x14ac:dyDescent="0.25">
      <c r="A1055" s="60"/>
      <c r="B1055" s="18"/>
      <c r="C1055" s="19"/>
      <c r="K1055" s="21"/>
      <c r="AD1055" s="20"/>
      <c r="AE1055" s="20"/>
      <c r="AF1055" s="20"/>
      <c r="AG1055" s="20"/>
      <c r="AH1055" s="20"/>
      <c r="AI1055" s="20"/>
      <c r="AJ1055" s="20"/>
    </row>
    <row r="1056" spans="1:36" ht="17.100000000000001" customHeight="1" x14ac:dyDescent="0.25">
      <c r="A1056" s="60"/>
      <c r="B1056" s="18"/>
      <c r="C1056" s="19"/>
      <c r="K1056" s="21"/>
      <c r="AD1056" s="20"/>
      <c r="AE1056" s="20"/>
      <c r="AF1056" s="20"/>
      <c r="AG1056" s="20"/>
      <c r="AH1056" s="20"/>
      <c r="AI1056" s="20"/>
      <c r="AJ1056" s="20"/>
    </row>
    <row r="1057" spans="1:36" ht="17.100000000000001" customHeight="1" x14ac:dyDescent="0.25">
      <c r="A1057" s="60"/>
      <c r="B1057" s="18"/>
      <c r="C1057" s="19"/>
      <c r="K1057" s="21"/>
      <c r="AD1057" s="20"/>
      <c r="AE1057" s="20"/>
      <c r="AF1057" s="20"/>
      <c r="AG1057" s="20"/>
      <c r="AH1057" s="20"/>
      <c r="AI1057" s="20"/>
      <c r="AJ1057" s="20"/>
    </row>
    <row r="1058" spans="1:36" ht="17.100000000000001" customHeight="1" x14ac:dyDescent="0.25">
      <c r="A1058" s="60"/>
      <c r="B1058" s="18"/>
      <c r="C1058" s="19"/>
      <c r="K1058" s="21"/>
      <c r="AD1058" s="20"/>
      <c r="AE1058" s="20"/>
      <c r="AF1058" s="20"/>
      <c r="AG1058" s="20"/>
      <c r="AH1058" s="20"/>
      <c r="AI1058" s="20"/>
      <c r="AJ1058" s="20"/>
    </row>
    <row r="1059" spans="1:36" ht="17.100000000000001" customHeight="1" x14ac:dyDescent="0.25">
      <c r="A1059" s="60"/>
      <c r="B1059" s="18"/>
      <c r="C1059" s="19"/>
      <c r="K1059" s="21"/>
      <c r="AD1059" s="20"/>
      <c r="AE1059" s="20"/>
      <c r="AF1059" s="20"/>
      <c r="AG1059" s="20"/>
      <c r="AH1059" s="20"/>
      <c r="AI1059" s="20"/>
      <c r="AJ1059" s="20"/>
    </row>
    <row r="1060" spans="1:36" ht="17.100000000000001" customHeight="1" x14ac:dyDescent="0.25">
      <c r="A1060" s="60"/>
      <c r="B1060" s="18"/>
      <c r="C1060" s="19"/>
      <c r="K1060" s="21"/>
      <c r="AD1060" s="20"/>
      <c r="AE1060" s="20"/>
      <c r="AF1060" s="20"/>
      <c r="AG1060" s="20"/>
      <c r="AH1060" s="20"/>
      <c r="AI1060" s="20"/>
      <c r="AJ1060" s="20"/>
    </row>
    <row r="1061" spans="1:36" ht="17.100000000000001" customHeight="1" x14ac:dyDescent="0.25">
      <c r="A1061" s="60"/>
      <c r="B1061" s="18"/>
      <c r="C1061" s="19"/>
      <c r="K1061" s="21"/>
      <c r="AD1061" s="20"/>
      <c r="AE1061" s="20"/>
      <c r="AF1061" s="20"/>
      <c r="AG1061" s="20"/>
      <c r="AH1061" s="20"/>
      <c r="AI1061" s="20"/>
      <c r="AJ1061" s="20"/>
    </row>
    <row r="1062" spans="1:36" ht="17.100000000000001" customHeight="1" x14ac:dyDescent="0.25">
      <c r="A1062" s="60"/>
      <c r="B1062" s="18"/>
      <c r="C1062" s="19"/>
      <c r="K1062" s="21"/>
      <c r="AD1062" s="20"/>
      <c r="AE1062" s="20"/>
      <c r="AF1062" s="20"/>
      <c r="AG1062" s="20"/>
      <c r="AH1062" s="20"/>
      <c r="AI1062" s="20"/>
      <c r="AJ1062" s="20"/>
    </row>
    <row r="1063" spans="1:36" ht="17.100000000000001" customHeight="1" x14ac:dyDescent="0.25">
      <c r="A1063" s="60"/>
      <c r="B1063" s="18"/>
      <c r="C1063" s="19"/>
      <c r="K1063" s="21"/>
      <c r="AD1063" s="20"/>
      <c r="AE1063" s="20"/>
      <c r="AF1063" s="20"/>
      <c r="AG1063" s="20"/>
      <c r="AH1063" s="20"/>
      <c r="AI1063" s="20"/>
      <c r="AJ1063" s="20"/>
    </row>
    <row r="1064" spans="1:36" ht="17.100000000000001" customHeight="1" x14ac:dyDescent="0.25">
      <c r="A1064" s="60"/>
      <c r="B1064" s="18"/>
      <c r="C1064" s="19"/>
      <c r="K1064" s="21"/>
      <c r="AD1064" s="20"/>
      <c r="AE1064" s="20"/>
      <c r="AF1064" s="20"/>
      <c r="AG1064" s="20"/>
      <c r="AH1064" s="20"/>
      <c r="AI1064" s="20"/>
      <c r="AJ1064" s="20"/>
    </row>
    <row r="1065" spans="1:36" ht="17.100000000000001" customHeight="1" x14ac:dyDescent="0.25">
      <c r="A1065" s="60"/>
      <c r="B1065" s="18"/>
      <c r="C1065" s="19"/>
      <c r="K1065" s="21"/>
      <c r="AD1065" s="20"/>
      <c r="AE1065" s="20"/>
      <c r="AF1065" s="20"/>
      <c r="AG1065" s="20"/>
      <c r="AH1065" s="20"/>
      <c r="AI1065" s="20"/>
      <c r="AJ1065" s="20"/>
    </row>
    <row r="1066" spans="1:36" ht="17.100000000000001" customHeight="1" x14ac:dyDescent="0.25">
      <c r="A1066" s="60"/>
      <c r="B1066" s="18"/>
      <c r="C1066" s="19"/>
      <c r="K1066" s="21"/>
      <c r="AD1066" s="20"/>
      <c r="AE1066" s="20"/>
      <c r="AF1066" s="20"/>
      <c r="AG1066" s="20"/>
      <c r="AH1066" s="20"/>
      <c r="AI1066" s="20"/>
      <c r="AJ1066" s="20"/>
    </row>
    <row r="1067" spans="1:36" ht="17.100000000000001" customHeight="1" x14ac:dyDescent="0.25">
      <c r="A1067" s="60"/>
      <c r="B1067" s="18"/>
      <c r="C1067" s="19"/>
      <c r="K1067" s="21"/>
      <c r="AD1067" s="20"/>
      <c r="AE1067" s="20"/>
      <c r="AF1067" s="20"/>
      <c r="AG1067" s="20"/>
      <c r="AH1067" s="20"/>
      <c r="AI1067" s="20"/>
      <c r="AJ1067" s="20"/>
    </row>
    <row r="1068" spans="1:36" ht="17.100000000000001" customHeight="1" x14ac:dyDescent="0.25">
      <c r="A1068" s="60"/>
      <c r="B1068" s="18"/>
      <c r="C1068" s="19"/>
      <c r="K1068" s="21"/>
      <c r="AD1068" s="20"/>
      <c r="AE1068" s="20"/>
      <c r="AF1068" s="20"/>
      <c r="AG1068" s="20"/>
      <c r="AH1068" s="20"/>
      <c r="AI1068" s="20"/>
      <c r="AJ1068" s="20"/>
    </row>
    <row r="1069" spans="1:36" ht="17.100000000000001" customHeight="1" x14ac:dyDescent="0.25">
      <c r="A1069" s="60"/>
      <c r="B1069" s="18"/>
      <c r="C1069" s="19"/>
      <c r="K1069" s="21"/>
      <c r="AD1069" s="20"/>
      <c r="AE1069" s="20"/>
      <c r="AF1069" s="20"/>
      <c r="AG1069" s="20"/>
      <c r="AH1069" s="20"/>
      <c r="AI1069" s="20"/>
      <c r="AJ1069" s="20"/>
    </row>
    <row r="1070" spans="1:36" ht="17.100000000000001" customHeight="1" x14ac:dyDescent="0.25">
      <c r="A1070" s="60"/>
      <c r="B1070" s="18"/>
      <c r="C1070" s="19"/>
      <c r="K1070" s="21"/>
      <c r="AD1070" s="20"/>
      <c r="AE1070" s="20"/>
      <c r="AF1070" s="20"/>
      <c r="AG1070" s="20"/>
      <c r="AH1070" s="20"/>
      <c r="AI1070" s="20"/>
      <c r="AJ1070" s="20"/>
    </row>
    <row r="1071" spans="1:36" ht="17.100000000000001" customHeight="1" x14ac:dyDescent="0.25">
      <c r="A1071" s="60"/>
      <c r="B1071" s="18"/>
      <c r="C1071" s="19"/>
      <c r="K1071" s="21"/>
      <c r="AD1071" s="20"/>
      <c r="AE1071" s="20"/>
      <c r="AF1071" s="20"/>
      <c r="AG1071" s="20"/>
      <c r="AH1071" s="20"/>
      <c r="AI1071" s="20"/>
      <c r="AJ1071" s="20"/>
    </row>
    <row r="1072" spans="1:36" ht="17.100000000000001" customHeight="1" x14ac:dyDescent="0.25">
      <c r="A1072" s="60"/>
      <c r="B1072" s="18"/>
      <c r="C1072" s="19"/>
      <c r="K1072" s="21"/>
      <c r="AD1072" s="20"/>
      <c r="AE1072" s="20"/>
      <c r="AF1072" s="20"/>
      <c r="AG1072" s="20"/>
      <c r="AH1072" s="20"/>
      <c r="AI1072" s="20"/>
      <c r="AJ1072" s="20"/>
    </row>
    <row r="1073" spans="1:36" ht="17.100000000000001" customHeight="1" x14ac:dyDescent="0.25">
      <c r="A1073" s="60"/>
      <c r="B1073" s="18"/>
      <c r="C1073" s="19"/>
      <c r="K1073" s="21"/>
      <c r="AD1073" s="20"/>
      <c r="AE1073" s="20"/>
      <c r="AF1073" s="20"/>
      <c r="AG1073" s="20"/>
      <c r="AH1073" s="20"/>
      <c r="AI1073" s="20"/>
      <c r="AJ1073" s="20"/>
    </row>
    <row r="1074" spans="1:36" ht="17.100000000000001" customHeight="1" x14ac:dyDescent="0.25">
      <c r="A1074" s="60"/>
      <c r="B1074" s="18"/>
      <c r="C1074" s="19"/>
      <c r="K1074" s="21"/>
      <c r="AD1074" s="20"/>
      <c r="AE1074" s="20"/>
      <c r="AF1074" s="20"/>
      <c r="AG1074" s="20"/>
      <c r="AH1074" s="20"/>
      <c r="AI1074" s="20"/>
      <c r="AJ1074" s="20"/>
    </row>
    <row r="1075" spans="1:36" ht="17.100000000000001" customHeight="1" x14ac:dyDescent="0.25">
      <c r="A1075" s="60"/>
      <c r="B1075" s="18"/>
      <c r="C1075" s="19"/>
      <c r="K1075" s="21"/>
      <c r="AD1075" s="20"/>
      <c r="AE1075" s="20"/>
      <c r="AF1075" s="20"/>
      <c r="AG1075" s="20"/>
      <c r="AH1075" s="20"/>
      <c r="AI1075" s="20"/>
      <c r="AJ1075" s="20"/>
    </row>
    <row r="1076" spans="1:36" ht="17.100000000000001" customHeight="1" x14ac:dyDescent="0.25">
      <c r="A1076" s="60"/>
      <c r="B1076" s="18"/>
      <c r="C1076" s="19"/>
      <c r="K1076" s="21"/>
      <c r="AD1076" s="20"/>
      <c r="AE1076" s="20"/>
      <c r="AF1076" s="20"/>
      <c r="AG1076" s="20"/>
      <c r="AH1076" s="20"/>
      <c r="AI1076" s="20"/>
      <c r="AJ1076" s="20"/>
    </row>
    <row r="1077" spans="1:36" ht="17.100000000000001" customHeight="1" x14ac:dyDescent="0.25">
      <c r="A1077" s="60"/>
      <c r="B1077" s="18"/>
      <c r="C1077" s="19"/>
      <c r="K1077" s="21"/>
      <c r="AD1077" s="20"/>
      <c r="AE1077" s="20"/>
      <c r="AF1077" s="20"/>
      <c r="AG1077" s="20"/>
      <c r="AH1077" s="20"/>
      <c r="AI1077" s="20"/>
      <c r="AJ1077" s="20"/>
    </row>
    <row r="1078" spans="1:36" ht="17.100000000000001" customHeight="1" x14ac:dyDescent="0.25">
      <c r="A1078" s="60"/>
      <c r="B1078" s="18"/>
      <c r="C1078" s="19"/>
      <c r="K1078" s="21"/>
      <c r="AD1078" s="20"/>
      <c r="AE1078" s="20"/>
      <c r="AF1078" s="20"/>
      <c r="AG1078" s="20"/>
      <c r="AH1078" s="20"/>
      <c r="AI1078" s="20"/>
      <c r="AJ1078" s="20"/>
    </row>
    <row r="1079" spans="1:36" ht="17.100000000000001" customHeight="1" x14ac:dyDescent="0.25">
      <c r="A1079" s="60"/>
      <c r="B1079" s="18"/>
      <c r="C1079" s="19"/>
      <c r="K1079" s="21"/>
      <c r="AD1079" s="20"/>
      <c r="AE1079" s="20"/>
      <c r="AF1079" s="20"/>
      <c r="AG1079" s="20"/>
      <c r="AH1079" s="20"/>
      <c r="AI1079" s="20"/>
      <c r="AJ1079" s="20"/>
    </row>
    <row r="1080" spans="1:36" ht="17.100000000000001" customHeight="1" x14ac:dyDescent="0.25">
      <c r="A1080" s="60"/>
      <c r="B1080" s="18"/>
      <c r="C1080" s="19"/>
      <c r="K1080" s="21"/>
      <c r="AD1080" s="20"/>
      <c r="AE1080" s="20"/>
      <c r="AF1080" s="20"/>
      <c r="AG1080" s="20"/>
      <c r="AH1080" s="20"/>
      <c r="AI1080" s="20"/>
      <c r="AJ1080" s="20"/>
    </row>
    <row r="1081" spans="1:36" ht="17.100000000000001" customHeight="1" x14ac:dyDescent="0.25">
      <c r="A1081" s="60"/>
      <c r="B1081" s="18"/>
      <c r="C1081" s="19"/>
      <c r="K1081" s="21"/>
      <c r="AD1081" s="20"/>
      <c r="AE1081" s="20"/>
      <c r="AF1081" s="20"/>
      <c r="AG1081" s="20"/>
      <c r="AH1081" s="20"/>
      <c r="AI1081" s="20"/>
      <c r="AJ1081" s="20"/>
    </row>
    <row r="1082" spans="1:36" ht="17.100000000000001" customHeight="1" x14ac:dyDescent="0.25">
      <c r="A1082" s="60"/>
      <c r="B1082" s="18"/>
      <c r="C1082" s="19"/>
      <c r="K1082" s="21"/>
      <c r="AD1082" s="20"/>
      <c r="AE1082" s="20"/>
      <c r="AF1082" s="20"/>
      <c r="AG1082" s="20"/>
      <c r="AH1082" s="20"/>
      <c r="AI1082" s="20"/>
      <c r="AJ1082" s="20"/>
    </row>
    <row r="1083" spans="1:36" ht="17.100000000000001" customHeight="1" x14ac:dyDescent="0.25">
      <c r="A1083" s="60"/>
      <c r="B1083" s="18"/>
      <c r="C1083" s="19"/>
      <c r="K1083" s="21"/>
      <c r="AD1083" s="20"/>
      <c r="AE1083" s="20"/>
      <c r="AF1083" s="20"/>
      <c r="AG1083" s="20"/>
      <c r="AH1083" s="20"/>
      <c r="AI1083" s="20"/>
      <c r="AJ1083" s="20"/>
    </row>
    <row r="1084" spans="1:36" ht="17.100000000000001" customHeight="1" x14ac:dyDescent="0.25">
      <c r="A1084" s="60"/>
      <c r="B1084" s="18"/>
      <c r="C1084" s="19"/>
      <c r="K1084" s="21"/>
      <c r="AD1084" s="20"/>
      <c r="AE1084" s="20"/>
      <c r="AF1084" s="20"/>
      <c r="AG1084" s="20"/>
      <c r="AH1084" s="20"/>
      <c r="AI1084" s="20"/>
      <c r="AJ1084" s="20"/>
    </row>
    <row r="1085" spans="1:36" ht="17.100000000000001" customHeight="1" x14ac:dyDescent="0.25">
      <c r="A1085" s="60"/>
      <c r="B1085" s="18"/>
      <c r="C1085" s="19"/>
      <c r="K1085" s="21"/>
      <c r="AD1085" s="20"/>
      <c r="AE1085" s="20"/>
      <c r="AF1085" s="20"/>
      <c r="AG1085" s="20"/>
      <c r="AH1085" s="20"/>
      <c r="AI1085" s="20"/>
      <c r="AJ1085" s="20"/>
    </row>
    <row r="1086" spans="1:36" ht="17.100000000000001" customHeight="1" x14ac:dyDescent="0.25">
      <c r="A1086" s="60"/>
      <c r="B1086" s="18"/>
      <c r="C1086" s="19"/>
      <c r="K1086" s="21"/>
      <c r="AD1086" s="20"/>
      <c r="AE1086" s="20"/>
      <c r="AF1086" s="20"/>
      <c r="AG1086" s="20"/>
      <c r="AH1086" s="20"/>
      <c r="AI1086" s="20"/>
      <c r="AJ1086" s="20"/>
    </row>
    <row r="1087" spans="1:36" ht="17.100000000000001" customHeight="1" x14ac:dyDescent="0.25">
      <c r="A1087" s="60"/>
      <c r="B1087" s="18"/>
      <c r="C1087" s="19"/>
      <c r="K1087" s="21"/>
      <c r="AD1087" s="20"/>
      <c r="AE1087" s="20"/>
      <c r="AF1087" s="20"/>
      <c r="AG1087" s="20"/>
      <c r="AH1087" s="20"/>
      <c r="AI1087" s="20"/>
      <c r="AJ1087" s="20"/>
    </row>
    <row r="1088" spans="1:36" ht="17.100000000000001" customHeight="1" x14ac:dyDescent="0.25">
      <c r="A1088" s="60"/>
      <c r="B1088" s="18"/>
      <c r="C1088" s="19"/>
      <c r="K1088" s="21"/>
      <c r="AD1088" s="20"/>
      <c r="AE1088" s="20"/>
      <c r="AF1088" s="20"/>
      <c r="AG1088" s="20"/>
      <c r="AH1088" s="20"/>
      <c r="AI1088" s="20"/>
      <c r="AJ1088" s="20"/>
    </row>
    <row r="1089" spans="1:36" ht="17.100000000000001" customHeight="1" x14ac:dyDescent="0.25">
      <c r="A1089" s="60"/>
      <c r="B1089" s="18"/>
      <c r="C1089" s="19"/>
      <c r="K1089" s="21"/>
      <c r="AD1089" s="20"/>
      <c r="AE1089" s="20"/>
      <c r="AF1089" s="20"/>
      <c r="AG1089" s="20"/>
      <c r="AH1089" s="20"/>
      <c r="AI1089" s="20"/>
      <c r="AJ1089" s="20"/>
    </row>
    <row r="1090" spans="1:36" ht="17.100000000000001" customHeight="1" x14ac:dyDescent="0.25">
      <c r="A1090" s="60"/>
      <c r="B1090" s="18"/>
      <c r="C1090" s="19"/>
      <c r="K1090" s="21"/>
      <c r="AD1090" s="20"/>
      <c r="AE1090" s="20"/>
      <c r="AF1090" s="20"/>
      <c r="AG1090" s="20"/>
      <c r="AH1090" s="20"/>
      <c r="AI1090" s="20"/>
      <c r="AJ1090" s="20"/>
    </row>
    <row r="1091" spans="1:36" ht="17.100000000000001" customHeight="1" x14ac:dyDescent="0.25">
      <c r="A1091" s="60"/>
      <c r="B1091" s="18"/>
      <c r="C1091" s="19"/>
      <c r="K1091" s="21"/>
      <c r="AD1091" s="20"/>
      <c r="AE1091" s="20"/>
      <c r="AF1091" s="20"/>
      <c r="AG1091" s="20"/>
      <c r="AH1091" s="20"/>
      <c r="AI1091" s="20"/>
      <c r="AJ1091" s="20"/>
    </row>
    <row r="1092" spans="1:36" ht="17.100000000000001" customHeight="1" x14ac:dyDescent="0.25">
      <c r="A1092" s="60"/>
      <c r="B1092" s="18"/>
      <c r="C1092" s="19"/>
      <c r="K1092" s="21"/>
      <c r="AD1092" s="20"/>
      <c r="AE1092" s="20"/>
      <c r="AF1092" s="20"/>
      <c r="AG1092" s="20"/>
      <c r="AH1092" s="20"/>
      <c r="AI1092" s="20"/>
      <c r="AJ1092" s="20"/>
    </row>
    <row r="1093" spans="1:36" ht="17.100000000000001" customHeight="1" x14ac:dyDescent="0.25">
      <c r="A1093" s="60"/>
      <c r="B1093" s="18"/>
      <c r="C1093" s="19"/>
      <c r="K1093" s="21"/>
      <c r="AD1093" s="20"/>
      <c r="AE1093" s="20"/>
      <c r="AF1093" s="20"/>
      <c r="AG1093" s="20"/>
      <c r="AH1093" s="20"/>
      <c r="AI1093" s="20"/>
      <c r="AJ1093" s="20"/>
    </row>
    <row r="1094" spans="1:36" ht="17.100000000000001" customHeight="1" x14ac:dyDescent="0.25">
      <c r="A1094" s="60"/>
      <c r="B1094" s="18"/>
      <c r="C1094" s="19"/>
      <c r="K1094" s="21"/>
      <c r="AD1094" s="20"/>
      <c r="AE1094" s="20"/>
      <c r="AF1094" s="20"/>
      <c r="AG1094" s="20"/>
      <c r="AH1094" s="20"/>
      <c r="AI1094" s="20"/>
      <c r="AJ1094" s="20"/>
    </row>
    <row r="1095" spans="1:36" ht="17.100000000000001" customHeight="1" x14ac:dyDescent="0.25">
      <c r="A1095" s="60"/>
      <c r="B1095" s="18"/>
      <c r="C1095" s="19"/>
      <c r="K1095" s="21"/>
      <c r="AD1095" s="20"/>
      <c r="AE1095" s="20"/>
      <c r="AF1095" s="20"/>
      <c r="AG1095" s="20"/>
      <c r="AH1095" s="20"/>
      <c r="AI1095" s="20"/>
      <c r="AJ1095" s="20"/>
    </row>
    <row r="1096" spans="1:36" ht="17.100000000000001" customHeight="1" x14ac:dyDescent="0.25">
      <c r="A1096" s="60"/>
      <c r="B1096" s="18"/>
      <c r="C1096" s="19"/>
      <c r="K1096" s="21"/>
      <c r="AD1096" s="20"/>
      <c r="AE1096" s="20"/>
      <c r="AF1096" s="20"/>
      <c r="AG1096" s="20"/>
      <c r="AH1096" s="20"/>
      <c r="AI1096" s="20"/>
      <c r="AJ1096" s="20"/>
    </row>
    <row r="1097" spans="1:36" ht="17.100000000000001" customHeight="1" x14ac:dyDescent="0.25">
      <c r="A1097" s="60"/>
      <c r="B1097" s="18"/>
      <c r="C1097" s="19"/>
      <c r="K1097" s="21"/>
      <c r="AD1097" s="20"/>
      <c r="AE1097" s="20"/>
      <c r="AF1097" s="20"/>
      <c r="AG1097" s="20"/>
      <c r="AH1097" s="20"/>
      <c r="AI1097" s="20"/>
      <c r="AJ1097" s="20"/>
    </row>
    <row r="1098" spans="1:36" ht="17.100000000000001" customHeight="1" x14ac:dyDescent="0.25">
      <c r="A1098" s="60"/>
      <c r="B1098" s="18"/>
      <c r="C1098" s="19"/>
      <c r="K1098" s="21"/>
      <c r="AD1098" s="20"/>
      <c r="AE1098" s="20"/>
      <c r="AF1098" s="20"/>
      <c r="AG1098" s="20"/>
      <c r="AH1098" s="20"/>
      <c r="AI1098" s="20"/>
      <c r="AJ1098" s="20"/>
    </row>
    <row r="1099" spans="1:36" ht="17.100000000000001" customHeight="1" x14ac:dyDescent="0.25">
      <c r="A1099" s="60"/>
      <c r="B1099" s="18"/>
      <c r="C1099" s="19"/>
      <c r="K1099" s="21"/>
      <c r="AD1099" s="20"/>
      <c r="AE1099" s="20"/>
      <c r="AF1099" s="20"/>
      <c r="AG1099" s="20"/>
      <c r="AH1099" s="20"/>
      <c r="AI1099" s="20"/>
      <c r="AJ1099" s="20"/>
    </row>
    <row r="1100" spans="1:36" ht="17.100000000000001" customHeight="1" x14ac:dyDescent="0.25">
      <c r="A1100" s="60"/>
      <c r="B1100" s="18"/>
      <c r="C1100" s="19"/>
      <c r="K1100" s="21"/>
      <c r="AD1100" s="20"/>
      <c r="AE1100" s="20"/>
      <c r="AF1100" s="20"/>
      <c r="AG1100" s="20"/>
      <c r="AH1100" s="20"/>
      <c r="AI1100" s="20"/>
      <c r="AJ1100" s="20"/>
    </row>
    <row r="1101" spans="1:36" ht="17.100000000000001" customHeight="1" x14ac:dyDescent="0.25">
      <c r="A1101" s="60"/>
      <c r="B1101" s="18"/>
      <c r="C1101" s="19"/>
      <c r="K1101" s="21"/>
      <c r="AD1101" s="20"/>
      <c r="AE1101" s="20"/>
      <c r="AF1101" s="20"/>
      <c r="AG1101" s="20"/>
      <c r="AH1101" s="20"/>
      <c r="AI1101" s="20"/>
      <c r="AJ1101" s="20"/>
    </row>
    <row r="1102" spans="1:36" ht="17.100000000000001" customHeight="1" x14ac:dyDescent="0.25">
      <c r="A1102" s="60"/>
      <c r="B1102" s="18"/>
      <c r="C1102" s="19"/>
      <c r="K1102" s="21"/>
      <c r="AD1102" s="20"/>
      <c r="AE1102" s="20"/>
      <c r="AF1102" s="20"/>
      <c r="AG1102" s="20"/>
      <c r="AH1102" s="20"/>
      <c r="AI1102" s="20"/>
      <c r="AJ1102" s="20"/>
    </row>
    <row r="1103" spans="1:36" ht="17.100000000000001" customHeight="1" x14ac:dyDescent="0.25">
      <c r="A1103" s="60"/>
      <c r="B1103" s="18"/>
      <c r="C1103" s="19"/>
      <c r="K1103" s="21"/>
      <c r="AD1103" s="20"/>
      <c r="AE1103" s="20"/>
      <c r="AF1103" s="20"/>
      <c r="AG1103" s="20"/>
      <c r="AH1103" s="20"/>
      <c r="AI1103" s="20"/>
      <c r="AJ1103" s="20"/>
    </row>
    <row r="1104" spans="1:36" ht="17.100000000000001" customHeight="1" x14ac:dyDescent="0.25">
      <c r="A1104" s="60"/>
      <c r="B1104" s="18"/>
      <c r="C1104" s="19"/>
      <c r="K1104" s="21"/>
      <c r="AD1104" s="20"/>
      <c r="AE1104" s="20"/>
      <c r="AF1104" s="20"/>
      <c r="AG1104" s="20"/>
      <c r="AH1104" s="20"/>
      <c r="AI1104" s="20"/>
      <c r="AJ1104" s="20"/>
    </row>
    <row r="1105" spans="1:36" ht="17.100000000000001" customHeight="1" x14ac:dyDescent="0.25">
      <c r="A1105" s="60"/>
      <c r="B1105" s="18"/>
      <c r="C1105" s="19"/>
      <c r="K1105" s="21"/>
      <c r="AD1105" s="20"/>
      <c r="AE1105" s="20"/>
      <c r="AF1105" s="20"/>
      <c r="AG1105" s="20"/>
      <c r="AH1105" s="20"/>
      <c r="AI1105" s="20"/>
      <c r="AJ1105" s="20"/>
    </row>
    <row r="1106" spans="1:36" ht="17.100000000000001" customHeight="1" x14ac:dyDescent="0.25">
      <c r="A1106" s="60"/>
      <c r="B1106" s="18"/>
      <c r="C1106" s="19"/>
      <c r="K1106" s="21"/>
      <c r="AD1106" s="20"/>
      <c r="AE1106" s="20"/>
      <c r="AF1106" s="20"/>
      <c r="AG1106" s="20"/>
      <c r="AH1106" s="20"/>
      <c r="AI1106" s="20"/>
      <c r="AJ1106" s="20"/>
    </row>
    <row r="1107" spans="1:36" ht="17.100000000000001" customHeight="1" x14ac:dyDescent="0.25">
      <c r="A1107" s="60"/>
      <c r="B1107" s="18"/>
      <c r="C1107" s="19"/>
      <c r="K1107" s="21"/>
      <c r="AD1107" s="20"/>
      <c r="AE1107" s="20"/>
      <c r="AF1107" s="20"/>
      <c r="AG1107" s="20"/>
      <c r="AH1107" s="20"/>
      <c r="AI1107" s="20"/>
      <c r="AJ1107" s="20"/>
    </row>
    <row r="1108" spans="1:36" ht="17.100000000000001" customHeight="1" x14ac:dyDescent="0.25">
      <c r="A1108" s="60"/>
      <c r="B1108" s="18"/>
      <c r="C1108" s="19"/>
      <c r="K1108" s="21"/>
      <c r="AD1108" s="20"/>
      <c r="AE1108" s="20"/>
      <c r="AF1108" s="20"/>
      <c r="AG1108" s="20"/>
      <c r="AH1108" s="20"/>
      <c r="AI1108" s="20"/>
      <c r="AJ1108" s="20"/>
    </row>
    <row r="1109" spans="1:36" ht="17.100000000000001" customHeight="1" x14ac:dyDescent="0.25">
      <c r="A1109" s="60"/>
      <c r="B1109" s="18"/>
      <c r="C1109" s="19"/>
      <c r="K1109" s="21"/>
      <c r="AD1109" s="20"/>
      <c r="AE1109" s="20"/>
      <c r="AF1109" s="20"/>
      <c r="AG1109" s="20"/>
      <c r="AH1109" s="20"/>
      <c r="AI1109" s="20"/>
      <c r="AJ1109" s="20"/>
    </row>
    <row r="1110" spans="1:36" ht="17.100000000000001" customHeight="1" x14ac:dyDescent="0.25">
      <c r="A1110" s="60"/>
      <c r="B1110" s="18"/>
      <c r="C1110" s="19"/>
      <c r="K1110" s="21"/>
      <c r="AD1110" s="20"/>
      <c r="AE1110" s="20"/>
      <c r="AF1110" s="20"/>
      <c r="AG1110" s="20"/>
      <c r="AH1110" s="20"/>
      <c r="AI1110" s="20"/>
      <c r="AJ1110" s="20"/>
    </row>
    <row r="1111" spans="1:36" ht="17.100000000000001" customHeight="1" x14ac:dyDescent="0.25">
      <c r="A1111" s="60"/>
      <c r="B1111" s="18"/>
      <c r="C1111" s="19"/>
      <c r="K1111" s="21"/>
      <c r="AD1111" s="20"/>
      <c r="AE1111" s="20"/>
      <c r="AF1111" s="20"/>
      <c r="AG1111" s="20"/>
      <c r="AH1111" s="20"/>
      <c r="AI1111" s="20"/>
      <c r="AJ1111" s="20"/>
    </row>
    <row r="1112" spans="1:36" ht="17.100000000000001" customHeight="1" x14ac:dyDescent="0.25">
      <c r="A1112" s="60"/>
      <c r="B1112" s="18"/>
      <c r="C1112" s="19"/>
      <c r="K1112" s="21"/>
      <c r="AD1112" s="20"/>
      <c r="AE1112" s="20"/>
      <c r="AF1112" s="20"/>
      <c r="AG1112" s="20"/>
      <c r="AH1112" s="20"/>
      <c r="AI1112" s="20"/>
      <c r="AJ1112" s="20"/>
    </row>
    <row r="1113" spans="1:36" ht="17.100000000000001" customHeight="1" x14ac:dyDescent="0.25">
      <c r="A1113" s="60"/>
      <c r="B1113" s="18"/>
      <c r="C1113" s="19"/>
      <c r="K1113" s="21"/>
      <c r="AD1113" s="20"/>
      <c r="AE1113" s="20"/>
      <c r="AF1113" s="20"/>
      <c r="AG1113" s="20"/>
      <c r="AH1113" s="20"/>
      <c r="AI1113" s="20"/>
      <c r="AJ1113" s="20"/>
    </row>
    <row r="1114" spans="1:36" ht="17.100000000000001" customHeight="1" x14ac:dyDescent="0.25">
      <c r="A1114" s="60"/>
      <c r="B1114" s="18"/>
      <c r="C1114" s="19"/>
      <c r="K1114" s="21"/>
      <c r="AD1114" s="20"/>
      <c r="AE1114" s="20"/>
      <c r="AF1114" s="20"/>
      <c r="AG1114" s="20"/>
      <c r="AH1114" s="20"/>
      <c r="AI1114" s="20"/>
      <c r="AJ1114" s="20"/>
    </row>
    <row r="1115" spans="1:36" ht="17.100000000000001" customHeight="1" x14ac:dyDescent="0.25">
      <c r="A1115" s="60"/>
      <c r="B1115" s="18"/>
      <c r="C1115" s="19"/>
      <c r="K1115" s="21"/>
      <c r="AD1115" s="20"/>
      <c r="AE1115" s="20"/>
      <c r="AF1115" s="20"/>
      <c r="AG1115" s="20"/>
      <c r="AH1115" s="20"/>
      <c r="AI1115" s="20"/>
      <c r="AJ1115" s="20"/>
    </row>
    <row r="1116" spans="1:36" ht="17.100000000000001" customHeight="1" x14ac:dyDescent="0.25">
      <c r="A1116" s="60"/>
      <c r="B1116" s="18"/>
      <c r="C1116" s="19"/>
      <c r="K1116" s="21"/>
      <c r="AD1116" s="20"/>
      <c r="AE1116" s="20"/>
      <c r="AF1116" s="20"/>
      <c r="AG1116" s="20"/>
      <c r="AH1116" s="20"/>
      <c r="AI1116" s="20"/>
      <c r="AJ1116" s="20"/>
    </row>
    <row r="1117" spans="1:36" ht="17.100000000000001" customHeight="1" x14ac:dyDescent="0.25">
      <c r="A1117" s="60"/>
      <c r="B1117" s="18"/>
      <c r="C1117" s="19"/>
      <c r="K1117" s="21"/>
      <c r="AD1117" s="20"/>
      <c r="AE1117" s="20"/>
      <c r="AF1117" s="20"/>
      <c r="AG1117" s="20"/>
      <c r="AH1117" s="20"/>
      <c r="AI1117" s="20"/>
      <c r="AJ1117" s="20"/>
    </row>
    <row r="1118" spans="1:36" ht="17.100000000000001" customHeight="1" x14ac:dyDescent="0.25">
      <c r="A1118" s="60"/>
      <c r="B1118" s="18"/>
      <c r="C1118" s="19"/>
      <c r="K1118" s="21"/>
      <c r="AD1118" s="20"/>
      <c r="AE1118" s="20"/>
      <c r="AF1118" s="20"/>
      <c r="AG1118" s="20"/>
      <c r="AH1118" s="20"/>
      <c r="AI1118" s="20"/>
      <c r="AJ1118" s="20"/>
    </row>
    <row r="1119" spans="1:36" ht="17.100000000000001" customHeight="1" x14ac:dyDescent="0.25">
      <c r="A1119" s="60"/>
      <c r="B1119" s="18"/>
      <c r="C1119" s="19"/>
      <c r="K1119" s="21"/>
      <c r="AD1119" s="20"/>
      <c r="AE1119" s="20"/>
      <c r="AF1119" s="20"/>
      <c r="AG1119" s="20"/>
      <c r="AH1119" s="20"/>
      <c r="AI1119" s="20"/>
      <c r="AJ1119" s="20"/>
    </row>
    <row r="1120" spans="1:36" ht="17.100000000000001" customHeight="1" x14ac:dyDescent="0.25">
      <c r="A1120" s="60"/>
      <c r="B1120" s="18"/>
      <c r="C1120" s="19"/>
      <c r="K1120" s="21"/>
      <c r="AD1120" s="20"/>
      <c r="AE1120" s="20"/>
      <c r="AF1120" s="20"/>
      <c r="AG1120" s="20"/>
      <c r="AH1120" s="20"/>
      <c r="AI1120" s="20"/>
      <c r="AJ1120" s="20"/>
    </row>
    <row r="1121" spans="1:36" ht="17.100000000000001" customHeight="1" x14ac:dyDescent="0.25">
      <c r="A1121" s="60"/>
      <c r="B1121" s="18"/>
      <c r="C1121" s="19"/>
      <c r="K1121" s="21"/>
      <c r="AD1121" s="20"/>
      <c r="AE1121" s="20"/>
      <c r="AF1121" s="20"/>
      <c r="AG1121" s="20"/>
      <c r="AH1121" s="20"/>
      <c r="AI1121" s="20"/>
      <c r="AJ1121" s="20"/>
    </row>
    <row r="1122" spans="1:36" ht="17.100000000000001" customHeight="1" x14ac:dyDescent="0.25">
      <c r="A1122" s="60"/>
      <c r="B1122" s="18"/>
      <c r="C1122" s="19"/>
      <c r="K1122" s="21"/>
      <c r="AD1122" s="20"/>
      <c r="AE1122" s="20"/>
      <c r="AF1122" s="20"/>
      <c r="AG1122" s="20"/>
      <c r="AH1122" s="20"/>
      <c r="AI1122" s="20"/>
      <c r="AJ1122" s="20"/>
    </row>
    <row r="1123" spans="1:36" ht="17.100000000000001" customHeight="1" x14ac:dyDescent="0.25">
      <c r="A1123" s="60"/>
      <c r="B1123" s="18"/>
      <c r="C1123" s="19"/>
      <c r="K1123" s="21"/>
      <c r="AD1123" s="20"/>
      <c r="AE1123" s="20"/>
      <c r="AF1123" s="20"/>
      <c r="AG1123" s="20"/>
      <c r="AH1123" s="20"/>
      <c r="AI1123" s="20"/>
      <c r="AJ1123" s="20"/>
    </row>
    <row r="1124" spans="1:36" ht="17.100000000000001" customHeight="1" x14ac:dyDescent="0.25">
      <c r="A1124" s="60"/>
      <c r="B1124" s="18"/>
      <c r="C1124" s="19"/>
      <c r="K1124" s="21"/>
      <c r="AD1124" s="20"/>
      <c r="AE1124" s="20"/>
      <c r="AF1124" s="20"/>
      <c r="AG1124" s="20"/>
      <c r="AH1124" s="20"/>
      <c r="AI1124" s="20"/>
      <c r="AJ1124" s="20"/>
    </row>
    <row r="1125" spans="1:36" ht="17.100000000000001" customHeight="1" x14ac:dyDescent="0.25">
      <c r="A1125" s="60"/>
      <c r="B1125" s="18"/>
      <c r="C1125" s="19"/>
      <c r="K1125" s="21"/>
      <c r="AD1125" s="20"/>
      <c r="AE1125" s="20"/>
      <c r="AF1125" s="20"/>
      <c r="AG1125" s="20"/>
      <c r="AH1125" s="20"/>
      <c r="AI1125" s="20"/>
      <c r="AJ1125" s="20"/>
    </row>
    <row r="1126" spans="1:36" ht="17.100000000000001" customHeight="1" x14ac:dyDescent="0.25">
      <c r="A1126" s="60"/>
      <c r="B1126" s="18"/>
      <c r="C1126" s="19"/>
      <c r="K1126" s="21"/>
      <c r="AD1126" s="20"/>
      <c r="AE1126" s="20"/>
      <c r="AF1126" s="20"/>
      <c r="AG1126" s="20"/>
      <c r="AH1126" s="20"/>
      <c r="AI1126" s="20"/>
      <c r="AJ1126" s="20"/>
    </row>
    <row r="1127" spans="1:36" ht="17.100000000000001" customHeight="1" x14ac:dyDescent="0.25">
      <c r="A1127" s="60"/>
      <c r="B1127" s="18"/>
      <c r="C1127" s="19"/>
      <c r="K1127" s="21"/>
      <c r="AD1127" s="20"/>
      <c r="AE1127" s="20"/>
      <c r="AF1127" s="20"/>
      <c r="AG1127" s="20"/>
      <c r="AH1127" s="20"/>
      <c r="AI1127" s="20"/>
      <c r="AJ1127" s="20"/>
    </row>
    <row r="1128" spans="1:36" ht="17.100000000000001" customHeight="1" x14ac:dyDescent="0.25">
      <c r="A1128" s="60"/>
      <c r="B1128" s="18"/>
      <c r="C1128" s="19"/>
      <c r="K1128" s="21"/>
      <c r="AD1128" s="20"/>
      <c r="AE1128" s="20"/>
      <c r="AF1128" s="20"/>
      <c r="AG1128" s="20"/>
      <c r="AH1128" s="20"/>
      <c r="AI1128" s="20"/>
      <c r="AJ1128" s="20"/>
    </row>
    <row r="1129" spans="1:36" ht="17.100000000000001" customHeight="1" x14ac:dyDescent="0.25">
      <c r="A1129" s="60"/>
      <c r="B1129" s="18"/>
      <c r="C1129" s="19"/>
      <c r="K1129" s="21"/>
      <c r="AD1129" s="20"/>
      <c r="AE1129" s="20"/>
      <c r="AF1129" s="20"/>
      <c r="AG1129" s="20"/>
      <c r="AH1129" s="20"/>
      <c r="AI1129" s="20"/>
      <c r="AJ1129" s="20"/>
    </row>
    <row r="1130" spans="1:36" ht="17.100000000000001" customHeight="1" x14ac:dyDescent="0.25">
      <c r="A1130" s="60"/>
      <c r="B1130" s="18"/>
      <c r="C1130" s="19"/>
      <c r="K1130" s="21"/>
      <c r="AD1130" s="20"/>
      <c r="AE1130" s="20"/>
      <c r="AF1130" s="20"/>
      <c r="AG1130" s="20"/>
      <c r="AH1130" s="20"/>
      <c r="AI1130" s="20"/>
      <c r="AJ1130" s="20"/>
    </row>
    <row r="1131" spans="1:36" ht="17.100000000000001" customHeight="1" x14ac:dyDescent="0.25">
      <c r="A1131" s="60"/>
      <c r="B1131" s="18"/>
      <c r="C1131" s="19"/>
      <c r="K1131" s="21"/>
      <c r="AD1131" s="20"/>
      <c r="AE1131" s="20"/>
      <c r="AF1131" s="20"/>
      <c r="AG1131" s="20"/>
      <c r="AH1131" s="20"/>
      <c r="AI1131" s="20"/>
      <c r="AJ1131" s="20"/>
    </row>
    <row r="1132" spans="1:36" ht="17.100000000000001" customHeight="1" x14ac:dyDescent="0.25">
      <c r="A1132" s="60"/>
      <c r="B1132" s="18"/>
      <c r="C1132" s="19"/>
      <c r="K1132" s="21"/>
      <c r="AD1132" s="20"/>
      <c r="AE1132" s="20"/>
      <c r="AF1132" s="20"/>
      <c r="AG1132" s="20"/>
      <c r="AH1132" s="20"/>
      <c r="AI1132" s="20"/>
      <c r="AJ1132" s="20"/>
    </row>
    <row r="1133" spans="1:36" ht="17.100000000000001" customHeight="1" x14ac:dyDescent="0.25">
      <c r="A1133" s="60"/>
      <c r="B1133" s="18"/>
      <c r="C1133" s="19"/>
      <c r="K1133" s="21"/>
      <c r="AD1133" s="20"/>
      <c r="AE1133" s="20"/>
      <c r="AF1133" s="20"/>
      <c r="AG1133" s="20"/>
      <c r="AH1133" s="20"/>
      <c r="AI1133" s="20"/>
      <c r="AJ1133" s="20"/>
    </row>
    <row r="1134" spans="1:36" ht="17.100000000000001" customHeight="1" x14ac:dyDescent="0.25">
      <c r="A1134" s="60"/>
      <c r="B1134" s="18"/>
      <c r="C1134" s="19"/>
      <c r="K1134" s="21"/>
      <c r="AD1134" s="20"/>
      <c r="AE1134" s="20"/>
      <c r="AF1134" s="20"/>
      <c r="AG1134" s="20"/>
      <c r="AH1134" s="20"/>
      <c r="AI1134" s="20"/>
      <c r="AJ1134" s="20"/>
    </row>
    <row r="1135" spans="1:36" ht="17.100000000000001" customHeight="1" x14ac:dyDescent="0.25">
      <c r="A1135" s="60"/>
      <c r="B1135" s="18"/>
      <c r="C1135" s="19"/>
      <c r="K1135" s="21"/>
      <c r="AD1135" s="20"/>
      <c r="AE1135" s="20"/>
      <c r="AF1135" s="20"/>
      <c r="AG1135" s="20"/>
      <c r="AH1135" s="20"/>
      <c r="AI1135" s="20"/>
      <c r="AJ1135" s="20"/>
    </row>
    <row r="1136" spans="1:36" ht="17.100000000000001" customHeight="1" x14ac:dyDescent="0.25">
      <c r="A1136" s="60"/>
      <c r="B1136" s="18"/>
      <c r="C1136" s="19"/>
      <c r="K1136" s="21"/>
      <c r="AD1136" s="20"/>
      <c r="AE1136" s="20"/>
      <c r="AF1136" s="20"/>
      <c r="AG1136" s="20"/>
      <c r="AH1136" s="20"/>
      <c r="AI1136" s="20"/>
      <c r="AJ1136" s="20"/>
    </row>
    <row r="1137" spans="1:36" ht="17.100000000000001" customHeight="1" x14ac:dyDescent="0.25">
      <c r="A1137" s="60"/>
      <c r="B1137" s="18"/>
      <c r="C1137" s="19"/>
      <c r="K1137" s="21"/>
      <c r="AD1137" s="20"/>
      <c r="AE1137" s="20"/>
      <c r="AF1137" s="20"/>
      <c r="AG1137" s="20"/>
      <c r="AH1137" s="20"/>
      <c r="AI1137" s="20"/>
      <c r="AJ1137" s="20"/>
    </row>
    <row r="1138" spans="1:36" ht="17.100000000000001" customHeight="1" x14ac:dyDescent="0.25">
      <c r="A1138" s="60"/>
      <c r="B1138" s="18"/>
      <c r="C1138" s="19"/>
      <c r="K1138" s="21"/>
      <c r="AD1138" s="20"/>
      <c r="AE1138" s="20"/>
      <c r="AF1138" s="20"/>
      <c r="AG1138" s="20"/>
      <c r="AH1138" s="20"/>
      <c r="AI1138" s="20"/>
      <c r="AJ1138" s="20"/>
    </row>
    <row r="1139" spans="1:36" ht="17.100000000000001" customHeight="1" x14ac:dyDescent="0.25">
      <c r="A1139" s="60"/>
      <c r="B1139" s="18"/>
      <c r="C1139" s="19"/>
      <c r="K1139" s="21"/>
      <c r="AD1139" s="20"/>
      <c r="AE1139" s="20"/>
      <c r="AF1139" s="20"/>
      <c r="AG1139" s="20"/>
      <c r="AH1139" s="20"/>
      <c r="AI1139" s="20"/>
      <c r="AJ1139" s="20"/>
    </row>
    <row r="1140" spans="1:36" ht="17.100000000000001" customHeight="1" x14ac:dyDescent="0.25">
      <c r="A1140" s="60"/>
      <c r="B1140" s="18"/>
      <c r="C1140" s="19"/>
      <c r="K1140" s="21"/>
      <c r="AD1140" s="20"/>
      <c r="AE1140" s="20"/>
      <c r="AF1140" s="20"/>
      <c r="AG1140" s="20"/>
      <c r="AH1140" s="20"/>
      <c r="AI1140" s="20"/>
      <c r="AJ1140" s="20"/>
    </row>
    <row r="1141" spans="1:36" ht="17.100000000000001" customHeight="1" x14ac:dyDescent="0.25">
      <c r="A1141" s="60"/>
      <c r="B1141" s="18"/>
      <c r="C1141" s="19"/>
      <c r="K1141" s="21"/>
      <c r="AD1141" s="20"/>
      <c r="AE1141" s="20"/>
      <c r="AF1141" s="20"/>
      <c r="AG1141" s="20"/>
      <c r="AH1141" s="20"/>
      <c r="AI1141" s="20"/>
      <c r="AJ1141" s="20"/>
    </row>
    <row r="1142" spans="1:36" ht="17.100000000000001" customHeight="1" x14ac:dyDescent="0.25">
      <c r="A1142" s="60"/>
      <c r="B1142" s="18"/>
      <c r="C1142" s="19"/>
      <c r="K1142" s="21"/>
      <c r="AD1142" s="20"/>
      <c r="AE1142" s="20"/>
      <c r="AF1142" s="20"/>
      <c r="AG1142" s="20"/>
      <c r="AH1142" s="20"/>
      <c r="AI1142" s="20"/>
      <c r="AJ1142" s="20"/>
    </row>
    <row r="1143" spans="1:36" ht="17.100000000000001" customHeight="1" x14ac:dyDescent="0.25">
      <c r="A1143" s="60"/>
      <c r="B1143" s="18"/>
      <c r="C1143" s="19"/>
      <c r="K1143" s="21"/>
      <c r="AD1143" s="20"/>
      <c r="AE1143" s="20"/>
      <c r="AF1143" s="20"/>
      <c r="AG1143" s="20"/>
      <c r="AH1143" s="20"/>
      <c r="AI1143" s="20"/>
      <c r="AJ1143" s="20"/>
    </row>
    <row r="1144" spans="1:36" ht="17.100000000000001" customHeight="1" x14ac:dyDescent="0.25">
      <c r="A1144" s="60"/>
      <c r="B1144" s="18"/>
      <c r="C1144" s="19"/>
      <c r="K1144" s="21"/>
      <c r="AD1144" s="20"/>
      <c r="AE1144" s="20"/>
      <c r="AF1144" s="20"/>
      <c r="AG1144" s="20"/>
      <c r="AH1144" s="20"/>
      <c r="AI1144" s="20"/>
      <c r="AJ1144" s="20"/>
    </row>
    <row r="1145" spans="1:36" ht="17.100000000000001" customHeight="1" x14ac:dyDescent="0.25">
      <c r="A1145" s="60"/>
      <c r="B1145" s="18"/>
      <c r="C1145" s="19"/>
      <c r="K1145" s="21"/>
      <c r="AD1145" s="20"/>
      <c r="AE1145" s="20"/>
      <c r="AF1145" s="20"/>
      <c r="AG1145" s="20"/>
      <c r="AH1145" s="20"/>
      <c r="AI1145" s="20"/>
      <c r="AJ1145" s="20"/>
    </row>
    <row r="1146" spans="1:36" ht="17.100000000000001" customHeight="1" x14ac:dyDescent="0.25">
      <c r="A1146" s="60"/>
      <c r="B1146" s="18"/>
      <c r="C1146" s="19"/>
      <c r="K1146" s="21"/>
      <c r="AD1146" s="20"/>
      <c r="AE1146" s="20"/>
      <c r="AF1146" s="20"/>
      <c r="AG1146" s="20"/>
      <c r="AH1146" s="20"/>
      <c r="AI1146" s="20"/>
      <c r="AJ1146" s="20"/>
    </row>
    <row r="1147" spans="1:36" ht="17.100000000000001" customHeight="1" x14ac:dyDescent="0.25">
      <c r="A1147" s="60"/>
      <c r="B1147" s="18"/>
      <c r="C1147" s="19"/>
      <c r="K1147" s="21"/>
      <c r="AD1147" s="20"/>
      <c r="AE1147" s="20"/>
      <c r="AF1147" s="20"/>
      <c r="AG1147" s="20"/>
      <c r="AH1147" s="20"/>
      <c r="AI1147" s="20"/>
      <c r="AJ1147" s="20"/>
    </row>
    <row r="1148" spans="1:36" ht="17.100000000000001" customHeight="1" x14ac:dyDescent="0.25">
      <c r="A1148" s="60"/>
      <c r="B1148" s="18"/>
      <c r="C1148" s="19"/>
      <c r="K1148" s="21"/>
      <c r="AD1148" s="20"/>
      <c r="AE1148" s="20"/>
      <c r="AF1148" s="20"/>
      <c r="AG1148" s="20"/>
      <c r="AH1148" s="20"/>
      <c r="AI1148" s="20"/>
      <c r="AJ1148" s="20"/>
    </row>
    <row r="1149" spans="1:36" ht="17.100000000000001" customHeight="1" x14ac:dyDescent="0.25">
      <c r="A1149" s="60"/>
      <c r="B1149" s="18"/>
      <c r="C1149" s="19"/>
      <c r="K1149" s="21"/>
      <c r="AD1149" s="20"/>
      <c r="AE1149" s="20"/>
      <c r="AF1149" s="20"/>
      <c r="AG1149" s="20"/>
      <c r="AH1149" s="20"/>
      <c r="AI1149" s="20"/>
      <c r="AJ1149" s="20"/>
    </row>
    <row r="1150" spans="1:36" ht="17.100000000000001" customHeight="1" x14ac:dyDescent="0.25">
      <c r="A1150" s="60"/>
      <c r="B1150" s="18"/>
      <c r="C1150" s="19"/>
      <c r="K1150" s="21"/>
      <c r="AD1150" s="20"/>
      <c r="AE1150" s="20"/>
      <c r="AF1150" s="20"/>
      <c r="AG1150" s="20"/>
      <c r="AH1150" s="20"/>
      <c r="AI1150" s="20"/>
      <c r="AJ1150" s="20"/>
    </row>
    <row r="1151" spans="1:36" ht="17.100000000000001" customHeight="1" x14ac:dyDescent="0.25">
      <c r="A1151" s="60"/>
      <c r="B1151" s="18"/>
      <c r="C1151" s="19"/>
      <c r="K1151" s="21"/>
      <c r="AD1151" s="20"/>
      <c r="AE1151" s="20"/>
      <c r="AF1151" s="20"/>
      <c r="AG1151" s="20"/>
      <c r="AH1151" s="20"/>
      <c r="AI1151" s="20"/>
      <c r="AJ1151" s="20"/>
    </row>
    <row r="1152" spans="1:36" ht="17.100000000000001" customHeight="1" x14ac:dyDescent="0.25">
      <c r="A1152" s="60"/>
      <c r="B1152" s="18"/>
      <c r="C1152" s="19"/>
      <c r="K1152" s="21"/>
      <c r="AD1152" s="20"/>
      <c r="AE1152" s="20"/>
      <c r="AF1152" s="20"/>
      <c r="AG1152" s="20"/>
      <c r="AH1152" s="20"/>
      <c r="AI1152" s="20"/>
      <c r="AJ1152" s="20"/>
    </row>
    <row r="1153" spans="1:36" ht="17.100000000000001" customHeight="1" x14ac:dyDescent="0.25">
      <c r="A1153" s="60"/>
      <c r="B1153" s="18"/>
      <c r="C1153" s="19"/>
      <c r="K1153" s="21"/>
      <c r="AD1153" s="20"/>
      <c r="AE1153" s="20"/>
      <c r="AF1153" s="20"/>
      <c r="AG1153" s="20"/>
      <c r="AH1153" s="20"/>
      <c r="AI1153" s="20"/>
      <c r="AJ1153" s="20"/>
    </row>
    <row r="1154" spans="1:36" ht="17.100000000000001" customHeight="1" x14ac:dyDescent="0.25">
      <c r="A1154" s="60"/>
      <c r="B1154" s="18"/>
      <c r="C1154" s="19"/>
      <c r="K1154" s="21"/>
      <c r="AD1154" s="20"/>
      <c r="AE1154" s="20"/>
      <c r="AF1154" s="20"/>
      <c r="AG1154" s="20"/>
      <c r="AH1154" s="20"/>
      <c r="AI1154" s="20"/>
      <c r="AJ1154" s="20"/>
    </row>
    <row r="1155" spans="1:36" ht="17.100000000000001" customHeight="1" x14ac:dyDescent="0.25">
      <c r="A1155" s="60"/>
      <c r="B1155" s="18"/>
      <c r="C1155" s="19"/>
      <c r="K1155" s="21"/>
      <c r="AD1155" s="20"/>
      <c r="AE1155" s="20"/>
      <c r="AF1155" s="20"/>
      <c r="AG1155" s="20"/>
      <c r="AH1155" s="20"/>
      <c r="AI1155" s="20"/>
      <c r="AJ1155" s="20"/>
    </row>
    <row r="1156" spans="1:36" ht="17.100000000000001" customHeight="1" x14ac:dyDescent="0.25">
      <c r="A1156" s="60"/>
      <c r="B1156" s="18"/>
      <c r="C1156" s="19"/>
      <c r="K1156" s="21"/>
      <c r="AD1156" s="20"/>
      <c r="AE1156" s="20"/>
      <c r="AF1156" s="20"/>
      <c r="AG1156" s="20"/>
      <c r="AH1156" s="20"/>
      <c r="AI1156" s="20"/>
      <c r="AJ1156" s="20"/>
    </row>
    <row r="1157" spans="1:36" ht="17.100000000000001" customHeight="1" x14ac:dyDescent="0.25">
      <c r="A1157" s="60"/>
      <c r="B1157" s="18"/>
      <c r="C1157" s="19"/>
      <c r="K1157" s="21"/>
      <c r="AD1157" s="20"/>
      <c r="AE1157" s="20"/>
      <c r="AF1157" s="20"/>
      <c r="AG1157" s="20"/>
      <c r="AH1157" s="20"/>
      <c r="AI1157" s="20"/>
      <c r="AJ1157" s="20"/>
    </row>
    <row r="1158" spans="1:36" ht="17.100000000000001" customHeight="1" x14ac:dyDescent="0.25">
      <c r="A1158" s="60"/>
      <c r="B1158" s="18"/>
      <c r="C1158" s="19"/>
      <c r="K1158" s="21"/>
      <c r="AD1158" s="20"/>
      <c r="AE1158" s="20"/>
      <c r="AF1158" s="20"/>
      <c r="AG1158" s="20"/>
      <c r="AH1158" s="20"/>
      <c r="AI1158" s="20"/>
      <c r="AJ1158" s="20"/>
    </row>
    <row r="1159" spans="1:36" ht="17.100000000000001" customHeight="1" x14ac:dyDescent="0.25">
      <c r="A1159" s="60"/>
      <c r="B1159" s="18"/>
      <c r="C1159" s="19"/>
      <c r="K1159" s="21"/>
      <c r="AD1159" s="20"/>
      <c r="AE1159" s="20"/>
      <c r="AF1159" s="20"/>
      <c r="AG1159" s="20"/>
      <c r="AH1159" s="20"/>
      <c r="AI1159" s="20"/>
      <c r="AJ1159" s="20"/>
    </row>
    <row r="1160" spans="1:36" ht="17.100000000000001" customHeight="1" x14ac:dyDescent="0.25">
      <c r="A1160" s="60"/>
      <c r="B1160" s="18"/>
      <c r="C1160" s="19"/>
      <c r="K1160" s="21"/>
      <c r="AD1160" s="20"/>
      <c r="AE1160" s="20"/>
      <c r="AF1160" s="20"/>
      <c r="AG1160" s="20"/>
      <c r="AH1160" s="20"/>
      <c r="AI1160" s="20"/>
      <c r="AJ1160" s="20"/>
    </row>
    <row r="1161" spans="1:36" ht="17.100000000000001" customHeight="1" x14ac:dyDescent="0.25">
      <c r="A1161" s="60"/>
      <c r="B1161" s="18"/>
      <c r="C1161" s="19"/>
      <c r="K1161" s="21"/>
      <c r="AD1161" s="20"/>
      <c r="AE1161" s="20"/>
      <c r="AF1161" s="20"/>
      <c r="AG1161" s="20"/>
      <c r="AH1161" s="20"/>
      <c r="AI1161" s="20"/>
      <c r="AJ1161" s="20"/>
    </row>
    <row r="1162" spans="1:36" ht="17.100000000000001" customHeight="1" x14ac:dyDescent="0.25">
      <c r="A1162" s="60"/>
      <c r="B1162" s="18"/>
      <c r="C1162" s="19"/>
      <c r="K1162" s="21"/>
      <c r="AD1162" s="20"/>
      <c r="AE1162" s="20"/>
      <c r="AF1162" s="20"/>
      <c r="AG1162" s="20"/>
      <c r="AH1162" s="20"/>
      <c r="AI1162" s="20"/>
      <c r="AJ1162" s="20"/>
    </row>
    <row r="1163" spans="1:36" ht="17.100000000000001" customHeight="1" x14ac:dyDescent="0.25">
      <c r="A1163" s="60"/>
      <c r="B1163" s="18"/>
      <c r="C1163" s="19"/>
      <c r="K1163" s="21"/>
      <c r="AD1163" s="20"/>
      <c r="AE1163" s="20"/>
      <c r="AF1163" s="20"/>
      <c r="AG1163" s="20"/>
      <c r="AH1163" s="20"/>
      <c r="AI1163" s="20"/>
      <c r="AJ1163" s="20"/>
    </row>
    <row r="1164" spans="1:36" ht="17.100000000000001" customHeight="1" x14ac:dyDescent="0.25">
      <c r="A1164" s="60"/>
      <c r="B1164" s="18"/>
      <c r="C1164" s="19"/>
      <c r="K1164" s="21"/>
      <c r="AD1164" s="20"/>
      <c r="AE1164" s="20"/>
      <c r="AF1164" s="20"/>
      <c r="AG1164" s="20"/>
      <c r="AH1164" s="20"/>
      <c r="AI1164" s="20"/>
      <c r="AJ1164" s="20"/>
    </row>
    <row r="1165" spans="1:36" ht="17.100000000000001" customHeight="1" x14ac:dyDescent="0.25">
      <c r="A1165" s="60"/>
      <c r="B1165" s="18"/>
      <c r="C1165" s="19"/>
      <c r="K1165" s="21"/>
      <c r="AD1165" s="20"/>
      <c r="AE1165" s="20"/>
      <c r="AF1165" s="20"/>
      <c r="AG1165" s="20"/>
      <c r="AH1165" s="20"/>
      <c r="AI1165" s="20"/>
      <c r="AJ1165" s="20"/>
    </row>
    <row r="1166" spans="1:36" ht="17.100000000000001" customHeight="1" x14ac:dyDescent="0.25">
      <c r="A1166" s="60"/>
      <c r="B1166" s="18"/>
      <c r="C1166" s="19"/>
      <c r="K1166" s="21"/>
      <c r="AD1166" s="20"/>
      <c r="AE1166" s="20"/>
      <c r="AF1166" s="20"/>
      <c r="AG1166" s="20"/>
      <c r="AH1166" s="20"/>
      <c r="AI1166" s="20"/>
      <c r="AJ1166" s="20"/>
    </row>
    <row r="1167" spans="1:36" ht="17.100000000000001" customHeight="1" x14ac:dyDescent="0.25">
      <c r="A1167" s="60"/>
      <c r="B1167" s="18"/>
      <c r="C1167" s="19"/>
      <c r="K1167" s="21"/>
      <c r="AD1167" s="20"/>
      <c r="AE1167" s="20"/>
      <c r="AF1167" s="20"/>
      <c r="AG1167" s="20"/>
      <c r="AH1167" s="20"/>
      <c r="AI1167" s="20"/>
      <c r="AJ1167" s="20"/>
    </row>
    <row r="1168" spans="1:36" ht="17.100000000000001" customHeight="1" x14ac:dyDescent="0.25">
      <c r="A1168" s="60"/>
      <c r="B1168" s="18"/>
      <c r="C1168" s="19"/>
      <c r="K1168" s="21"/>
      <c r="AD1168" s="20"/>
      <c r="AE1168" s="20"/>
      <c r="AF1168" s="20"/>
      <c r="AG1168" s="20"/>
      <c r="AH1168" s="20"/>
      <c r="AI1168" s="20"/>
      <c r="AJ1168" s="20"/>
    </row>
    <row r="1169" spans="1:36" ht="17.100000000000001" customHeight="1" x14ac:dyDescent="0.25">
      <c r="A1169" s="60"/>
      <c r="B1169" s="18"/>
      <c r="C1169" s="19"/>
      <c r="K1169" s="21"/>
      <c r="AD1169" s="20"/>
      <c r="AE1169" s="20"/>
      <c r="AF1169" s="20"/>
      <c r="AG1169" s="20"/>
      <c r="AH1169" s="20"/>
      <c r="AI1169" s="20"/>
      <c r="AJ1169" s="20"/>
    </row>
    <row r="1170" spans="1:36" ht="17.100000000000001" customHeight="1" x14ac:dyDescent="0.25">
      <c r="A1170" s="60"/>
      <c r="B1170" s="18"/>
      <c r="C1170" s="19"/>
      <c r="K1170" s="21"/>
      <c r="AD1170" s="20"/>
      <c r="AE1170" s="20"/>
      <c r="AF1170" s="20"/>
      <c r="AG1170" s="20"/>
      <c r="AH1170" s="20"/>
      <c r="AI1170" s="20"/>
      <c r="AJ1170" s="20"/>
    </row>
    <row r="1171" spans="1:36" ht="17.100000000000001" customHeight="1" x14ac:dyDescent="0.25">
      <c r="A1171" s="60"/>
      <c r="B1171" s="18"/>
      <c r="C1171" s="19"/>
      <c r="K1171" s="21"/>
      <c r="AD1171" s="20"/>
      <c r="AE1171" s="20"/>
      <c r="AF1171" s="20"/>
      <c r="AG1171" s="20"/>
      <c r="AH1171" s="20"/>
      <c r="AI1171" s="20"/>
      <c r="AJ1171" s="20"/>
    </row>
    <row r="1172" spans="1:36" ht="17.100000000000001" customHeight="1" x14ac:dyDescent="0.25">
      <c r="A1172" s="60"/>
      <c r="B1172" s="18"/>
      <c r="C1172" s="19"/>
      <c r="K1172" s="21"/>
      <c r="AD1172" s="20"/>
      <c r="AE1172" s="20"/>
      <c r="AF1172" s="20"/>
      <c r="AG1172" s="20"/>
      <c r="AH1172" s="20"/>
      <c r="AI1172" s="20"/>
      <c r="AJ1172" s="20"/>
    </row>
    <row r="1173" spans="1:36" ht="17.100000000000001" customHeight="1" x14ac:dyDescent="0.25">
      <c r="A1173" s="60"/>
      <c r="B1173" s="18"/>
      <c r="C1173" s="19"/>
      <c r="K1173" s="21"/>
      <c r="AD1173" s="20"/>
      <c r="AE1173" s="20"/>
      <c r="AF1173" s="20"/>
      <c r="AG1173" s="20"/>
      <c r="AH1173" s="20"/>
      <c r="AI1173" s="20"/>
      <c r="AJ1173" s="20"/>
    </row>
    <row r="1174" spans="1:36" ht="17.100000000000001" customHeight="1" x14ac:dyDescent="0.25">
      <c r="A1174" s="60"/>
      <c r="B1174" s="18"/>
      <c r="C1174" s="19"/>
      <c r="K1174" s="21"/>
      <c r="AD1174" s="20"/>
      <c r="AE1174" s="20"/>
      <c r="AF1174" s="20"/>
      <c r="AG1174" s="20"/>
      <c r="AH1174" s="20"/>
      <c r="AI1174" s="20"/>
      <c r="AJ1174" s="20"/>
    </row>
    <row r="1175" spans="1:36" ht="17.100000000000001" customHeight="1" x14ac:dyDescent="0.25">
      <c r="A1175" s="60"/>
      <c r="B1175" s="18"/>
      <c r="C1175" s="19"/>
      <c r="K1175" s="21"/>
      <c r="AD1175" s="20"/>
      <c r="AE1175" s="20"/>
      <c r="AF1175" s="20"/>
      <c r="AG1175" s="20"/>
      <c r="AH1175" s="20"/>
      <c r="AI1175" s="20"/>
      <c r="AJ1175" s="20"/>
    </row>
    <row r="1176" spans="1:36" ht="17.100000000000001" customHeight="1" x14ac:dyDescent="0.25">
      <c r="A1176" s="60"/>
      <c r="B1176" s="18"/>
      <c r="C1176" s="19"/>
      <c r="K1176" s="21"/>
      <c r="AD1176" s="20"/>
      <c r="AE1176" s="20"/>
      <c r="AF1176" s="20"/>
      <c r="AG1176" s="20"/>
      <c r="AH1176" s="20"/>
      <c r="AI1176" s="20"/>
      <c r="AJ1176" s="20"/>
    </row>
    <row r="1177" spans="1:36" ht="17.100000000000001" customHeight="1" x14ac:dyDescent="0.25">
      <c r="A1177" s="60"/>
      <c r="B1177" s="18"/>
      <c r="C1177" s="19"/>
      <c r="K1177" s="21"/>
      <c r="AD1177" s="20"/>
      <c r="AE1177" s="20"/>
      <c r="AF1177" s="20"/>
      <c r="AG1177" s="20"/>
      <c r="AH1177" s="20"/>
      <c r="AI1177" s="20"/>
      <c r="AJ1177" s="20"/>
    </row>
    <row r="1178" spans="1:36" ht="17.100000000000001" customHeight="1" x14ac:dyDescent="0.25">
      <c r="A1178" s="60"/>
      <c r="B1178" s="18"/>
      <c r="C1178" s="19"/>
      <c r="K1178" s="21"/>
      <c r="AD1178" s="20"/>
      <c r="AE1178" s="20"/>
      <c r="AF1178" s="20"/>
      <c r="AG1178" s="20"/>
      <c r="AH1178" s="20"/>
      <c r="AI1178" s="20"/>
      <c r="AJ1178" s="20"/>
    </row>
    <row r="1179" spans="1:36" ht="17.100000000000001" customHeight="1" x14ac:dyDescent="0.25">
      <c r="A1179" s="60"/>
      <c r="B1179" s="18"/>
      <c r="C1179" s="19"/>
      <c r="K1179" s="21"/>
      <c r="AD1179" s="20"/>
      <c r="AE1179" s="20"/>
      <c r="AF1179" s="20"/>
      <c r="AG1179" s="20"/>
      <c r="AH1179" s="20"/>
      <c r="AI1179" s="20"/>
      <c r="AJ1179" s="20"/>
    </row>
    <row r="1180" spans="1:36" ht="17.100000000000001" customHeight="1" x14ac:dyDescent="0.25">
      <c r="A1180" s="60"/>
      <c r="B1180" s="18"/>
      <c r="C1180" s="19"/>
      <c r="K1180" s="21"/>
      <c r="AD1180" s="20"/>
      <c r="AE1180" s="20"/>
      <c r="AF1180" s="20"/>
      <c r="AG1180" s="20"/>
      <c r="AH1180" s="20"/>
      <c r="AI1180" s="20"/>
      <c r="AJ1180" s="20"/>
    </row>
    <row r="1181" spans="1:36" ht="17.100000000000001" customHeight="1" x14ac:dyDescent="0.25">
      <c r="A1181" s="60"/>
      <c r="B1181" s="18"/>
      <c r="C1181" s="19"/>
      <c r="K1181" s="21"/>
      <c r="AD1181" s="20"/>
      <c r="AE1181" s="20"/>
      <c r="AF1181" s="20"/>
      <c r="AG1181" s="20"/>
      <c r="AH1181" s="20"/>
      <c r="AI1181" s="20"/>
      <c r="AJ1181" s="20"/>
    </row>
    <row r="1182" spans="1:36" ht="17.100000000000001" customHeight="1" x14ac:dyDescent="0.25">
      <c r="A1182" s="60"/>
      <c r="B1182" s="18"/>
      <c r="C1182" s="19"/>
      <c r="K1182" s="21"/>
      <c r="AD1182" s="20"/>
      <c r="AE1182" s="20"/>
      <c r="AF1182" s="20"/>
      <c r="AG1182" s="20"/>
      <c r="AH1182" s="20"/>
      <c r="AI1182" s="20"/>
      <c r="AJ1182" s="20"/>
    </row>
    <row r="1183" spans="1:36" ht="17.100000000000001" customHeight="1" x14ac:dyDescent="0.25">
      <c r="A1183" s="60"/>
      <c r="B1183" s="18"/>
      <c r="C1183" s="19"/>
      <c r="K1183" s="21"/>
      <c r="AD1183" s="20"/>
      <c r="AE1183" s="20"/>
      <c r="AF1183" s="20"/>
      <c r="AG1183" s="20"/>
      <c r="AH1183" s="20"/>
      <c r="AI1183" s="20"/>
      <c r="AJ1183" s="20"/>
    </row>
    <row r="1184" spans="1:36" ht="17.100000000000001" customHeight="1" x14ac:dyDescent="0.25">
      <c r="A1184" s="60"/>
      <c r="B1184" s="18"/>
      <c r="C1184" s="19"/>
      <c r="K1184" s="21"/>
      <c r="AD1184" s="20"/>
      <c r="AE1184" s="20"/>
      <c r="AF1184" s="20"/>
      <c r="AG1184" s="20"/>
      <c r="AH1184" s="20"/>
      <c r="AI1184" s="20"/>
      <c r="AJ1184" s="20"/>
    </row>
    <row r="1185" spans="1:36" ht="17.100000000000001" customHeight="1" x14ac:dyDescent="0.25">
      <c r="A1185" s="60"/>
      <c r="B1185" s="18"/>
      <c r="C1185" s="19"/>
      <c r="K1185" s="21"/>
      <c r="AD1185" s="20"/>
      <c r="AE1185" s="20"/>
      <c r="AF1185" s="20"/>
      <c r="AG1185" s="20"/>
      <c r="AH1185" s="20"/>
      <c r="AI1185" s="20"/>
      <c r="AJ1185" s="20"/>
    </row>
    <row r="1186" spans="1:36" ht="17.100000000000001" customHeight="1" x14ac:dyDescent="0.25">
      <c r="A1186" s="60"/>
      <c r="B1186" s="18"/>
      <c r="C1186" s="19"/>
      <c r="K1186" s="21"/>
      <c r="AD1186" s="20"/>
      <c r="AE1186" s="20"/>
      <c r="AF1186" s="20"/>
      <c r="AG1186" s="20"/>
      <c r="AH1186" s="20"/>
      <c r="AI1186" s="20"/>
      <c r="AJ1186" s="20"/>
    </row>
    <row r="1187" spans="1:36" ht="17.100000000000001" customHeight="1" x14ac:dyDescent="0.25">
      <c r="A1187" s="60"/>
      <c r="B1187" s="18"/>
      <c r="C1187" s="19"/>
      <c r="K1187" s="21"/>
      <c r="AD1187" s="20"/>
      <c r="AE1187" s="20"/>
      <c r="AF1187" s="20"/>
      <c r="AG1187" s="20"/>
      <c r="AH1187" s="20"/>
      <c r="AI1187" s="20"/>
      <c r="AJ1187" s="20"/>
    </row>
    <row r="1188" spans="1:36" ht="17.100000000000001" customHeight="1" x14ac:dyDescent="0.25">
      <c r="A1188" s="60"/>
      <c r="B1188" s="18"/>
      <c r="C1188" s="19"/>
      <c r="K1188" s="21"/>
      <c r="AD1188" s="20"/>
      <c r="AE1188" s="20"/>
      <c r="AF1188" s="20"/>
      <c r="AG1188" s="20"/>
      <c r="AH1188" s="20"/>
      <c r="AI1188" s="20"/>
      <c r="AJ1188" s="20"/>
    </row>
    <row r="1189" spans="1:36" ht="17.100000000000001" customHeight="1" x14ac:dyDescent="0.25">
      <c r="A1189" s="60"/>
      <c r="B1189" s="18"/>
      <c r="C1189" s="19"/>
      <c r="K1189" s="21"/>
      <c r="AD1189" s="20"/>
      <c r="AE1189" s="20"/>
      <c r="AF1189" s="20"/>
      <c r="AG1189" s="20"/>
      <c r="AH1189" s="20"/>
      <c r="AI1189" s="20"/>
      <c r="AJ1189" s="20"/>
    </row>
    <row r="1190" spans="1:36" ht="17.100000000000001" customHeight="1" x14ac:dyDescent="0.25">
      <c r="A1190" s="60"/>
      <c r="B1190" s="18"/>
      <c r="C1190" s="19"/>
      <c r="K1190" s="21"/>
      <c r="AD1190" s="20"/>
      <c r="AE1190" s="20"/>
      <c r="AF1190" s="20"/>
      <c r="AG1190" s="20"/>
      <c r="AH1190" s="20"/>
      <c r="AI1190" s="20"/>
      <c r="AJ1190" s="20"/>
    </row>
    <row r="1191" spans="1:36" ht="17.100000000000001" customHeight="1" x14ac:dyDescent="0.25">
      <c r="A1191" s="60"/>
      <c r="B1191" s="18"/>
      <c r="C1191" s="19"/>
      <c r="K1191" s="21"/>
      <c r="AD1191" s="20"/>
      <c r="AE1191" s="20"/>
      <c r="AF1191" s="20"/>
      <c r="AG1191" s="20"/>
      <c r="AH1191" s="20"/>
      <c r="AI1191" s="20"/>
      <c r="AJ1191" s="20"/>
    </row>
    <row r="1192" spans="1:36" ht="17.100000000000001" customHeight="1" x14ac:dyDescent="0.25">
      <c r="A1192" s="60"/>
      <c r="B1192" s="18"/>
      <c r="C1192" s="19"/>
      <c r="K1192" s="21"/>
      <c r="AD1192" s="20"/>
      <c r="AE1192" s="20"/>
      <c r="AF1192" s="20"/>
      <c r="AG1192" s="20"/>
      <c r="AH1192" s="20"/>
      <c r="AI1192" s="20"/>
      <c r="AJ1192" s="20"/>
    </row>
    <row r="1193" spans="1:36" ht="17.100000000000001" customHeight="1" x14ac:dyDescent="0.25">
      <c r="A1193" s="60"/>
      <c r="B1193" s="18"/>
      <c r="C1193" s="19"/>
      <c r="K1193" s="21"/>
      <c r="AD1193" s="20"/>
      <c r="AE1193" s="20"/>
      <c r="AF1193" s="20"/>
      <c r="AG1193" s="20"/>
      <c r="AH1193" s="20"/>
      <c r="AI1193" s="20"/>
      <c r="AJ1193" s="20"/>
    </row>
    <row r="1194" spans="1:36" ht="17.100000000000001" customHeight="1" x14ac:dyDescent="0.25">
      <c r="A1194" s="60"/>
      <c r="B1194" s="18"/>
      <c r="C1194" s="19"/>
      <c r="K1194" s="21"/>
      <c r="AD1194" s="20"/>
      <c r="AE1194" s="20"/>
      <c r="AF1194" s="20"/>
      <c r="AG1194" s="20"/>
      <c r="AH1194" s="20"/>
      <c r="AI1194" s="20"/>
      <c r="AJ1194" s="20"/>
    </row>
    <row r="1195" spans="1:36" ht="17.100000000000001" customHeight="1" x14ac:dyDescent="0.25">
      <c r="A1195" s="60"/>
      <c r="B1195" s="18"/>
      <c r="C1195" s="19"/>
      <c r="K1195" s="21"/>
      <c r="AD1195" s="20"/>
      <c r="AE1195" s="20"/>
      <c r="AF1195" s="20"/>
      <c r="AG1195" s="20"/>
      <c r="AH1195" s="20"/>
      <c r="AI1195" s="20"/>
      <c r="AJ1195" s="20"/>
    </row>
    <row r="1196" spans="1:36" ht="17.100000000000001" customHeight="1" x14ac:dyDescent="0.25">
      <c r="A1196" s="60"/>
      <c r="B1196" s="18"/>
      <c r="C1196" s="19"/>
      <c r="K1196" s="21"/>
      <c r="AD1196" s="20"/>
      <c r="AE1196" s="20"/>
      <c r="AF1196" s="20"/>
      <c r="AG1196" s="20"/>
      <c r="AH1196" s="20"/>
      <c r="AI1196" s="20"/>
      <c r="AJ1196" s="20"/>
    </row>
    <row r="1197" spans="1:36" ht="17.100000000000001" customHeight="1" x14ac:dyDescent="0.25">
      <c r="A1197" s="60"/>
      <c r="B1197" s="18"/>
      <c r="C1197" s="19"/>
      <c r="K1197" s="21"/>
      <c r="AD1197" s="20"/>
      <c r="AE1197" s="20"/>
      <c r="AF1197" s="20"/>
      <c r="AG1197" s="20"/>
      <c r="AH1197" s="20"/>
      <c r="AI1197" s="20"/>
      <c r="AJ1197" s="20"/>
    </row>
    <row r="1198" spans="1:36" ht="17.100000000000001" customHeight="1" x14ac:dyDescent="0.25">
      <c r="A1198" s="60"/>
      <c r="B1198" s="18"/>
      <c r="C1198" s="19"/>
      <c r="K1198" s="21"/>
      <c r="AD1198" s="20"/>
      <c r="AE1198" s="20"/>
      <c r="AF1198" s="20"/>
      <c r="AG1198" s="20"/>
      <c r="AH1198" s="20"/>
      <c r="AI1198" s="20"/>
      <c r="AJ1198" s="20"/>
    </row>
    <row r="1199" spans="1:36" ht="17.100000000000001" customHeight="1" x14ac:dyDescent="0.25">
      <c r="A1199" s="60"/>
      <c r="B1199" s="18"/>
      <c r="C1199" s="19"/>
      <c r="K1199" s="21"/>
      <c r="AD1199" s="20"/>
      <c r="AE1199" s="20"/>
      <c r="AF1199" s="20"/>
      <c r="AG1199" s="20"/>
      <c r="AH1199" s="20"/>
      <c r="AI1199" s="20"/>
      <c r="AJ1199" s="20"/>
    </row>
    <row r="1200" spans="1:36" ht="17.100000000000001" customHeight="1" x14ac:dyDescent="0.25">
      <c r="A1200" s="60"/>
      <c r="B1200" s="18"/>
      <c r="C1200" s="19"/>
      <c r="K1200" s="21"/>
      <c r="AD1200" s="20"/>
      <c r="AE1200" s="20"/>
      <c r="AF1200" s="20"/>
      <c r="AG1200" s="20"/>
      <c r="AH1200" s="20"/>
      <c r="AI1200" s="20"/>
      <c r="AJ1200" s="20"/>
    </row>
    <row r="1201" spans="1:36" ht="17.100000000000001" customHeight="1" x14ac:dyDescent="0.25">
      <c r="A1201" s="60"/>
      <c r="B1201" s="18"/>
      <c r="C1201" s="19"/>
      <c r="K1201" s="21"/>
      <c r="AD1201" s="20"/>
      <c r="AE1201" s="20"/>
      <c r="AF1201" s="20"/>
      <c r="AG1201" s="20"/>
      <c r="AH1201" s="20"/>
      <c r="AI1201" s="20"/>
      <c r="AJ1201" s="20"/>
    </row>
    <row r="1202" spans="1:36" ht="17.100000000000001" customHeight="1" x14ac:dyDescent="0.25">
      <c r="A1202" s="60"/>
      <c r="B1202" s="18"/>
      <c r="C1202" s="19"/>
      <c r="K1202" s="21"/>
      <c r="AD1202" s="20"/>
      <c r="AE1202" s="20"/>
      <c r="AF1202" s="20"/>
      <c r="AG1202" s="20"/>
      <c r="AH1202" s="20"/>
      <c r="AI1202" s="20"/>
      <c r="AJ1202" s="20"/>
    </row>
    <row r="1203" spans="1:36" ht="17.100000000000001" customHeight="1" x14ac:dyDescent="0.25">
      <c r="A1203" s="60"/>
      <c r="B1203" s="18"/>
      <c r="C1203" s="19"/>
      <c r="K1203" s="21"/>
      <c r="AD1203" s="20"/>
      <c r="AE1203" s="20"/>
      <c r="AF1203" s="20"/>
      <c r="AG1203" s="20"/>
      <c r="AH1203" s="20"/>
      <c r="AI1203" s="20"/>
      <c r="AJ1203" s="20"/>
    </row>
    <row r="1204" spans="1:36" ht="17.100000000000001" customHeight="1" x14ac:dyDescent="0.25">
      <c r="A1204" s="60"/>
      <c r="B1204" s="18"/>
      <c r="C1204" s="19"/>
      <c r="K1204" s="21"/>
      <c r="AD1204" s="20"/>
      <c r="AE1204" s="20"/>
      <c r="AF1204" s="20"/>
      <c r="AG1204" s="20"/>
      <c r="AH1204" s="20"/>
      <c r="AI1204" s="20"/>
      <c r="AJ1204" s="20"/>
    </row>
    <row r="1205" spans="1:36" ht="17.100000000000001" customHeight="1" x14ac:dyDescent="0.25">
      <c r="A1205" s="60"/>
      <c r="B1205" s="18"/>
      <c r="C1205" s="19"/>
      <c r="K1205" s="21"/>
      <c r="AD1205" s="20"/>
      <c r="AE1205" s="20"/>
      <c r="AF1205" s="20"/>
      <c r="AG1205" s="20"/>
      <c r="AH1205" s="20"/>
      <c r="AI1205" s="20"/>
      <c r="AJ1205" s="20"/>
    </row>
    <row r="1206" spans="1:36" ht="17.100000000000001" customHeight="1" x14ac:dyDescent="0.25">
      <c r="A1206" s="60"/>
      <c r="B1206" s="18"/>
      <c r="C1206" s="19"/>
      <c r="K1206" s="21"/>
      <c r="AD1206" s="20"/>
      <c r="AE1206" s="20"/>
      <c r="AF1206" s="20"/>
      <c r="AG1206" s="20"/>
      <c r="AH1206" s="20"/>
      <c r="AI1206" s="20"/>
      <c r="AJ1206" s="20"/>
    </row>
    <row r="1207" spans="1:36" ht="17.100000000000001" customHeight="1" x14ac:dyDescent="0.25">
      <c r="A1207" s="60"/>
      <c r="B1207" s="18"/>
      <c r="C1207" s="19"/>
      <c r="K1207" s="21"/>
      <c r="AD1207" s="20"/>
      <c r="AE1207" s="20"/>
      <c r="AF1207" s="20"/>
      <c r="AG1207" s="20"/>
      <c r="AH1207" s="20"/>
      <c r="AI1207" s="20"/>
      <c r="AJ1207" s="20"/>
    </row>
    <row r="1208" spans="1:36" ht="17.100000000000001" customHeight="1" x14ac:dyDescent="0.25">
      <c r="A1208" s="60"/>
      <c r="B1208" s="18"/>
      <c r="C1208" s="19"/>
      <c r="K1208" s="21"/>
      <c r="AD1208" s="20"/>
      <c r="AE1208" s="20"/>
      <c r="AF1208" s="20"/>
      <c r="AG1208" s="20"/>
      <c r="AH1208" s="20"/>
      <c r="AI1208" s="20"/>
      <c r="AJ1208" s="20"/>
    </row>
    <row r="1209" spans="1:36" ht="17.100000000000001" customHeight="1" x14ac:dyDescent="0.25">
      <c r="A1209" s="60"/>
      <c r="B1209" s="18"/>
      <c r="C1209" s="19"/>
      <c r="K1209" s="21"/>
      <c r="AD1209" s="20"/>
      <c r="AE1209" s="20"/>
      <c r="AF1209" s="20"/>
      <c r="AG1209" s="20"/>
      <c r="AH1209" s="20"/>
      <c r="AI1209" s="20"/>
      <c r="AJ1209" s="20"/>
    </row>
    <row r="1210" spans="1:36" ht="17.100000000000001" customHeight="1" x14ac:dyDescent="0.25">
      <c r="A1210" s="60"/>
      <c r="B1210" s="18"/>
      <c r="C1210" s="19"/>
      <c r="K1210" s="21"/>
      <c r="AD1210" s="20"/>
      <c r="AE1210" s="20"/>
      <c r="AF1210" s="20"/>
      <c r="AG1210" s="20"/>
      <c r="AH1210" s="20"/>
      <c r="AI1210" s="20"/>
      <c r="AJ1210" s="20"/>
    </row>
    <row r="1211" spans="1:36" ht="17.100000000000001" customHeight="1" x14ac:dyDescent="0.25">
      <c r="A1211" s="60"/>
      <c r="B1211" s="18"/>
      <c r="C1211" s="19"/>
      <c r="K1211" s="21"/>
      <c r="AD1211" s="20"/>
      <c r="AE1211" s="20"/>
      <c r="AF1211" s="20"/>
      <c r="AG1211" s="20"/>
      <c r="AH1211" s="20"/>
      <c r="AI1211" s="20"/>
      <c r="AJ1211" s="20"/>
    </row>
    <row r="1212" spans="1:36" ht="17.100000000000001" customHeight="1" x14ac:dyDescent="0.25">
      <c r="A1212" s="60"/>
      <c r="B1212" s="18"/>
      <c r="C1212" s="19"/>
      <c r="K1212" s="21"/>
      <c r="AD1212" s="20"/>
      <c r="AE1212" s="20"/>
      <c r="AF1212" s="20"/>
      <c r="AG1212" s="20"/>
      <c r="AH1212" s="20"/>
      <c r="AI1212" s="20"/>
      <c r="AJ1212" s="20"/>
    </row>
    <row r="1213" spans="1:36" ht="17.100000000000001" customHeight="1" x14ac:dyDescent="0.25">
      <c r="A1213" s="60"/>
      <c r="B1213" s="18"/>
      <c r="C1213" s="19"/>
      <c r="K1213" s="21"/>
      <c r="AD1213" s="20"/>
      <c r="AE1213" s="20"/>
      <c r="AF1213" s="20"/>
      <c r="AG1213" s="20"/>
      <c r="AH1213" s="20"/>
      <c r="AI1213" s="20"/>
      <c r="AJ1213" s="20"/>
    </row>
    <row r="1214" spans="1:36" ht="17.100000000000001" customHeight="1" x14ac:dyDescent="0.25">
      <c r="A1214" s="60"/>
      <c r="B1214" s="18"/>
      <c r="C1214" s="19"/>
      <c r="K1214" s="21"/>
      <c r="AD1214" s="20"/>
      <c r="AE1214" s="20"/>
      <c r="AF1214" s="20"/>
      <c r="AG1214" s="20"/>
      <c r="AH1214" s="20"/>
      <c r="AI1214" s="20"/>
      <c r="AJ1214" s="20"/>
    </row>
    <row r="1215" spans="1:36" ht="17.100000000000001" customHeight="1" x14ac:dyDescent="0.25">
      <c r="A1215" s="60"/>
      <c r="B1215" s="18"/>
      <c r="C1215" s="19"/>
      <c r="K1215" s="21"/>
      <c r="AD1215" s="20"/>
      <c r="AE1215" s="20"/>
      <c r="AF1215" s="20"/>
      <c r="AG1215" s="20"/>
      <c r="AH1215" s="20"/>
      <c r="AI1215" s="20"/>
      <c r="AJ1215" s="20"/>
    </row>
    <row r="1216" spans="1:36" ht="17.100000000000001" customHeight="1" x14ac:dyDescent="0.25">
      <c r="A1216" s="60"/>
      <c r="B1216" s="18"/>
      <c r="C1216" s="19"/>
      <c r="K1216" s="21"/>
      <c r="AD1216" s="20"/>
      <c r="AE1216" s="20"/>
      <c r="AF1216" s="20"/>
      <c r="AG1216" s="20"/>
      <c r="AH1216" s="20"/>
      <c r="AI1216" s="20"/>
      <c r="AJ1216" s="20"/>
    </row>
    <row r="1217" spans="1:36" ht="17.100000000000001" customHeight="1" x14ac:dyDescent="0.25">
      <c r="A1217" s="60"/>
      <c r="B1217" s="18"/>
      <c r="C1217" s="19"/>
      <c r="K1217" s="21"/>
      <c r="AD1217" s="20"/>
      <c r="AE1217" s="20"/>
      <c r="AF1217" s="20"/>
      <c r="AG1217" s="20"/>
      <c r="AH1217" s="20"/>
      <c r="AI1217" s="20"/>
      <c r="AJ1217" s="20"/>
    </row>
    <row r="1218" spans="1:36" ht="17.100000000000001" customHeight="1" x14ac:dyDescent="0.25">
      <c r="A1218" s="60"/>
      <c r="B1218" s="18"/>
      <c r="C1218" s="19"/>
      <c r="K1218" s="21"/>
      <c r="AD1218" s="20"/>
      <c r="AE1218" s="20"/>
      <c r="AF1218" s="20"/>
      <c r="AG1218" s="20"/>
      <c r="AH1218" s="20"/>
      <c r="AI1218" s="20"/>
      <c r="AJ1218" s="20"/>
    </row>
    <row r="1219" spans="1:36" ht="17.100000000000001" customHeight="1" x14ac:dyDescent="0.25">
      <c r="A1219" s="60"/>
      <c r="B1219" s="18"/>
      <c r="C1219" s="19"/>
      <c r="K1219" s="21"/>
      <c r="AD1219" s="20"/>
      <c r="AE1219" s="20"/>
      <c r="AF1219" s="20"/>
      <c r="AG1219" s="20"/>
      <c r="AH1219" s="20"/>
      <c r="AI1219" s="20"/>
      <c r="AJ1219" s="20"/>
    </row>
    <row r="1220" spans="1:36" ht="17.100000000000001" customHeight="1" x14ac:dyDescent="0.25">
      <c r="A1220" s="60"/>
      <c r="B1220" s="18"/>
      <c r="C1220" s="19"/>
      <c r="K1220" s="21"/>
      <c r="AD1220" s="20"/>
      <c r="AE1220" s="20"/>
      <c r="AF1220" s="20"/>
      <c r="AG1220" s="20"/>
      <c r="AH1220" s="20"/>
      <c r="AI1220" s="20"/>
      <c r="AJ1220" s="20"/>
    </row>
    <row r="1221" spans="1:36" ht="17.100000000000001" customHeight="1" x14ac:dyDescent="0.25">
      <c r="A1221" s="60"/>
      <c r="B1221" s="18"/>
      <c r="C1221" s="19"/>
      <c r="K1221" s="21"/>
      <c r="AD1221" s="20"/>
      <c r="AE1221" s="20"/>
      <c r="AF1221" s="20"/>
      <c r="AG1221" s="20"/>
      <c r="AH1221" s="20"/>
      <c r="AI1221" s="20"/>
      <c r="AJ1221" s="20"/>
    </row>
    <row r="1222" spans="1:36" ht="17.100000000000001" customHeight="1" x14ac:dyDescent="0.25">
      <c r="A1222" s="60"/>
      <c r="B1222" s="18"/>
      <c r="C1222" s="19"/>
      <c r="K1222" s="21"/>
      <c r="AD1222" s="20"/>
      <c r="AE1222" s="20"/>
      <c r="AF1222" s="20"/>
      <c r="AG1222" s="20"/>
      <c r="AH1222" s="20"/>
      <c r="AI1222" s="20"/>
      <c r="AJ1222" s="20"/>
    </row>
    <row r="1223" spans="1:36" ht="17.100000000000001" customHeight="1" x14ac:dyDescent="0.25">
      <c r="A1223" s="60"/>
      <c r="B1223" s="18"/>
      <c r="C1223" s="19"/>
      <c r="K1223" s="21"/>
      <c r="AD1223" s="20"/>
      <c r="AE1223" s="20"/>
      <c r="AF1223" s="20"/>
      <c r="AG1223" s="20"/>
      <c r="AH1223" s="20"/>
      <c r="AI1223" s="20"/>
      <c r="AJ1223" s="20"/>
    </row>
    <row r="1224" spans="1:36" ht="17.100000000000001" customHeight="1" x14ac:dyDescent="0.25">
      <c r="A1224" s="60"/>
      <c r="B1224" s="18"/>
      <c r="C1224" s="19"/>
      <c r="K1224" s="21"/>
      <c r="AD1224" s="20"/>
      <c r="AE1224" s="20"/>
      <c r="AF1224" s="20"/>
      <c r="AG1224" s="20"/>
      <c r="AH1224" s="20"/>
      <c r="AI1224" s="20"/>
      <c r="AJ1224" s="20"/>
    </row>
    <row r="1225" spans="1:36" ht="17.100000000000001" customHeight="1" x14ac:dyDescent="0.25">
      <c r="A1225" s="60"/>
      <c r="B1225" s="18"/>
      <c r="C1225" s="19"/>
      <c r="K1225" s="21"/>
      <c r="AD1225" s="20"/>
      <c r="AE1225" s="20"/>
      <c r="AF1225" s="20"/>
      <c r="AG1225" s="20"/>
      <c r="AH1225" s="20"/>
      <c r="AI1225" s="20"/>
      <c r="AJ1225" s="20"/>
    </row>
    <row r="1226" spans="1:36" ht="17.100000000000001" customHeight="1" x14ac:dyDescent="0.25">
      <c r="A1226" s="60"/>
      <c r="B1226" s="18"/>
      <c r="C1226" s="19"/>
      <c r="K1226" s="21"/>
      <c r="AD1226" s="20"/>
      <c r="AE1226" s="20"/>
      <c r="AF1226" s="20"/>
      <c r="AG1226" s="20"/>
      <c r="AH1226" s="20"/>
      <c r="AI1226" s="20"/>
      <c r="AJ1226" s="20"/>
    </row>
    <row r="1227" spans="1:36" ht="17.100000000000001" customHeight="1" x14ac:dyDescent="0.25">
      <c r="A1227" s="60"/>
      <c r="B1227" s="18"/>
      <c r="C1227" s="19"/>
      <c r="K1227" s="21"/>
      <c r="AD1227" s="20"/>
      <c r="AE1227" s="20"/>
      <c r="AF1227" s="20"/>
      <c r="AG1227" s="20"/>
      <c r="AH1227" s="20"/>
      <c r="AI1227" s="20"/>
      <c r="AJ1227" s="20"/>
    </row>
    <row r="1228" spans="1:36" ht="17.100000000000001" customHeight="1" x14ac:dyDescent="0.25">
      <c r="A1228" s="60"/>
      <c r="B1228" s="18"/>
      <c r="C1228" s="19"/>
      <c r="K1228" s="21"/>
      <c r="AD1228" s="20"/>
      <c r="AE1228" s="20"/>
      <c r="AF1228" s="20"/>
      <c r="AG1228" s="20"/>
      <c r="AH1228" s="20"/>
      <c r="AI1228" s="20"/>
      <c r="AJ1228" s="20"/>
    </row>
    <row r="1229" spans="1:36" ht="17.100000000000001" customHeight="1" x14ac:dyDescent="0.25">
      <c r="A1229" s="60"/>
      <c r="B1229" s="18"/>
      <c r="C1229" s="19"/>
      <c r="K1229" s="21"/>
      <c r="AD1229" s="20"/>
      <c r="AE1229" s="20"/>
      <c r="AF1229" s="20"/>
      <c r="AG1229" s="20"/>
      <c r="AH1229" s="20"/>
      <c r="AI1229" s="20"/>
      <c r="AJ1229" s="20"/>
    </row>
    <row r="1230" spans="1:36" ht="17.100000000000001" customHeight="1" x14ac:dyDescent="0.25">
      <c r="A1230" s="60"/>
      <c r="B1230" s="18"/>
      <c r="C1230" s="19"/>
      <c r="K1230" s="21"/>
      <c r="AD1230" s="20"/>
      <c r="AE1230" s="20"/>
      <c r="AF1230" s="20"/>
      <c r="AG1230" s="20"/>
      <c r="AH1230" s="20"/>
      <c r="AI1230" s="20"/>
      <c r="AJ1230" s="20"/>
    </row>
    <row r="1231" spans="1:36" ht="17.100000000000001" customHeight="1" x14ac:dyDescent="0.25">
      <c r="A1231" s="60"/>
      <c r="B1231" s="18"/>
      <c r="C1231" s="19"/>
      <c r="K1231" s="21"/>
      <c r="AD1231" s="20"/>
      <c r="AE1231" s="20"/>
      <c r="AF1231" s="20"/>
      <c r="AG1231" s="20"/>
      <c r="AH1231" s="20"/>
      <c r="AI1231" s="20"/>
      <c r="AJ1231" s="20"/>
    </row>
    <row r="1232" spans="1:36" ht="17.100000000000001" customHeight="1" x14ac:dyDescent="0.25">
      <c r="A1232" s="60"/>
      <c r="B1232" s="18"/>
      <c r="C1232" s="19"/>
      <c r="K1232" s="21"/>
      <c r="AD1232" s="20"/>
      <c r="AE1232" s="20"/>
      <c r="AF1232" s="20"/>
      <c r="AG1232" s="20"/>
      <c r="AH1232" s="20"/>
      <c r="AI1232" s="20"/>
      <c r="AJ1232" s="20"/>
    </row>
    <row r="1233" spans="1:36" ht="17.100000000000001" customHeight="1" x14ac:dyDescent="0.25">
      <c r="A1233" s="60"/>
      <c r="B1233" s="18"/>
      <c r="C1233" s="19"/>
      <c r="K1233" s="21"/>
      <c r="AD1233" s="20"/>
      <c r="AE1233" s="20"/>
      <c r="AF1233" s="20"/>
      <c r="AG1233" s="20"/>
      <c r="AH1233" s="20"/>
      <c r="AI1233" s="20"/>
      <c r="AJ1233" s="20"/>
    </row>
    <row r="1234" spans="1:36" ht="17.100000000000001" customHeight="1" x14ac:dyDescent="0.25">
      <c r="A1234" s="60"/>
      <c r="B1234" s="18"/>
      <c r="C1234" s="19"/>
      <c r="K1234" s="21"/>
      <c r="AD1234" s="20"/>
      <c r="AE1234" s="20"/>
      <c r="AF1234" s="20"/>
      <c r="AG1234" s="20"/>
      <c r="AH1234" s="20"/>
      <c r="AI1234" s="20"/>
      <c r="AJ1234" s="20"/>
    </row>
    <row r="1235" spans="1:36" ht="17.100000000000001" customHeight="1" x14ac:dyDescent="0.25">
      <c r="A1235" s="60"/>
      <c r="B1235" s="18"/>
      <c r="C1235" s="19"/>
      <c r="K1235" s="21"/>
      <c r="AD1235" s="20"/>
      <c r="AE1235" s="20"/>
      <c r="AF1235" s="20"/>
      <c r="AG1235" s="20"/>
      <c r="AH1235" s="20"/>
      <c r="AI1235" s="20"/>
      <c r="AJ1235" s="20"/>
    </row>
    <row r="1236" spans="1:36" ht="17.100000000000001" customHeight="1" x14ac:dyDescent="0.25">
      <c r="A1236" s="60"/>
      <c r="B1236" s="18"/>
      <c r="C1236" s="19"/>
      <c r="K1236" s="21"/>
      <c r="AD1236" s="20"/>
      <c r="AE1236" s="20"/>
      <c r="AF1236" s="20"/>
      <c r="AG1236" s="20"/>
      <c r="AH1236" s="20"/>
      <c r="AI1236" s="20"/>
      <c r="AJ1236" s="20"/>
    </row>
    <row r="1237" spans="1:36" ht="17.100000000000001" customHeight="1" x14ac:dyDescent="0.25">
      <c r="A1237" s="60"/>
      <c r="B1237" s="18"/>
      <c r="C1237" s="19"/>
      <c r="K1237" s="21"/>
      <c r="AD1237" s="20"/>
      <c r="AE1237" s="20"/>
      <c r="AF1237" s="20"/>
      <c r="AG1237" s="20"/>
      <c r="AH1237" s="20"/>
      <c r="AI1237" s="20"/>
      <c r="AJ1237" s="20"/>
    </row>
    <row r="1238" spans="1:36" ht="17.100000000000001" customHeight="1" x14ac:dyDescent="0.25">
      <c r="A1238" s="60"/>
      <c r="B1238" s="18"/>
      <c r="C1238" s="19"/>
      <c r="K1238" s="21"/>
      <c r="AD1238" s="20"/>
      <c r="AE1238" s="20"/>
      <c r="AF1238" s="20"/>
      <c r="AG1238" s="20"/>
      <c r="AH1238" s="20"/>
      <c r="AI1238" s="20"/>
      <c r="AJ1238" s="20"/>
    </row>
    <row r="1239" spans="1:36" ht="17.100000000000001" customHeight="1" x14ac:dyDescent="0.25">
      <c r="A1239" s="60"/>
      <c r="B1239" s="18"/>
      <c r="C1239" s="19"/>
      <c r="K1239" s="21"/>
      <c r="AD1239" s="20"/>
      <c r="AE1239" s="20"/>
      <c r="AF1239" s="20"/>
      <c r="AG1239" s="20"/>
      <c r="AH1239" s="20"/>
      <c r="AI1239" s="20"/>
      <c r="AJ1239" s="20"/>
    </row>
    <row r="1240" spans="1:36" ht="17.100000000000001" customHeight="1" x14ac:dyDescent="0.25">
      <c r="A1240" s="60"/>
      <c r="B1240" s="18"/>
      <c r="C1240" s="19"/>
      <c r="K1240" s="21"/>
      <c r="AD1240" s="20"/>
      <c r="AE1240" s="20"/>
      <c r="AF1240" s="20"/>
      <c r="AG1240" s="20"/>
      <c r="AH1240" s="20"/>
      <c r="AI1240" s="20"/>
      <c r="AJ1240" s="20"/>
    </row>
    <row r="1241" spans="1:36" ht="17.100000000000001" customHeight="1" x14ac:dyDescent="0.25">
      <c r="A1241" s="60"/>
      <c r="B1241" s="18"/>
      <c r="C1241" s="19"/>
      <c r="K1241" s="21"/>
      <c r="AD1241" s="20"/>
      <c r="AE1241" s="20"/>
      <c r="AF1241" s="20"/>
      <c r="AG1241" s="20"/>
      <c r="AH1241" s="20"/>
      <c r="AI1241" s="20"/>
      <c r="AJ1241" s="20"/>
    </row>
    <row r="1242" spans="1:36" ht="17.100000000000001" customHeight="1" x14ac:dyDescent="0.25">
      <c r="A1242" s="60"/>
      <c r="B1242" s="18"/>
      <c r="C1242" s="19"/>
      <c r="K1242" s="21"/>
      <c r="AD1242" s="20"/>
      <c r="AE1242" s="20"/>
      <c r="AF1242" s="20"/>
      <c r="AG1242" s="20"/>
      <c r="AH1242" s="20"/>
      <c r="AI1242" s="20"/>
      <c r="AJ1242" s="20"/>
    </row>
    <row r="1243" spans="1:36" ht="17.100000000000001" customHeight="1" x14ac:dyDescent="0.25">
      <c r="A1243" s="60"/>
      <c r="B1243" s="18"/>
      <c r="C1243" s="19"/>
      <c r="K1243" s="21"/>
      <c r="AD1243" s="20"/>
      <c r="AE1243" s="20"/>
      <c r="AF1243" s="20"/>
      <c r="AG1243" s="20"/>
      <c r="AH1243" s="20"/>
      <c r="AI1243" s="20"/>
      <c r="AJ1243" s="20"/>
    </row>
    <row r="1244" spans="1:36" ht="17.100000000000001" customHeight="1" x14ac:dyDescent="0.25">
      <c r="A1244" s="60"/>
      <c r="B1244" s="18"/>
      <c r="C1244" s="19"/>
      <c r="K1244" s="21"/>
      <c r="AD1244" s="20"/>
      <c r="AE1244" s="20"/>
      <c r="AF1244" s="20"/>
      <c r="AG1244" s="20"/>
      <c r="AH1244" s="20"/>
      <c r="AI1244" s="20"/>
      <c r="AJ1244" s="20"/>
    </row>
    <row r="1245" spans="1:36" ht="17.100000000000001" customHeight="1" x14ac:dyDescent="0.25">
      <c r="A1245" s="60"/>
      <c r="B1245" s="18"/>
      <c r="C1245" s="19"/>
      <c r="K1245" s="21"/>
      <c r="AD1245" s="20"/>
      <c r="AE1245" s="20"/>
      <c r="AF1245" s="20"/>
      <c r="AG1245" s="20"/>
      <c r="AH1245" s="20"/>
      <c r="AI1245" s="20"/>
      <c r="AJ1245" s="20"/>
    </row>
    <row r="1246" spans="1:36" ht="17.100000000000001" customHeight="1" x14ac:dyDescent="0.25">
      <c r="A1246" s="60"/>
      <c r="B1246" s="18"/>
      <c r="C1246" s="19"/>
      <c r="K1246" s="21"/>
      <c r="AD1246" s="20"/>
      <c r="AE1246" s="20"/>
      <c r="AF1246" s="20"/>
      <c r="AG1246" s="20"/>
      <c r="AH1246" s="20"/>
      <c r="AI1246" s="20"/>
      <c r="AJ1246" s="20"/>
    </row>
    <row r="1247" spans="1:36" ht="17.100000000000001" customHeight="1" x14ac:dyDescent="0.25">
      <c r="A1247" s="60"/>
      <c r="B1247" s="18"/>
      <c r="C1247" s="19"/>
      <c r="K1247" s="21"/>
      <c r="AD1247" s="20"/>
      <c r="AE1247" s="20"/>
      <c r="AF1247" s="20"/>
      <c r="AG1247" s="20"/>
      <c r="AH1247" s="20"/>
      <c r="AI1247" s="20"/>
      <c r="AJ1247" s="20"/>
    </row>
    <row r="1248" spans="1:36" ht="17.100000000000001" customHeight="1" x14ac:dyDescent="0.25">
      <c r="A1248" s="60"/>
      <c r="B1248" s="18"/>
      <c r="C1248" s="19"/>
      <c r="K1248" s="21"/>
      <c r="AD1248" s="20"/>
      <c r="AE1248" s="20"/>
      <c r="AF1248" s="20"/>
      <c r="AG1248" s="20"/>
      <c r="AH1248" s="20"/>
      <c r="AI1248" s="20"/>
      <c r="AJ1248" s="20"/>
    </row>
    <row r="1249" spans="1:36" ht="17.100000000000001" customHeight="1" x14ac:dyDescent="0.25">
      <c r="A1249" s="60"/>
      <c r="B1249" s="18"/>
      <c r="C1249" s="19"/>
      <c r="K1249" s="21"/>
      <c r="AD1249" s="20"/>
      <c r="AE1249" s="20"/>
      <c r="AF1249" s="20"/>
      <c r="AG1249" s="20"/>
      <c r="AH1249" s="20"/>
      <c r="AI1249" s="20"/>
      <c r="AJ1249" s="20"/>
    </row>
    <row r="1250" spans="1:36" ht="17.100000000000001" customHeight="1" x14ac:dyDescent="0.25">
      <c r="A1250" s="60"/>
      <c r="B1250" s="18"/>
      <c r="C1250" s="19"/>
      <c r="K1250" s="21"/>
      <c r="AD1250" s="20"/>
      <c r="AE1250" s="20"/>
      <c r="AF1250" s="20"/>
      <c r="AG1250" s="20"/>
      <c r="AH1250" s="20"/>
      <c r="AI1250" s="20"/>
      <c r="AJ1250" s="20"/>
    </row>
    <row r="1251" spans="1:36" ht="17.100000000000001" customHeight="1" x14ac:dyDescent="0.25">
      <c r="A1251" s="60"/>
      <c r="B1251" s="18"/>
      <c r="C1251" s="19"/>
      <c r="K1251" s="21"/>
      <c r="AD1251" s="20"/>
      <c r="AE1251" s="20"/>
      <c r="AF1251" s="20"/>
      <c r="AG1251" s="20"/>
      <c r="AH1251" s="20"/>
      <c r="AI1251" s="20"/>
      <c r="AJ1251" s="20"/>
    </row>
    <row r="1252" spans="1:36" ht="17.100000000000001" customHeight="1" x14ac:dyDescent="0.25">
      <c r="A1252" s="60"/>
      <c r="B1252" s="18"/>
      <c r="C1252" s="19"/>
      <c r="K1252" s="21"/>
      <c r="AD1252" s="20"/>
      <c r="AE1252" s="20"/>
      <c r="AF1252" s="20"/>
      <c r="AG1252" s="20"/>
      <c r="AH1252" s="20"/>
      <c r="AI1252" s="20"/>
      <c r="AJ1252" s="20"/>
    </row>
    <row r="1253" spans="1:36" ht="17.100000000000001" customHeight="1" x14ac:dyDescent="0.25">
      <c r="A1253" s="60"/>
      <c r="B1253" s="18"/>
      <c r="C1253" s="19"/>
      <c r="K1253" s="21"/>
      <c r="AD1253" s="20"/>
      <c r="AE1253" s="20"/>
      <c r="AF1253" s="20"/>
      <c r="AG1253" s="20"/>
      <c r="AH1253" s="20"/>
      <c r="AI1253" s="20"/>
      <c r="AJ1253" s="20"/>
    </row>
    <row r="1254" spans="1:36" ht="17.100000000000001" customHeight="1" x14ac:dyDescent="0.25">
      <c r="A1254" s="60"/>
      <c r="B1254" s="18"/>
      <c r="C1254" s="19"/>
      <c r="K1254" s="21"/>
      <c r="AD1254" s="20"/>
      <c r="AE1254" s="20"/>
      <c r="AF1254" s="20"/>
      <c r="AG1254" s="20"/>
      <c r="AH1254" s="20"/>
      <c r="AI1254" s="20"/>
      <c r="AJ1254" s="20"/>
    </row>
    <row r="1255" spans="1:36" ht="17.100000000000001" customHeight="1" x14ac:dyDescent="0.25">
      <c r="A1255" s="60"/>
      <c r="B1255" s="18"/>
      <c r="C1255" s="19"/>
      <c r="K1255" s="21"/>
      <c r="AD1255" s="20"/>
      <c r="AE1255" s="20"/>
      <c r="AF1255" s="20"/>
      <c r="AG1255" s="20"/>
      <c r="AH1255" s="20"/>
      <c r="AI1255" s="20"/>
      <c r="AJ1255" s="20"/>
    </row>
    <row r="1256" spans="1:36" ht="17.100000000000001" customHeight="1" x14ac:dyDescent="0.25">
      <c r="A1256" s="60"/>
      <c r="B1256" s="18"/>
      <c r="C1256" s="19"/>
      <c r="K1256" s="21"/>
      <c r="AD1256" s="20"/>
      <c r="AE1256" s="20"/>
      <c r="AF1256" s="20"/>
      <c r="AG1256" s="20"/>
      <c r="AH1256" s="20"/>
      <c r="AI1256" s="20"/>
      <c r="AJ1256" s="20"/>
    </row>
    <row r="1257" spans="1:36" ht="17.100000000000001" customHeight="1" x14ac:dyDescent="0.25">
      <c r="A1257" s="60"/>
      <c r="B1257" s="18"/>
      <c r="C1257" s="19"/>
      <c r="K1257" s="21"/>
      <c r="AD1257" s="20"/>
      <c r="AE1257" s="20"/>
      <c r="AF1257" s="20"/>
      <c r="AG1257" s="20"/>
      <c r="AH1257" s="20"/>
      <c r="AI1257" s="20"/>
      <c r="AJ1257" s="20"/>
    </row>
    <row r="1258" spans="1:36" ht="17.100000000000001" customHeight="1" x14ac:dyDescent="0.25">
      <c r="A1258" s="60"/>
      <c r="B1258" s="18"/>
      <c r="C1258" s="19"/>
      <c r="K1258" s="21"/>
      <c r="AD1258" s="20"/>
      <c r="AE1258" s="20"/>
      <c r="AF1258" s="20"/>
      <c r="AG1258" s="20"/>
      <c r="AH1258" s="20"/>
      <c r="AI1258" s="20"/>
      <c r="AJ1258" s="20"/>
    </row>
    <row r="1259" spans="1:36" ht="17.100000000000001" customHeight="1" x14ac:dyDescent="0.25">
      <c r="A1259" s="60"/>
      <c r="B1259" s="18"/>
      <c r="C1259" s="19"/>
      <c r="K1259" s="21"/>
      <c r="AD1259" s="20"/>
      <c r="AE1259" s="20"/>
      <c r="AF1259" s="20"/>
      <c r="AG1259" s="20"/>
      <c r="AH1259" s="20"/>
      <c r="AI1259" s="20"/>
      <c r="AJ1259" s="20"/>
    </row>
    <row r="1260" spans="1:36" ht="17.100000000000001" customHeight="1" x14ac:dyDescent="0.25">
      <c r="A1260" s="60"/>
      <c r="B1260" s="18"/>
      <c r="C1260" s="19"/>
      <c r="K1260" s="21"/>
      <c r="AD1260" s="20"/>
      <c r="AE1260" s="20"/>
      <c r="AF1260" s="20"/>
      <c r="AG1260" s="20"/>
      <c r="AH1260" s="20"/>
      <c r="AI1260" s="20"/>
      <c r="AJ1260" s="20"/>
    </row>
    <row r="1261" spans="1:36" ht="17.100000000000001" customHeight="1" x14ac:dyDescent="0.25">
      <c r="A1261" s="60"/>
      <c r="B1261" s="18"/>
      <c r="C1261" s="19"/>
      <c r="K1261" s="21"/>
      <c r="AD1261" s="20"/>
      <c r="AE1261" s="20"/>
      <c r="AF1261" s="20"/>
      <c r="AG1261" s="20"/>
      <c r="AH1261" s="20"/>
      <c r="AI1261" s="20"/>
      <c r="AJ1261" s="20"/>
    </row>
    <row r="1262" spans="1:36" ht="17.100000000000001" customHeight="1" x14ac:dyDescent="0.25">
      <c r="A1262" s="60"/>
      <c r="B1262" s="18"/>
      <c r="C1262" s="19"/>
      <c r="K1262" s="21"/>
      <c r="AD1262" s="20"/>
      <c r="AE1262" s="20"/>
      <c r="AF1262" s="20"/>
      <c r="AG1262" s="20"/>
      <c r="AH1262" s="20"/>
      <c r="AI1262" s="20"/>
      <c r="AJ1262" s="20"/>
    </row>
    <row r="1263" spans="1:36" ht="17.100000000000001" customHeight="1" x14ac:dyDescent="0.25">
      <c r="A1263" s="60"/>
      <c r="B1263" s="18"/>
      <c r="C1263" s="19"/>
      <c r="K1263" s="21"/>
      <c r="AD1263" s="20"/>
      <c r="AE1263" s="20"/>
      <c r="AF1263" s="20"/>
      <c r="AG1263" s="20"/>
      <c r="AH1263" s="20"/>
      <c r="AI1263" s="20"/>
      <c r="AJ1263" s="20"/>
    </row>
    <row r="1264" spans="1:36" ht="17.100000000000001" customHeight="1" x14ac:dyDescent="0.25">
      <c r="A1264" s="60"/>
      <c r="B1264" s="18"/>
      <c r="C1264" s="19"/>
      <c r="K1264" s="21"/>
      <c r="AD1264" s="20"/>
      <c r="AE1264" s="20"/>
      <c r="AF1264" s="20"/>
      <c r="AG1264" s="20"/>
      <c r="AH1264" s="20"/>
      <c r="AI1264" s="20"/>
      <c r="AJ1264" s="20"/>
    </row>
    <row r="1265" spans="1:36" ht="17.100000000000001" customHeight="1" x14ac:dyDescent="0.25">
      <c r="A1265" s="60"/>
      <c r="B1265" s="18"/>
      <c r="C1265" s="19"/>
      <c r="K1265" s="21"/>
      <c r="AD1265" s="20"/>
      <c r="AE1265" s="20"/>
      <c r="AF1265" s="20"/>
      <c r="AG1265" s="20"/>
      <c r="AH1265" s="20"/>
      <c r="AI1265" s="20"/>
      <c r="AJ1265" s="20"/>
    </row>
    <row r="1266" spans="1:36" ht="17.100000000000001" customHeight="1" x14ac:dyDescent="0.25">
      <c r="A1266" s="60"/>
      <c r="B1266" s="18"/>
      <c r="C1266" s="19"/>
      <c r="K1266" s="21"/>
      <c r="AD1266" s="20"/>
      <c r="AE1266" s="20"/>
      <c r="AF1266" s="20"/>
      <c r="AG1266" s="20"/>
      <c r="AH1266" s="20"/>
      <c r="AI1266" s="20"/>
      <c r="AJ1266" s="20"/>
    </row>
    <row r="1267" spans="1:36" ht="17.100000000000001" customHeight="1" x14ac:dyDescent="0.25">
      <c r="A1267" s="60"/>
      <c r="B1267" s="18"/>
      <c r="C1267" s="19"/>
      <c r="K1267" s="21"/>
      <c r="AD1267" s="20"/>
      <c r="AE1267" s="20"/>
      <c r="AF1267" s="20"/>
      <c r="AG1267" s="20"/>
      <c r="AH1267" s="20"/>
      <c r="AI1267" s="20"/>
      <c r="AJ1267" s="20"/>
    </row>
    <row r="1268" spans="1:36" ht="17.100000000000001" customHeight="1" x14ac:dyDescent="0.25">
      <c r="A1268" s="60"/>
      <c r="B1268" s="18"/>
      <c r="C1268" s="19"/>
      <c r="K1268" s="21"/>
      <c r="AD1268" s="20"/>
      <c r="AE1268" s="20"/>
      <c r="AF1268" s="20"/>
      <c r="AG1268" s="20"/>
      <c r="AH1268" s="20"/>
      <c r="AI1268" s="20"/>
      <c r="AJ1268" s="20"/>
    </row>
    <row r="1269" spans="1:36" ht="17.100000000000001" customHeight="1" x14ac:dyDescent="0.25">
      <c r="A1269" s="60"/>
      <c r="B1269" s="18"/>
      <c r="C1269" s="19"/>
      <c r="K1269" s="21"/>
      <c r="AD1269" s="20"/>
      <c r="AE1269" s="20"/>
      <c r="AF1269" s="20"/>
      <c r="AG1269" s="20"/>
      <c r="AH1269" s="20"/>
      <c r="AI1269" s="20"/>
      <c r="AJ1269" s="20"/>
    </row>
    <row r="1270" spans="1:36" ht="17.100000000000001" customHeight="1" x14ac:dyDescent="0.25">
      <c r="A1270" s="60"/>
      <c r="B1270" s="18"/>
      <c r="C1270" s="19"/>
      <c r="K1270" s="21"/>
      <c r="AD1270" s="20"/>
      <c r="AE1270" s="20"/>
      <c r="AF1270" s="20"/>
      <c r="AG1270" s="20"/>
      <c r="AH1270" s="20"/>
      <c r="AI1270" s="20"/>
      <c r="AJ1270" s="20"/>
    </row>
    <row r="1271" spans="1:36" ht="17.100000000000001" customHeight="1" x14ac:dyDescent="0.25">
      <c r="A1271" s="60"/>
      <c r="B1271" s="18"/>
      <c r="C1271" s="19"/>
      <c r="K1271" s="21"/>
      <c r="AD1271" s="20"/>
      <c r="AE1271" s="20"/>
      <c r="AF1271" s="20"/>
      <c r="AG1271" s="20"/>
      <c r="AH1271" s="20"/>
      <c r="AI1271" s="20"/>
      <c r="AJ1271" s="20"/>
    </row>
    <row r="1272" spans="1:36" ht="17.100000000000001" customHeight="1" x14ac:dyDescent="0.25">
      <c r="A1272" s="60"/>
      <c r="B1272" s="18"/>
      <c r="C1272" s="19"/>
      <c r="K1272" s="21"/>
      <c r="AD1272" s="20"/>
      <c r="AE1272" s="20"/>
      <c r="AF1272" s="20"/>
      <c r="AG1272" s="20"/>
      <c r="AH1272" s="20"/>
      <c r="AI1272" s="20"/>
      <c r="AJ1272" s="20"/>
    </row>
    <row r="1273" spans="1:36" ht="17.100000000000001" customHeight="1" x14ac:dyDescent="0.25">
      <c r="A1273" s="60"/>
      <c r="B1273" s="18"/>
      <c r="C1273" s="19"/>
      <c r="K1273" s="21"/>
      <c r="AD1273" s="20"/>
      <c r="AE1273" s="20"/>
      <c r="AF1273" s="20"/>
      <c r="AG1273" s="20"/>
      <c r="AH1273" s="20"/>
      <c r="AI1273" s="20"/>
      <c r="AJ1273" s="20"/>
    </row>
    <row r="1274" spans="1:36" ht="17.100000000000001" customHeight="1" x14ac:dyDescent="0.25">
      <c r="A1274" s="60"/>
      <c r="B1274" s="18"/>
      <c r="C1274" s="19"/>
      <c r="K1274" s="21"/>
      <c r="AD1274" s="20"/>
      <c r="AE1274" s="20"/>
      <c r="AF1274" s="20"/>
      <c r="AG1274" s="20"/>
      <c r="AH1274" s="20"/>
      <c r="AI1274" s="20"/>
      <c r="AJ1274" s="20"/>
    </row>
    <row r="1275" spans="1:36" ht="17.100000000000001" customHeight="1" x14ac:dyDescent="0.25">
      <c r="A1275" s="60"/>
      <c r="B1275" s="18"/>
      <c r="C1275" s="19"/>
      <c r="K1275" s="21"/>
      <c r="AD1275" s="20"/>
      <c r="AE1275" s="20"/>
      <c r="AF1275" s="20"/>
      <c r="AG1275" s="20"/>
      <c r="AH1275" s="20"/>
      <c r="AI1275" s="20"/>
      <c r="AJ1275" s="20"/>
    </row>
    <row r="1276" spans="1:36" ht="17.100000000000001" customHeight="1" x14ac:dyDescent="0.25">
      <c r="A1276" s="60"/>
      <c r="B1276" s="18"/>
      <c r="C1276" s="19"/>
      <c r="K1276" s="21"/>
      <c r="AD1276" s="20"/>
      <c r="AE1276" s="20"/>
      <c r="AF1276" s="20"/>
      <c r="AG1276" s="20"/>
      <c r="AH1276" s="20"/>
      <c r="AI1276" s="20"/>
      <c r="AJ1276" s="20"/>
    </row>
    <row r="1277" spans="1:36" ht="17.100000000000001" customHeight="1" x14ac:dyDescent="0.25">
      <c r="A1277" s="60"/>
      <c r="B1277" s="18"/>
      <c r="C1277" s="19"/>
      <c r="K1277" s="21"/>
      <c r="AD1277" s="20"/>
      <c r="AE1277" s="20"/>
      <c r="AF1277" s="20"/>
      <c r="AG1277" s="20"/>
      <c r="AH1277" s="20"/>
      <c r="AI1277" s="20"/>
      <c r="AJ1277" s="20"/>
    </row>
    <row r="1278" spans="1:36" ht="17.100000000000001" customHeight="1" x14ac:dyDescent="0.25">
      <c r="A1278" s="60"/>
      <c r="B1278" s="18"/>
      <c r="C1278" s="19"/>
      <c r="K1278" s="21"/>
      <c r="AD1278" s="20"/>
      <c r="AE1278" s="20"/>
      <c r="AF1278" s="20"/>
      <c r="AG1278" s="20"/>
      <c r="AH1278" s="20"/>
      <c r="AI1278" s="20"/>
      <c r="AJ1278" s="20"/>
    </row>
    <row r="1279" spans="1:36" ht="17.100000000000001" customHeight="1" x14ac:dyDescent="0.25">
      <c r="A1279" s="60"/>
      <c r="B1279" s="18"/>
      <c r="C1279" s="19"/>
      <c r="K1279" s="21"/>
      <c r="AD1279" s="20"/>
      <c r="AE1279" s="20"/>
      <c r="AF1279" s="20"/>
      <c r="AG1279" s="20"/>
      <c r="AH1279" s="20"/>
      <c r="AI1279" s="20"/>
      <c r="AJ1279" s="20"/>
    </row>
    <row r="1280" spans="1:36" ht="17.100000000000001" customHeight="1" x14ac:dyDescent="0.25">
      <c r="A1280" s="60"/>
      <c r="B1280" s="18"/>
      <c r="C1280" s="19"/>
      <c r="K1280" s="21"/>
      <c r="AD1280" s="20"/>
      <c r="AE1280" s="20"/>
      <c r="AF1280" s="20"/>
      <c r="AG1280" s="20"/>
      <c r="AH1280" s="20"/>
      <c r="AI1280" s="20"/>
      <c r="AJ1280" s="20"/>
    </row>
    <row r="1281" spans="1:36" ht="17.100000000000001" customHeight="1" x14ac:dyDescent="0.25">
      <c r="A1281" s="60"/>
      <c r="B1281" s="18"/>
      <c r="C1281" s="19"/>
      <c r="K1281" s="21"/>
      <c r="AD1281" s="20"/>
      <c r="AE1281" s="20"/>
      <c r="AF1281" s="20"/>
      <c r="AG1281" s="20"/>
      <c r="AH1281" s="20"/>
      <c r="AI1281" s="20"/>
      <c r="AJ1281" s="20"/>
    </row>
    <row r="1282" spans="1:36" ht="17.100000000000001" customHeight="1" x14ac:dyDescent="0.25">
      <c r="A1282" s="60"/>
      <c r="B1282" s="18"/>
      <c r="C1282" s="19"/>
      <c r="K1282" s="21"/>
      <c r="AD1282" s="20"/>
      <c r="AE1282" s="20"/>
      <c r="AF1282" s="20"/>
      <c r="AG1282" s="20"/>
      <c r="AH1282" s="20"/>
      <c r="AI1282" s="20"/>
      <c r="AJ1282" s="20"/>
    </row>
    <row r="1283" spans="1:36" ht="17.100000000000001" customHeight="1" x14ac:dyDescent="0.25">
      <c r="A1283" s="60"/>
      <c r="B1283" s="18"/>
      <c r="C1283" s="19"/>
      <c r="K1283" s="21"/>
      <c r="AD1283" s="20"/>
      <c r="AE1283" s="20"/>
      <c r="AF1283" s="20"/>
      <c r="AG1283" s="20"/>
      <c r="AH1283" s="20"/>
      <c r="AI1283" s="20"/>
      <c r="AJ1283" s="20"/>
    </row>
    <row r="1284" spans="1:36" ht="17.100000000000001" customHeight="1" x14ac:dyDescent="0.25">
      <c r="A1284" s="60"/>
      <c r="B1284" s="18"/>
      <c r="C1284" s="19"/>
      <c r="K1284" s="21"/>
      <c r="AD1284" s="20"/>
      <c r="AE1284" s="20"/>
      <c r="AF1284" s="20"/>
      <c r="AG1284" s="20"/>
      <c r="AH1284" s="20"/>
      <c r="AI1284" s="20"/>
      <c r="AJ1284" s="20"/>
    </row>
    <row r="1285" spans="1:36" ht="17.100000000000001" customHeight="1" x14ac:dyDescent="0.25">
      <c r="A1285" s="60"/>
      <c r="B1285" s="18"/>
      <c r="C1285" s="19"/>
      <c r="K1285" s="21"/>
      <c r="AD1285" s="20"/>
      <c r="AE1285" s="20"/>
      <c r="AF1285" s="20"/>
      <c r="AG1285" s="20"/>
      <c r="AH1285" s="20"/>
      <c r="AI1285" s="20"/>
      <c r="AJ1285" s="20"/>
    </row>
    <row r="1286" spans="1:36" ht="17.100000000000001" customHeight="1" x14ac:dyDescent="0.25">
      <c r="A1286" s="60"/>
      <c r="B1286" s="18"/>
      <c r="C1286" s="19"/>
      <c r="K1286" s="21"/>
      <c r="AD1286" s="20"/>
      <c r="AE1286" s="20"/>
      <c r="AF1286" s="20"/>
      <c r="AG1286" s="20"/>
      <c r="AH1286" s="20"/>
      <c r="AI1286" s="20"/>
      <c r="AJ1286" s="20"/>
    </row>
    <row r="1287" spans="1:36" ht="17.100000000000001" customHeight="1" x14ac:dyDescent="0.25">
      <c r="A1287" s="60"/>
      <c r="B1287" s="18"/>
      <c r="C1287" s="19"/>
      <c r="K1287" s="21"/>
      <c r="AD1287" s="20"/>
      <c r="AE1287" s="20"/>
      <c r="AF1287" s="20"/>
      <c r="AG1287" s="20"/>
      <c r="AH1287" s="20"/>
      <c r="AI1287" s="20"/>
      <c r="AJ1287" s="20"/>
    </row>
    <row r="1288" spans="1:36" ht="17.100000000000001" customHeight="1" x14ac:dyDescent="0.25">
      <c r="A1288" s="60"/>
      <c r="B1288" s="18"/>
      <c r="C1288" s="19"/>
      <c r="K1288" s="21"/>
      <c r="AD1288" s="20"/>
      <c r="AE1288" s="20"/>
      <c r="AF1288" s="20"/>
      <c r="AG1288" s="20"/>
      <c r="AH1288" s="20"/>
      <c r="AI1288" s="20"/>
      <c r="AJ1288" s="20"/>
    </row>
    <row r="1289" spans="1:36" ht="17.100000000000001" customHeight="1" x14ac:dyDescent="0.25">
      <c r="A1289" s="60"/>
      <c r="B1289" s="18"/>
      <c r="C1289" s="19"/>
      <c r="K1289" s="21"/>
      <c r="AD1289" s="20"/>
      <c r="AE1289" s="20"/>
      <c r="AF1289" s="20"/>
      <c r="AG1289" s="20"/>
      <c r="AH1289" s="20"/>
      <c r="AI1289" s="20"/>
      <c r="AJ1289" s="20"/>
    </row>
    <row r="1290" spans="1:36" ht="17.100000000000001" customHeight="1" x14ac:dyDescent="0.25">
      <c r="A1290" s="60"/>
      <c r="B1290" s="18"/>
      <c r="C1290" s="19"/>
      <c r="K1290" s="21"/>
      <c r="AD1290" s="20"/>
      <c r="AE1290" s="20"/>
      <c r="AF1290" s="20"/>
      <c r="AG1290" s="20"/>
      <c r="AH1290" s="20"/>
      <c r="AI1290" s="20"/>
      <c r="AJ1290" s="20"/>
    </row>
    <row r="1291" spans="1:36" ht="17.100000000000001" customHeight="1" x14ac:dyDescent="0.25">
      <c r="A1291" s="60"/>
      <c r="B1291" s="18"/>
      <c r="C1291" s="19"/>
      <c r="K1291" s="21"/>
      <c r="AD1291" s="20"/>
      <c r="AE1291" s="20"/>
      <c r="AF1291" s="20"/>
      <c r="AG1291" s="20"/>
      <c r="AH1291" s="20"/>
      <c r="AI1291" s="20"/>
      <c r="AJ1291" s="20"/>
    </row>
    <row r="1292" spans="1:36" ht="17.100000000000001" customHeight="1" x14ac:dyDescent="0.25">
      <c r="A1292" s="60"/>
      <c r="B1292" s="18"/>
      <c r="C1292" s="19"/>
      <c r="K1292" s="21"/>
      <c r="AD1292" s="20"/>
      <c r="AE1292" s="20"/>
      <c r="AF1292" s="20"/>
      <c r="AG1292" s="20"/>
      <c r="AH1292" s="20"/>
      <c r="AI1292" s="20"/>
      <c r="AJ1292" s="20"/>
    </row>
    <row r="1293" spans="1:36" ht="17.100000000000001" customHeight="1" x14ac:dyDescent="0.25">
      <c r="A1293" s="60"/>
      <c r="B1293" s="18"/>
      <c r="C1293" s="19"/>
      <c r="K1293" s="21"/>
      <c r="AD1293" s="20"/>
      <c r="AE1293" s="20"/>
      <c r="AF1293" s="20"/>
      <c r="AG1293" s="20"/>
      <c r="AH1293" s="20"/>
      <c r="AI1293" s="20"/>
      <c r="AJ1293" s="20"/>
    </row>
    <row r="1294" spans="1:36" ht="17.100000000000001" customHeight="1" x14ac:dyDescent="0.25">
      <c r="A1294" s="60"/>
      <c r="B1294" s="18"/>
      <c r="C1294" s="19"/>
      <c r="K1294" s="21"/>
      <c r="AD1294" s="20"/>
      <c r="AE1294" s="20"/>
      <c r="AF1294" s="20"/>
      <c r="AG1294" s="20"/>
      <c r="AH1294" s="20"/>
      <c r="AI1294" s="20"/>
      <c r="AJ1294" s="20"/>
    </row>
    <row r="1295" spans="1:36" ht="17.100000000000001" customHeight="1" x14ac:dyDescent="0.25">
      <c r="A1295" s="60"/>
      <c r="B1295" s="18"/>
      <c r="C1295" s="19"/>
      <c r="K1295" s="21"/>
      <c r="AD1295" s="20"/>
      <c r="AE1295" s="20"/>
      <c r="AF1295" s="20"/>
      <c r="AG1295" s="20"/>
      <c r="AH1295" s="20"/>
      <c r="AI1295" s="20"/>
      <c r="AJ1295" s="20"/>
    </row>
    <row r="1296" spans="1:36" ht="17.100000000000001" customHeight="1" x14ac:dyDescent="0.25">
      <c r="A1296" s="60"/>
      <c r="B1296" s="18"/>
      <c r="C1296" s="19"/>
      <c r="K1296" s="21"/>
      <c r="AD1296" s="20"/>
      <c r="AE1296" s="20"/>
      <c r="AF1296" s="20"/>
      <c r="AG1296" s="20"/>
      <c r="AH1296" s="20"/>
      <c r="AI1296" s="20"/>
      <c r="AJ1296" s="20"/>
    </row>
    <row r="1297" spans="1:36" ht="17.100000000000001" customHeight="1" x14ac:dyDescent="0.25">
      <c r="A1297" s="60"/>
      <c r="B1297" s="18"/>
      <c r="C1297" s="19"/>
      <c r="K1297" s="21"/>
      <c r="AD1297" s="20"/>
      <c r="AE1297" s="20"/>
      <c r="AF1297" s="20"/>
      <c r="AG1297" s="20"/>
      <c r="AH1297" s="20"/>
      <c r="AI1297" s="20"/>
      <c r="AJ1297" s="20"/>
    </row>
    <row r="1298" spans="1:36" ht="17.100000000000001" customHeight="1" x14ac:dyDescent="0.25">
      <c r="A1298" s="60"/>
      <c r="B1298" s="18"/>
      <c r="C1298" s="19"/>
      <c r="K1298" s="21"/>
      <c r="AD1298" s="20"/>
      <c r="AE1298" s="20"/>
      <c r="AF1298" s="20"/>
      <c r="AG1298" s="20"/>
      <c r="AH1298" s="20"/>
      <c r="AI1298" s="20"/>
      <c r="AJ1298" s="20"/>
    </row>
    <row r="1299" spans="1:36" ht="17.100000000000001" customHeight="1" x14ac:dyDescent="0.25">
      <c r="A1299" s="60"/>
      <c r="B1299" s="18"/>
      <c r="C1299" s="19"/>
      <c r="K1299" s="21"/>
      <c r="AD1299" s="20"/>
      <c r="AE1299" s="20"/>
      <c r="AF1299" s="20"/>
      <c r="AG1299" s="20"/>
      <c r="AH1299" s="20"/>
      <c r="AI1299" s="20"/>
      <c r="AJ1299" s="20"/>
    </row>
    <row r="1300" spans="1:36" ht="17.100000000000001" customHeight="1" x14ac:dyDescent="0.25">
      <c r="A1300" s="60"/>
      <c r="B1300" s="18"/>
      <c r="C1300" s="19"/>
      <c r="K1300" s="21"/>
      <c r="AD1300" s="20"/>
      <c r="AE1300" s="20"/>
      <c r="AF1300" s="20"/>
      <c r="AG1300" s="20"/>
      <c r="AH1300" s="20"/>
      <c r="AI1300" s="20"/>
      <c r="AJ1300" s="20"/>
    </row>
    <row r="1301" spans="1:36" ht="17.100000000000001" customHeight="1" x14ac:dyDescent="0.25">
      <c r="A1301" s="60"/>
      <c r="B1301" s="18"/>
      <c r="C1301" s="19"/>
      <c r="K1301" s="21"/>
      <c r="AD1301" s="20"/>
      <c r="AE1301" s="20"/>
      <c r="AF1301" s="20"/>
      <c r="AG1301" s="20"/>
      <c r="AH1301" s="20"/>
      <c r="AI1301" s="20"/>
      <c r="AJ1301" s="20"/>
    </row>
    <row r="1302" spans="1:36" ht="17.100000000000001" customHeight="1" x14ac:dyDescent="0.25">
      <c r="A1302" s="60"/>
      <c r="B1302" s="18"/>
      <c r="C1302" s="19"/>
      <c r="K1302" s="21"/>
      <c r="AD1302" s="20"/>
      <c r="AE1302" s="20"/>
      <c r="AF1302" s="20"/>
      <c r="AG1302" s="20"/>
      <c r="AH1302" s="20"/>
      <c r="AI1302" s="20"/>
      <c r="AJ1302" s="20"/>
    </row>
    <row r="1303" spans="1:36" ht="17.100000000000001" customHeight="1" x14ac:dyDescent="0.25">
      <c r="A1303" s="60"/>
      <c r="B1303" s="18"/>
      <c r="C1303" s="19"/>
      <c r="K1303" s="21"/>
      <c r="AD1303" s="20"/>
      <c r="AE1303" s="20"/>
      <c r="AF1303" s="20"/>
      <c r="AG1303" s="20"/>
      <c r="AH1303" s="20"/>
      <c r="AI1303" s="20"/>
      <c r="AJ1303" s="20"/>
    </row>
    <row r="1304" spans="1:36" ht="17.100000000000001" customHeight="1" x14ac:dyDescent="0.25">
      <c r="A1304" s="60"/>
      <c r="B1304" s="18"/>
      <c r="C1304" s="19"/>
      <c r="K1304" s="21"/>
      <c r="AD1304" s="20"/>
      <c r="AE1304" s="20"/>
      <c r="AF1304" s="20"/>
      <c r="AG1304" s="20"/>
      <c r="AH1304" s="20"/>
      <c r="AI1304" s="20"/>
      <c r="AJ1304" s="20"/>
    </row>
    <row r="1305" spans="1:36" ht="17.100000000000001" customHeight="1" x14ac:dyDescent="0.25">
      <c r="A1305" s="60"/>
      <c r="B1305" s="18"/>
      <c r="C1305" s="19"/>
      <c r="K1305" s="21"/>
      <c r="AD1305" s="20"/>
      <c r="AE1305" s="20"/>
      <c r="AF1305" s="20"/>
      <c r="AG1305" s="20"/>
      <c r="AH1305" s="20"/>
      <c r="AI1305" s="20"/>
      <c r="AJ1305" s="20"/>
    </row>
    <row r="1306" spans="1:36" ht="17.100000000000001" customHeight="1" x14ac:dyDescent="0.25">
      <c r="A1306" s="60"/>
      <c r="B1306" s="18"/>
      <c r="C1306" s="19"/>
      <c r="K1306" s="21"/>
      <c r="AD1306" s="20"/>
      <c r="AE1306" s="20"/>
      <c r="AF1306" s="20"/>
      <c r="AG1306" s="20"/>
      <c r="AH1306" s="20"/>
      <c r="AI1306" s="20"/>
      <c r="AJ1306" s="20"/>
    </row>
    <row r="1307" spans="1:36" ht="17.100000000000001" customHeight="1" x14ac:dyDescent="0.25">
      <c r="A1307" s="60"/>
      <c r="B1307" s="18"/>
      <c r="C1307" s="19"/>
      <c r="K1307" s="21"/>
      <c r="AD1307" s="20"/>
      <c r="AE1307" s="20"/>
      <c r="AF1307" s="20"/>
      <c r="AG1307" s="20"/>
      <c r="AH1307" s="20"/>
      <c r="AI1307" s="20"/>
      <c r="AJ1307" s="20"/>
    </row>
    <row r="1308" spans="1:36" ht="17.100000000000001" customHeight="1" x14ac:dyDescent="0.25">
      <c r="A1308" s="60"/>
      <c r="B1308" s="18"/>
      <c r="C1308" s="19"/>
      <c r="K1308" s="21"/>
      <c r="AD1308" s="20"/>
      <c r="AE1308" s="20"/>
      <c r="AF1308" s="20"/>
      <c r="AG1308" s="20"/>
      <c r="AH1308" s="20"/>
      <c r="AI1308" s="20"/>
      <c r="AJ1308" s="20"/>
    </row>
    <row r="1309" spans="1:36" ht="17.100000000000001" customHeight="1" x14ac:dyDescent="0.25">
      <c r="A1309" s="60"/>
      <c r="B1309" s="18"/>
      <c r="C1309" s="19"/>
      <c r="K1309" s="21"/>
      <c r="AD1309" s="20"/>
      <c r="AE1309" s="20"/>
      <c r="AF1309" s="20"/>
      <c r="AG1309" s="20"/>
      <c r="AH1309" s="20"/>
      <c r="AI1309" s="20"/>
      <c r="AJ1309" s="20"/>
    </row>
    <row r="1310" spans="1:36" ht="17.100000000000001" customHeight="1" x14ac:dyDescent="0.25">
      <c r="A1310" s="60"/>
      <c r="B1310" s="18"/>
      <c r="C1310" s="19"/>
      <c r="K1310" s="21"/>
      <c r="AD1310" s="20"/>
      <c r="AE1310" s="20"/>
      <c r="AF1310" s="20"/>
      <c r="AG1310" s="20"/>
      <c r="AH1310" s="20"/>
      <c r="AI1310" s="20"/>
      <c r="AJ1310" s="20"/>
    </row>
    <row r="1311" spans="1:36" ht="17.100000000000001" customHeight="1" x14ac:dyDescent="0.25">
      <c r="A1311" s="60"/>
      <c r="B1311" s="18"/>
      <c r="C1311" s="19"/>
      <c r="K1311" s="21"/>
      <c r="AD1311" s="20"/>
      <c r="AE1311" s="20"/>
      <c r="AF1311" s="20"/>
      <c r="AG1311" s="20"/>
      <c r="AH1311" s="20"/>
      <c r="AI1311" s="20"/>
      <c r="AJ1311" s="20"/>
    </row>
    <row r="1312" spans="1:36" ht="17.100000000000001" customHeight="1" x14ac:dyDescent="0.25">
      <c r="A1312" s="60"/>
      <c r="B1312" s="18"/>
      <c r="C1312" s="19"/>
      <c r="K1312" s="21"/>
      <c r="AD1312" s="20"/>
      <c r="AE1312" s="20"/>
      <c r="AF1312" s="20"/>
      <c r="AG1312" s="20"/>
      <c r="AH1312" s="20"/>
      <c r="AI1312" s="20"/>
      <c r="AJ1312" s="20"/>
    </row>
    <row r="1313" spans="1:36" ht="17.100000000000001" customHeight="1" x14ac:dyDescent="0.25">
      <c r="A1313" s="60"/>
      <c r="B1313" s="18"/>
      <c r="C1313" s="19"/>
      <c r="K1313" s="21"/>
      <c r="AD1313" s="20"/>
      <c r="AE1313" s="20"/>
      <c r="AF1313" s="20"/>
      <c r="AG1313" s="20"/>
      <c r="AH1313" s="20"/>
      <c r="AI1313" s="20"/>
      <c r="AJ1313" s="20"/>
    </row>
    <row r="1314" spans="1:36" ht="17.100000000000001" customHeight="1" x14ac:dyDescent="0.25">
      <c r="A1314" s="60"/>
      <c r="B1314" s="18"/>
      <c r="C1314" s="19"/>
      <c r="K1314" s="21"/>
      <c r="AD1314" s="20"/>
      <c r="AE1314" s="20"/>
      <c r="AF1314" s="20"/>
      <c r="AG1314" s="20"/>
      <c r="AH1314" s="20"/>
      <c r="AI1314" s="20"/>
      <c r="AJ1314" s="20"/>
    </row>
    <row r="1315" spans="1:36" ht="17.100000000000001" customHeight="1" x14ac:dyDescent="0.25">
      <c r="A1315" s="60"/>
      <c r="B1315" s="18"/>
      <c r="C1315" s="19"/>
      <c r="K1315" s="21"/>
      <c r="AD1315" s="20"/>
      <c r="AE1315" s="20"/>
      <c r="AF1315" s="20"/>
      <c r="AG1315" s="20"/>
      <c r="AH1315" s="20"/>
      <c r="AI1315" s="20"/>
      <c r="AJ1315" s="20"/>
    </row>
    <row r="1316" spans="1:36" ht="17.100000000000001" customHeight="1" x14ac:dyDescent="0.25">
      <c r="A1316" s="60"/>
      <c r="B1316" s="18"/>
      <c r="C1316" s="19"/>
      <c r="K1316" s="21"/>
      <c r="AD1316" s="20"/>
      <c r="AE1316" s="20"/>
      <c r="AF1316" s="20"/>
      <c r="AG1316" s="20"/>
      <c r="AH1316" s="20"/>
      <c r="AI1316" s="20"/>
      <c r="AJ1316" s="20"/>
    </row>
    <row r="1317" spans="1:36" ht="17.100000000000001" customHeight="1" x14ac:dyDescent="0.25">
      <c r="A1317" s="60"/>
      <c r="B1317" s="18"/>
      <c r="C1317" s="19"/>
      <c r="K1317" s="21"/>
      <c r="AD1317" s="20"/>
      <c r="AE1317" s="20"/>
      <c r="AF1317" s="20"/>
      <c r="AG1317" s="20"/>
      <c r="AH1317" s="20"/>
      <c r="AI1317" s="20"/>
      <c r="AJ1317" s="20"/>
    </row>
    <row r="1318" spans="1:36" ht="17.100000000000001" customHeight="1" x14ac:dyDescent="0.25">
      <c r="A1318" s="60"/>
      <c r="B1318" s="18"/>
      <c r="C1318" s="19"/>
      <c r="K1318" s="21"/>
      <c r="AD1318" s="20"/>
      <c r="AE1318" s="20"/>
      <c r="AF1318" s="20"/>
      <c r="AG1318" s="20"/>
      <c r="AH1318" s="20"/>
      <c r="AI1318" s="20"/>
      <c r="AJ1318" s="20"/>
    </row>
    <row r="1319" spans="1:36" ht="17.100000000000001" customHeight="1" x14ac:dyDescent="0.25">
      <c r="A1319" s="60"/>
      <c r="B1319" s="18"/>
      <c r="C1319" s="19"/>
      <c r="K1319" s="21"/>
      <c r="AD1319" s="20"/>
      <c r="AE1319" s="20"/>
      <c r="AF1319" s="20"/>
      <c r="AG1319" s="20"/>
      <c r="AH1319" s="20"/>
      <c r="AI1319" s="20"/>
      <c r="AJ1319" s="20"/>
    </row>
    <row r="1320" spans="1:36" ht="17.100000000000001" customHeight="1" x14ac:dyDescent="0.25">
      <c r="A1320" s="60"/>
      <c r="B1320" s="18"/>
      <c r="C1320" s="19"/>
      <c r="K1320" s="21"/>
      <c r="AD1320" s="20"/>
      <c r="AE1320" s="20"/>
      <c r="AF1320" s="20"/>
      <c r="AG1320" s="20"/>
      <c r="AH1320" s="20"/>
      <c r="AI1320" s="20"/>
      <c r="AJ1320" s="20"/>
    </row>
    <row r="1321" spans="1:36" ht="17.100000000000001" customHeight="1" x14ac:dyDescent="0.25">
      <c r="A1321" s="60"/>
      <c r="B1321" s="18"/>
      <c r="C1321" s="19"/>
      <c r="K1321" s="21"/>
      <c r="AD1321" s="20"/>
      <c r="AE1321" s="20"/>
      <c r="AF1321" s="20"/>
      <c r="AG1321" s="20"/>
      <c r="AH1321" s="20"/>
      <c r="AI1321" s="20"/>
      <c r="AJ1321" s="20"/>
    </row>
    <row r="1322" spans="1:36" ht="17.100000000000001" customHeight="1" x14ac:dyDescent="0.25">
      <c r="A1322" s="60"/>
      <c r="B1322" s="18"/>
      <c r="C1322" s="19"/>
      <c r="K1322" s="21"/>
      <c r="AD1322" s="20"/>
      <c r="AE1322" s="20"/>
      <c r="AF1322" s="20"/>
      <c r="AG1322" s="20"/>
      <c r="AH1322" s="20"/>
      <c r="AI1322" s="20"/>
      <c r="AJ1322" s="20"/>
    </row>
    <row r="1323" spans="1:36" ht="17.100000000000001" customHeight="1" x14ac:dyDescent="0.25">
      <c r="A1323" s="60"/>
      <c r="B1323" s="18"/>
      <c r="C1323" s="19"/>
      <c r="K1323" s="21"/>
      <c r="AD1323" s="20"/>
      <c r="AE1323" s="20"/>
      <c r="AF1323" s="20"/>
      <c r="AG1323" s="20"/>
      <c r="AH1323" s="20"/>
      <c r="AI1323" s="20"/>
      <c r="AJ1323" s="20"/>
    </row>
    <row r="1324" spans="1:36" ht="17.100000000000001" customHeight="1" x14ac:dyDescent="0.25">
      <c r="A1324" s="60"/>
      <c r="B1324" s="18"/>
      <c r="C1324" s="19"/>
      <c r="K1324" s="21"/>
      <c r="AD1324" s="20"/>
      <c r="AE1324" s="20"/>
      <c r="AF1324" s="20"/>
      <c r="AG1324" s="20"/>
      <c r="AH1324" s="20"/>
      <c r="AI1324" s="20"/>
      <c r="AJ1324" s="20"/>
    </row>
    <row r="1325" spans="1:36" ht="17.100000000000001" customHeight="1" x14ac:dyDescent="0.25">
      <c r="A1325" s="60"/>
      <c r="B1325" s="18"/>
      <c r="C1325" s="19"/>
      <c r="K1325" s="21"/>
      <c r="AD1325" s="20"/>
      <c r="AE1325" s="20"/>
      <c r="AF1325" s="20"/>
      <c r="AG1325" s="20"/>
      <c r="AH1325" s="20"/>
      <c r="AI1325" s="20"/>
      <c r="AJ1325" s="20"/>
    </row>
    <row r="1326" spans="1:36" ht="17.100000000000001" customHeight="1" x14ac:dyDescent="0.25">
      <c r="A1326" s="60"/>
      <c r="B1326" s="18"/>
      <c r="C1326" s="19"/>
      <c r="K1326" s="21"/>
      <c r="AD1326" s="20"/>
      <c r="AE1326" s="20"/>
      <c r="AF1326" s="20"/>
      <c r="AG1326" s="20"/>
      <c r="AH1326" s="20"/>
      <c r="AI1326" s="20"/>
      <c r="AJ1326" s="20"/>
    </row>
    <row r="1327" spans="1:36" ht="17.100000000000001" customHeight="1" x14ac:dyDescent="0.25">
      <c r="A1327" s="60"/>
      <c r="B1327" s="18"/>
      <c r="C1327" s="19"/>
      <c r="K1327" s="21"/>
      <c r="AD1327" s="20"/>
      <c r="AE1327" s="20"/>
      <c r="AF1327" s="20"/>
      <c r="AG1327" s="20"/>
      <c r="AH1327" s="20"/>
      <c r="AI1327" s="20"/>
      <c r="AJ1327" s="20"/>
    </row>
    <row r="1328" spans="1:36" ht="17.100000000000001" customHeight="1" x14ac:dyDescent="0.25">
      <c r="A1328" s="60"/>
      <c r="B1328" s="18"/>
      <c r="C1328" s="19"/>
      <c r="K1328" s="21"/>
      <c r="AD1328" s="20"/>
      <c r="AE1328" s="20"/>
      <c r="AF1328" s="20"/>
      <c r="AG1328" s="20"/>
      <c r="AH1328" s="20"/>
      <c r="AI1328" s="20"/>
      <c r="AJ1328" s="20"/>
    </row>
    <row r="1329" spans="1:36" ht="17.100000000000001" customHeight="1" x14ac:dyDescent="0.25">
      <c r="A1329" s="60"/>
      <c r="B1329" s="18"/>
      <c r="C1329" s="19"/>
      <c r="K1329" s="21"/>
      <c r="AD1329" s="20"/>
      <c r="AE1329" s="20"/>
      <c r="AF1329" s="20"/>
      <c r="AG1329" s="20"/>
      <c r="AH1329" s="20"/>
      <c r="AI1329" s="20"/>
      <c r="AJ1329" s="20"/>
    </row>
    <row r="1330" spans="1:36" ht="17.100000000000001" customHeight="1" x14ac:dyDescent="0.25">
      <c r="A1330" s="60"/>
      <c r="B1330" s="18"/>
      <c r="C1330" s="19"/>
      <c r="K1330" s="21"/>
      <c r="AD1330" s="20"/>
      <c r="AE1330" s="20"/>
      <c r="AF1330" s="20"/>
      <c r="AG1330" s="20"/>
      <c r="AH1330" s="20"/>
      <c r="AI1330" s="20"/>
      <c r="AJ1330" s="20"/>
    </row>
    <row r="1331" spans="1:36" ht="17.100000000000001" customHeight="1" x14ac:dyDescent="0.25">
      <c r="A1331" s="60"/>
      <c r="B1331" s="18"/>
      <c r="C1331" s="19"/>
      <c r="K1331" s="21"/>
      <c r="AD1331" s="20"/>
      <c r="AE1331" s="20"/>
      <c r="AF1331" s="20"/>
      <c r="AG1331" s="20"/>
      <c r="AH1331" s="20"/>
      <c r="AI1331" s="20"/>
      <c r="AJ1331" s="20"/>
    </row>
    <row r="1332" spans="1:36" ht="17.100000000000001" customHeight="1" x14ac:dyDescent="0.25">
      <c r="A1332" s="60"/>
      <c r="B1332" s="18"/>
      <c r="C1332" s="19"/>
      <c r="K1332" s="21"/>
      <c r="AD1332" s="20"/>
      <c r="AE1332" s="20"/>
      <c r="AF1332" s="20"/>
      <c r="AG1332" s="20"/>
      <c r="AH1332" s="20"/>
      <c r="AI1332" s="20"/>
      <c r="AJ1332" s="20"/>
    </row>
    <row r="1333" spans="1:36" ht="17.100000000000001" customHeight="1" x14ac:dyDescent="0.25">
      <c r="A1333" s="60"/>
      <c r="B1333" s="18"/>
      <c r="C1333" s="19"/>
      <c r="K1333" s="21"/>
      <c r="AD1333" s="20"/>
      <c r="AE1333" s="20"/>
      <c r="AF1333" s="20"/>
      <c r="AG1333" s="20"/>
      <c r="AH1333" s="20"/>
      <c r="AI1333" s="20"/>
      <c r="AJ1333" s="20"/>
    </row>
    <row r="1334" spans="1:36" ht="17.100000000000001" customHeight="1" x14ac:dyDescent="0.25">
      <c r="A1334" s="60"/>
      <c r="B1334" s="18"/>
      <c r="C1334" s="19"/>
      <c r="K1334" s="21"/>
      <c r="AD1334" s="20"/>
      <c r="AE1334" s="20"/>
      <c r="AF1334" s="20"/>
      <c r="AG1334" s="20"/>
      <c r="AH1334" s="20"/>
      <c r="AI1334" s="20"/>
      <c r="AJ1334" s="20"/>
    </row>
    <row r="1335" spans="1:36" ht="17.100000000000001" customHeight="1" x14ac:dyDescent="0.25">
      <c r="A1335" s="60"/>
      <c r="B1335" s="18"/>
      <c r="C1335" s="19"/>
      <c r="K1335" s="21"/>
      <c r="AD1335" s="20"/>
      <c r="AE1335" s="20"/>
      <c r="AF1335" s="20"/>
      <c r="AG1335" s="20"/>
      <c r="AH1335" s="20"/>
      <c r="AI1335" s="20"/>
      <c r="AJ1335" s="20"/>
    </row>
    <row r="1336" spans="1:36" ht="17.100000000000001" customHeight="1" x14ac:dyDescent="0.25">
      <c r="A1336" s="60"/>
      <c r="B1336" s="18"/>
      <c r="C1336" s="19"/>
      <c r="K1336" s="21"/>
      <c r="AD1336" s="20"/>
      <c r="AE1336" s="20"/>
      <c r="AF1336" s="20"/>
      <c r="AG1336" s="20"/>
      <c r="AH1336" s="20"/>
      <c r="AI1336" s="20"/>
      <c r="AJ1336" s="20"/>
    </row>
    <row r="1337" spans="1:36" ht="17.100000000000001" customHeight="1" x14ac:dyDescent="0.25">
      <c r="A1337" s="60"/>
      <c r="B1337" s="18"/>
      <c r="C1337" s="19"/>
      <c r="K1337" s="21"/>
      <c r="AD1337" s="20"/>
      <c r="AE1337" s="20"/>
      <c r="AF1337" s="20"/>
      <c r="AG1337" s="20"/>
      <c r="AH1337" s="20"/>
      <c r="AI1337" s="20"/>
      <c r="AJ1337" s="20"/>
    </row>
    <row r="1338" spans="1:36" ht="17.100000000000001" customHeight="1" x14ac:dyDescent="0.25">
      <c r="A1338" s="60"/>
      <c r="B1338" s="18"/>
      <c r="C1338" s="19"/>
      <c r="K1338" s="21"/>
      <c r="AD1338" s="20"/>
      <c r="AE1338" s="20"/>
      <c r="AF1338" s="20"/>
      <c r="AG1338" s="20"/>
      <c r="AH1338" s="20"/>
      <c r="AI1338" s="20"/>
      <c r="AJ1338" s="20"/>
    </row>
    <row r="1339" spans="1:36" ht="17.100000000000001" customHeight="1" x14ac:dyDescent="0.25">
      <c r="A1339" s="60"/>
      <c r="B1339" s="18"/>
      <c r="C1339" s="19"/>
      <c r="K1339" s="21"/>
      <c r="AD1339" s="20"/>
      <c r="AE1339" s="20"/>
      <c r="AF1339" s="20"/>
      <c r="AG1339" s="20"/>
      <c r="AH1339" s="20"/>
      <c r="AI1339" s="20"/>
      <c r="AJ1339" s="20"/>
    </row>
    <row r="1340" spans="1:36" ht="17.100000000000001" customHeight="1" x14ac:dyDescent="0.25">
      <c r="A1340" s="60"/>
      <c r="B1340" s="18"/>
      <c r="C1340" s="19"/>
      <c r="K1340" s="21"/>
      <c r="AD1340" s="20"/>
      <c r="AE1340" s="20"/>
      <c r="AF1340" s="20"/>
      <c r="AG1340" s="20"/>
      <c r="AH1340" s="20"/>
      <c r="AI1340" s="20"/>
      <c r="AJ1340" s="20"/>
    </row>
    <row r="1341" spans="1:36" ht="17.100000000000001" customHeight="1" x14ac:dyDescent="0.25">
      <c r="A1341" s="60"/>
      <c r="B1341" s="18"/>
      <c r="C1341" s="19"/>
      <c r="K1341" s="21"/>
      <c r="AD1341" s="20"/>
      <c r="AE1341" s="20"/>
      <c r="AF1341" s="20"/>
      <c r="AG1341" s="20"/>
      <c r="AH1341" s="20"/>
      <c r="AI1341" s="20"/>
      <c r="AJ1341" s="20"/>
    </row>
    <row r="1342" spans="1:36" ht="17.100000000000001" customHeight="1" x14ac:dyDescent="0.25">
      <c r="A1342" s="60"/>
      <c r="B1342" s="18"/>
      <c r="C1342" s="19"/>
      <c r="K1342" s="21"/>
      <c r="AD1342" s="20"/>
      <c r="AE1342" s="20"/>
      <c r="AF1342" s="20"/>
      <c r="AG1342" s="20"/>
      <c r="AH1342" s="20"/>
      <c r="AI1342" s="20"/>
      <c r="AJ1342" s="20"/>
    </row>
    <row r="1343" spans="1:36" ht="17.100000000000001" customHeight="1" x14ac:dyDescent="0.25">
      <c r="A1343" s="60"/>
      <c r="B1343" s="18"/>
      <c r="C1343" s="19"/>
      <c r="K1343" s="21"/>
      <c r="AD1343" s="20"/>
      <c r="AE1343" s="20"/>
      <c r="AF1343" s="20"/>
      <c r="AG1343" s="20"/>
      <c r="AH1343" s="20"/>
      <c r="AI1343" s="20"/>
      <c r="AJ1343" s="20"/>
    </row>
    <row r="1344" spans="1:36" ht="17.100000000000001" customHeight="1" x14ac:dyDescent="0.25">
      <c r="A1344" s="60"/>
      <c r="B1344" s="18"/>
      <c r="C1344" s="19"/>
      <c r="K1344" s="21"/>
      <c r="AD1344" s="20"/>
      <c r="AE1344" s="20"/>
      <c r="AF1344" s="20"/>
      <c r="AG1344" s="20"/>
      <c r="AH1344" s="20"/>
      <c r="AI1344" s="20"/>
      <c r="AJ1344" s="20"/>
    </row>
    <row r="1345" spans="1:36" ht="17.100000000000001" customHeight="1" x14ac:dyDescent="0.25">
      <c r="A1345" s="60"/>
      <c r="B1345" s="18"/>
      <c r="C1345" s="19"/>
      <c r="K1345" s="21"/>
      <c r="AD1345" s="20"/>
      <c r="AE1345" s="20"/>
      <c r="AF1345" s="20"/>
      <c r="AG1345" s="20"/>
      <c r="AH1345" s="20"/>
      <c r="AI1345" s="20"/>
      <c r="AJ1345" s="20"/>
    </row>
    <row r="1346" spans="1:36" ht="17.100000000000001" customHeight="1" x14ac:dyDescent="0.25">
      <c r="A1346" s="60"/>
      <c r="B1346" s="18"/>
      <c r="C1346" s="19"/>
      <c r="K1346" s="21"/>
      <c r="AD1346" s="20"/>
      <c r="AE1346" s="20"/>
      <c r="AF1346" s="20"/>
      <c r="AG1346" s="20"/>
      <c r="AH1346" s="20"/>
      <c r="AI1346" s="20"/>
      <c r="AJ1346" s="20"/>
    </row>
    <row r="1347" spans="1:36" ht="17.100000000000001" customHeight="1" x14ac:dyDescent="0.25">
      <c r="A1347" s="60"/>
      <c r="B1347" s="18"/>
      <c r="C1347" s="19"/>
      <c r="K1347" s="21"/>
      <c r="AD1347" s="20"/>
      <c r="AE1347" s="20"/>
      <c r="AF1347" s="20"/>
      <c r="AG1347" s="20"/>
      <c r="AH1347" s="20"/>
      <c r="AI1347" s="20"/>
      <c r="AJ1347" s="20"/>
    </row>
    <row r="1348" spans="1:36" ht="17.100000000000001" customHeight="1" x14ac:dyDescent="0.25">
      <c r="A1348" s="60"/>
      <c r="B1348" s="18"/>
      <c r="C1348" s="19"/>
      <c r="K1348" s="21"/>
      <c r="AD1348" s="20"/>
      <c r="AE1348" s="20"/>
      <c r="AF1348" s="20"/>
      <c r="AG1348" s="20"/>
      <c r="AH1348" s="20"/>
      <c r="AI1348" s="20"/>
      <c r="AJ1348" s="20"/>
    </row>
    <row r="1349" spans="1:36" ht="17.100000000000001" customHeight="1" x14ac:dyDescent="0.25">
      <c r="A1349" s="60"/>
      <c r="B1349" s="18"/>
      <c r="C1349" s="19"/>
      <c r="K1349" s="21"/>
      <c r="AD1349" s="20"/>
      <c r="AE1349" s="20"/>
      <c r="AF1349" s="20"/>
      <c r="AG1349" s="20"/>
      <c r="AH1349" s="20"/>
      <c r="AI1349" s="20"/>
      <c r="AJ1349" s="20"/>
    </row>
    <row r="1350" spans="1:36" ht="17.100000000000001" customHeight="1" x14ac:dyDescent="0.25">
      <c r="A1350" s="60"/>
      <c r="B1350" s="18"/>
      <c r="C1350" s="19"/>
      <c r="K1350" s="21"/>
      <c r="AD1350" s="20"/>
      <c r="AE1350" s="20"/>
      <c r="AF1350" s="20"/>
      <c r="AG1350" s="20"/>
      <c r="AH1350" s="20"/>
      <c r="AI1350" s="20"/>
      <c r="AJ1350" s="20"/>
    </row>
    <row r="1351" spans="1:36" ht="17.100000000000001" customHeight="1" x14ac:dyDescent="0.25">
      <c r="A1351" s="60"/>
      <c r="B1351" s="18"/>
      <c r="C1351" s="19"/>
      <c r="K1351" s="21"/>
      <c r="AD1351" s="20"/>
      <c r="AE1351" s="20"/>
      <c r="AF1351" s="20"/>
      <c r="AG1351" s="20"/>
      <c r="AH1351" s="20"/>
      <c r="AI1351" s="20"/>
      <c r="AJ1351" s="20"/>
    </row>
    <row r="1352" spans="1:36" ht="17.100000000000001" customHeight="1" x14ac:dyDescent="0.25">
      <c r="A1352" s="60"/>
      <c r="B1352" s="18"/>
      <c r="C1352" s="19"/>
      <c r="K1352" s="21"/>
      <c r="AD1352" s="20"/>
      <c r="AE1352" s="20"/>
      <c r="AF1352" s="20"/>
      <c r="AG1352" s="20"/>
      <c r="AH1352" s="20"/>
      <c r="AI1352" s="20"/>
      <c r="AJ1352" s="20"/>
    </row>
    <row r="1353" spans="1:36" ht="17.100000000000001" customHeight="1" x14ac:dyDescent="0.25">
      <c r="A1353" s="60"/>
      <c r="B1353" s="18"/>
      <c r="C1353" s="19"/>
      <c r="K1353" s="21"/>
      <c r="AD1353" s="20"/>
      <c r="AE1353" s="20"/>
      <c r="AF1353" s="20"/>
      <c r="AG1353" s="20"/>
      <c r="AH1353" s="20"/>
      <c r="AI1353" s="20"/>
      <c r="AJ1353" s="20"/>
    </row>
    <row r="1354" spans="1:36" ht="17.100000000000001" customHeight="1" x14ac:dyDescent="0.25">
      <c r="A1354" s="60"/>
      <c r="B1354" s="18"/>
      <c r="C1354" s="19"/>
      <c r="K1354" s="21"/>
      <c r="AD1354" s="20"/>
      <c r="AE1354" s="20"/>
      <c r="AF1354" s="20"/>
      <c r="AG1354" s="20"/>
      <c r="AH1354" s="20"/>
      <c r="AI1354" s="20"/>
      <c r="AJ1354" s="20"/>
    </row>
    <row r="1355" spans="1:36" ht="17.100000000000001" customHeight="1" x14ac:dyDescent="0.25">
      <c r="A1355" s="60"/>
      <c r="B1355" s="18"/>
      <c r="C1355" s="19"/>
      <c r="K1355" s="21"/>
      <c r="AD1355" s="20"/>
      <c r="AE1355" s="20"/>
      <c r="AF1355" s="20"/>
      <c r="AG1355" s="20"/>
      <c r="AH1355" s="20"/>
      <c r="AI1355" s="20"/>
      <c r="AJ1355" s="20"/>
    </row>
    <row r="1356" spans="1:36" ht="17.100000000000001" customHeight="1" x14ac:dyDescent="0.25">
      <c r="A1356" s="60"/>
      <c r="B1356" s="18"/>
      <c r="C1356" s="19"/>
      <c r="K1356" s="21"/>
      <c r="AD1356" s="20"/>
      <c r="AE1356" s="20"/>
      <c r="AF1356" s="20"/>
      <c r="AG1356" s="20"/>
      <c r="AH1356" s="20"/>
      <c r="AI1356" s="20"/>
      <c r="AJ1356" s="20"/>
    </row>
    <row r="1357" spans="1:36" ht="17.100000000000001" customHeight="1" x14ac:dyDescent="0.25">
      <c r="A1357" s="60"/>
      <c r="B1357" s="18"/>
      <c r="C1357" s="19"/>
      <c r="K1357" s="21"/>
      <c r="AD1357" s="20"/>
      <c r="AE1357" s="20"/>
      <c r="AF1357" s="20"/>
      <c r="AG1357" s="20"/>
      <c r="AH1357" s="20"/>
      <c r="AI1357" s="20"/>
      <c r="AJ1357" s="20"/>
    </row>
    <row r="1358" spans="1:36" ht="17.100000000000001" customHeight="1" x14ac:dyDescent="0.25">
      <c r="A1358" s="60"/>
      <c r="B1358" s="18"/>
      <c r="C1358" s="19"/>
      <c r="K1358" s="21"/>
      <c r="AD1358" s="20"/>
      <c r="AE1358" s="20"/>
      <c r="AF1358" s="20"/>
      <c r="AG1358" s="20"/>
      <c r="AH1358" s="20"/>
      <c r="AI1358" s="20"/>
      <c r="AJ1358" s="20"/>
    </row>
    <row r="1359" spans="1:36" ht="17.100000000000001" customHeight="1" x14ac:dyDescent="0.25">
      <c r="A1359" s="60"/>
      <c r="B1359" s="18"/>
      <c r="C1359" s="19"/>
      <c r="K1359" s="21"/>
      <c r="AD1359" s="20"/>
      <c r="AE1359" s="20"/>
      <c r="AF1359" s="20"/>
      <c r="AG1359" s="20"/>
      <c r="AH1359" s="20"/>
      <c r="AI1359" s="20"/>
      <c r="AJ1359" s="20"/>
    </row>
    <row r="1360" spans="1:36" ht="17.100000000000001" customHeight="1" x14ac:dyDescent="0.25">
      <c r="A1360" s="60"/>
      <c r="B1360" s="18"/>
      <c r="C1360" s="19"/>
      <c r="K1360" s="21"/>
      <c r="AD1360" s="20"/>
      <c r="AE1360" s="20"/>
      <c r="AF1360" s="20"/>
      <c r="AG1360" s="20"/>
      <c r="AH1360" s="20"/>
      <c r="AI1360" s="20"/>
      <c r="AJ1360" s="20"/>
    </row>
    <row r="1361" spans="1:36" ht="17.100000000000001" customHeight="1" x14ac:dyDescent="0.25">
      <c r="A1361" s="60"/>
      <c r="B1361" s="18"/>
      <c r="C1361" s="19"/>
      <c r="K1361" s="21"/>
      <c r="AD1361" s="20"/>
      <c r="AE1361" s="20"/>
      <c r="AF1361" s="20"/>
      <c r="AG1361" s="20"/>
      <c r="AH1361" s="20"/>
      <c r="AI1361" s="20"/>
      <c r="AJ1361" s="20"/>
    </row>
    <row r="1362" spans="1:36" ht="17.100000000000001" customHeight="1" x14ac:dyDescent="0.25">
      <c r="A1362" s="60"/>
      <c r="B1362" s="18"/>
      <c r="C1362" s="19"/>
      <c r="K1362" s="21"/>
      <c r="AD1362" s="20"/>
      <c r="AE1362" s="20"/>
      <c r="AF1362" s="20"/>
      <c r="AG1362" s="20"/>
      <c r="AH1362" s="20"/>
      <c r="AI1362" s="20"/>
      <c r="AJ1362" s="20"/>
    </row>
    <row r="1363" spans="1:36" ht="17.100000000000001" customHeight="1" x14ac:dyDescent="0.25">
      <c r="A1363" s="60"/>
      <c r="B1363" s="18"/>
      <c r="C1363" s="19"/>
      <c r="K1363" s="21"/>
      <c r="AD1363" s="20"/>
      <c r="AE1363" s="20"/>
      <c r="AF1363" s="20"/>
      <c r="AG1363" s="20"/>
      <c r="AH1363" s="20"/>
      <c r="AI1363" s="20"/>
      <c r="AJ1363" s="20"/>
    </row>
    <row r="1364" spans="1:36" ht="17.100000000000001" customHeight="1" x14ac:dyDescent="0.25">
      <c r="A1364" s="60"/>
      <c r="B1364" s="18"/>
      <c r="C1364" s="19"/>
      <c r="K1364" s="21"/>
      <c r="AD1364" s="20"/>
      <c r="AE1364" s="20"/>
      <c r="AF1364" s="20"/>
      <c r="AG1364" s="20"/>
      <c r="AH1364" s="20"/>
      <c r="AI1364" s="20"/>
      <c r="AJ1364" s="20"/>
    </row>
    <row r="1365" spans="1:36" ht="17.100000000000001" customHeight="1" x14ac:dyDescent="0.25">
      <c r="A1365" s="60"/>
      <c r="B1365" s="18"/>
      <c r="C1365" s="19"/>
      <c r="K1365" s="21"/>
      <c r="AD1365" s="20"/>
      <c r="AE1365" s="20"/>
      <c r="AF1365" s="20"/>
      <c r="AG1365" s="20"/>
      <c r="AH1365" s="20"/>
      <c r="AI1365" s="20"/>
      <c r="AJ1365" s="20"/>
    </row>
    <row r="1366" spans="1:36" ht="17.100000000000001" customHeight="1" x14ac:dyDescent="0.25">
      <c r="A1366" s="60"/>
      <c r="B1366" s="18"/>
      <c r="C1366" s="19"/>
      <c r="K1366" s="21"/>
      <c r="AD1366" s="20"/>
      <c r="AE1366" s="20"/>
      <c r="AF1366" s="20"/>
      <c r="AG1366" s="20"/>
      <c r="AH1366" s="20"/>
      <c r="AI1366" s="20"/>
      <c r="AJ1366" s="20"/>
    </row>
    <row r="1367" spans="1:36" ht="17.100000000000001" customHeight="1" x14ac:dyDescent="0.25">
      <c r="A1367" s="60"/>
      <c r="B1367" s="18"/>
      <c r="C1367" s="19"/>
      <c r="K1367" s="21"/>
      <c r="AD1367" s="20"/>
      <c r="AE1367" s="20"/>
      <c r="AF1367" s="20"/>
      <c r="AG1367" s="20"/>
      <c r="AH1367" s="20"/>
      <c r="AI1367" s="20"/>
      <c r="AJ1367" s="20"/>
    </row>
    <row r="1368" spans="1:36" ht="17.100000000000001" customHeight="1" x14ac:dyDescent="0.25">
      <c r="A1368" s="60"/>
      <c r="B1368" s="18"/>
      <c r="C1368" s="19"/>
      <c r="K1368" s="21"/>
      <c r="AD1368" s="20"/>
      <c r="AE1368" s="20"/>
      <c r="AF1368" s="20"/>
      <c r="AG1368" s="20"/>
      <c r="AH1368" s="20"/>
      <c r="AI1368" s="20"/>
      <c r="AJ1368" s="20"/>
    </row>
    <row r="1369" spans="1:36" ht="17.100000000000001" customHeight="1" x14ac:dyDescent="0.25">
      <c r="A1369" s="60"/>
      <c r="B1369" s="18"/>
      <c r="C1369" s="19"/>
      <c r="K1369" s="21"/>
      <c r="AD1369" s="20"/>
      <c r="AE1369" s="20"/>
      <c r="AF1369" s="20"/>
      <c r="AG1369" s="20"/>
      <c r="AH1369" s="20"/>
      <c r="AI1369" s="20"/>
      <c r="AJ1369" s="20"/>
    </row>
    <row r="1370" spans="1:36" ht="17.100000000000001" customHeight="1" x14ac:dyDescent="0.25">
      <c r="A1370" s="60"/>
      <c r="B1370" s="18"/>
      <c r="C1370" s="19"/>
      <c r="K1370" s="21"/>
      <c r="AD1370" s="20"/>
      <c r="AE1370" s="20"/>
      <c r="AF1370" s="20"/>
      <c r="AG1370" s="20"/>
      <c r="AH1370" s="20"/>
      <c r="AI1370" s="20"/>
      <c r="AJ1370" s="20"/>
    </row>
    <row r="1371" spans="1:36" ht="17.100000000000001" customHeight="1" x14ac:dyDescent="0.25">
      <c r="A1371" s="60"/>
      <c r="B1371" s="18"/>
      <c r="C1371" s="19"/>
      <c r="K1371" s="21"/>
      <c r="AD1371" s="20"/>
      <c r="AE1371" s="20"/>
      <c r="AF1371" s="20"/>
      <c r="AG1371" s="20"/>
      <c r="AH1371" s="20"/>
      <c r="AI1371" s="20"/>
      <c r="AJ1371" s="20"/>
    </row>
    <row r="1372" spans="1:36" ht="17.100000000000001" customHeight="1" x14ac:dyDescent="0.25">
      <c r="A1372" s="60"/>
      <c r="B1372" s="18"/>
      <c r="C1372" s="19"/>
      <c r="K1372" s="21"/>
      <c r="AD1372" s="20"/>
      <c r="AE1372" s="20"/>
      <c r="AF1372" s="20"/>
      <c r="AG1372" s="20"/>
      <c r="AH1372" s="20"/>
      <c r="AI1372" s="20"/>
      <c r="AJ1372" s="20"/>
    </row>
    <row r="1373" spans="1:36" ht="17.100000000000001" customHeight="1" x14ac:dyDescent="0.25">
      <c r="A1373" s="60"/>
      <c r="B1373" s="18"/>
      <c r="C1373" s="19"/>
      <c r="K1373" s="21"/>
      <c r="AD1373" s="20"/>
      <c r="AE1373" s="20"/>
      <c r="AF1373" s="20"/>
      <c r="AG1373" s="20"/>
      <c r="AH1373" s="20"/>
      <c r="AI1373" s="20"/>
      <c r="AJ1373" s="20"/>
    </row>
    <row r="1374" spans="1:36" ht="17.100000000000001" customHeight="1" x14ac:dyDescent="0.25">
      <c r="A1374" s="60"/>
      <c r="B1374" s="18"/>
      <c r="C1374" s="19"/>
      <c r="K1374" s="21"/>
      <c r="AD1374" s="20"/>
      <c r="AE1374" s="20"/>
      <c r="AF1374" s="20"/>
      <c r="AG1374" s="20"/>
      <c r="AH1374" s="20"/>
      <c r="AI1374" s="20"/>
      <c r="AJ1374" s="20"/>
    </row>
    <row r="1375" spans="1:36" ht="17.100000000000001" customHeight="1" x14ac:dyDescent="0.25">
      <c r="A1375" s="60"/>
      <c r="B1375" s="18"/>
      <c r="C1375" s="19"/>
      <c r="K1375" s="21"/>
      <c r="AD1375" s="20"/>
      <c r="AE1375" s="20"/>
      <c r="AF1375" s="20"/>
      <c r="AG1375" s="20"/>
      <c r="AH1375" s="20"/>
      <c r="AI1375" s="20"/>
      <c r="AJ1375" s="20"/>
    </row>
    <row r="1376" spans="1:36" ht="17.100000000000001" customHeight="1" x14ac:dyDescent="0.25">
      <c r="A1376" s="60"/>
      <c r="B1376" s="18"/>
      <c r="C1376" s="19"/>
      <c r="K1376" s="21"/>
      <c r="AD1376" s="20"/>
      <c r="AE1376" s="20"/>
      <c r="AF1376" s="20"/>
      <c r="AG1376" s="20"/>
      <c r="AH1376" s="20"/>
      <c r="AI1376" s="20"/>
      <c r="AJ1376" s="20"/>
    </row>
    <row r="1377" spans="1:36" ht="17.100000000000001" customHeight="1" x14ac:dyDescent="0.25">
      <c r="A1377" s="60"/>
      <c r="B1377" s="18"/>
      <c r="C1377" s="19"/>
      <c r="K1377" s="21"/>
      <c r="AD1377" s="20"/>
      <c r="AE1377" s="20"/>
      <c r="AF1377" s="20"/>
      <c r="AG1377" s="20"/>
      <c r="AH1377" s="20"/>
      <c r="AI1377" s="20"/>
      <c r="AJ1377" s="20"/>
    </row>
    <row r="1378" spans="1:36" ht="17.100000000000001" customHeight="1" x14ac:dyDescent="0.25">
      <c r="A1378" s="60"/>
      <c r="B1378" s="18"/>
      <c r="C1378" s="19"/>
      <c r="K1378" s="21"/>
      <c r="AD1378" s="20"/>
      <c r="AE1378" s="20"/>
      <c r="AF1378" s="20"/>
      <c r="AG1378" s="20"/>
      <c r="AH1378" s="20"/>
      <c r="AI1378" s="20"/>
      <c r="AJ1378" s="20"/>
    </row>
    <row r="1379" spans="1:36" ht="17.100000000000001" customHeight="1" x14ac:dyDescent="0.25">
      <c r="A1379" s="60"/>
      <c r="B1379" s="18"/>
      <c r="C1379" s="19"/>
      <c r="K1379" s="21"/>
      <c r="AD1379" s="20"/>
      <c r="AE1379" s="20"/>
      <c r="AF1379" s="20"/>
      <c r="AG1379" s="20"/>
      <c r="AH1379" s="20"/>
      <c r="AI1379" s="20"/>
      <c r="AJ1379" s="20"/>
    </row>
    <row r="1380" spans="1:36" ht="17.100000000000001" customHeight="1" x14ac:dyDescent="0.25">
      <c r="A1380" s="60"/>
      <c r="B1380" s="18"/>
      <c r="C1380" s="19"/>
      <c r="K1380" s="21"/>
      <c r="AD1380" s="20"/>
      <c r="AE1380" s="20"/>
      <c r="AF1380" s="20"/>
      <c r="AG1380" s="20"/>
      <c r="AH1380" s="20"/>
      <c r="AI1380" s="20"/>
      <c r="AJ1380" s="20"/>
    </row>
    <row r="1381" spans="1:36" ht="17.100000000000001" customHeight="1" x14ac:dyDescent="0.25">
      <c r="A1381" s="60"/>
      <c r="B1381" s="18"/>
      <c r="C1381" s="19"/>
      <c r="K1381" s="21"/>
      <c r="AD1381" s="20"/>
      <c r="AE1381" s="20"/>
      <c r="AF1381" s="20"/>
      <c r="AG1381" s="20"/>
      <c r="AH1381" s="20"/>
      <c r="AI1381" s="20"/>
      <c r="AJ1381" s="20"/>
    </row>
    <row r="1382" spans="1:36" ht="17.100000000000001" customHeight="1" x14ac:dyDescent="0.25">
      <c r="A1382" s="60"/>
      <c r="B1382" s="18"/>
      <c r="C1382" s="19"/>
      <c r="K1382" s="21"/>
      <c r="AD1382" s="20"/>
      <c r="AE1382" s="20"/>
      <c r="AF1382" s="20"/>
      <c r="AG1382" s="20"/>
      <c r="AH1382" s="20"/>
      <c r="AI1382" s="20"/>
      <c r="AJ1382" s="20"/>
    </row>
    <row r="1383" spans="1:36" ht="17.100000000000001" customHeight="1" x14ac:dyDescent="0.25">
      <c r="A1383" s="60"/>
      <c r="B1383" s="18"/>
      <c r="C1383" s="19"/>
      <c r="K1383" s="21"/>
      <c r="AD1383" s="20"/>
      <c r="AE1383" s="20"/>
      <c r="AF1383" s="20"/>
      <c r="AG1383" s="20"/>
      <c r="AH1383" s="20"/>
      <c r="AI1383" s="20"/>
      <c r="AJ1383" s="20"/>
    </row>
    <row r="1384" spans="1:36" ht="17.100000000000001" customHeight="1" x14ac:dyDescent="0.25">
      <c r="A1384" s="60"/>
      <c r="B1384" s="18"/>
      <c r="C1384" s="19"/>
      <c r="K1384" s="21"/>
      <c r="AD1384" s="20"/>
      <c r="AE1384" s="20"/>
      <c r="AF1384" s="20"/>
      <c r="AG1384" s="20"/>
      <c r="AH1384" s="20"/>
      <c r="AI1384" s="20"/>
      <c r="AJ1384" s="20"/>
    </row>
    <row r="1385" spans="1:36" ht="17.100000000000001" customHeight="1" x14ac:dyDescent="0.25">
      <c r="A1385" s="60"/>
      <c r="B1385" s="18"/>
      <c r="C1385" s="19"/>
      <c r="K1385" s="21"/>
      <c r="AD1385" s="20"/>
      <c r="AE1385" s="20"/>
      <c r="AF1385" s="20"/>
      <c r="AG1385" s="20"/>
      <c r="AH1385" s="20"/>
      <c r="AI1385" s="20"/>
      <c r="AJ1385" s="20"/>
    </row>
    <row r="1386" spans="1:36" ht="17.100000000000001" customHeight="1" x14ac:dyDescent="0.25">
      <c r="A1386" s="60"/>
      <c r="B1386" s="18"/>
      <c r="C1386" s="19"/>
      <c r="K1386" s="21"/>
      <c r="AD1386" s="20"/>
      <c r="AE1386" s="20"/>
      <c r="AF1386" s="20"/>
      <c r="AG1386" s="20"/>
      <c r="AH1386" s="20"/>
      <c r="AI1386" s="20"/>
      <c r="AJ1386" s="20"/>
    </row>
    <row r="1387" spans="1:36" ht="17.100000000000001" customHeight="1" x14ac:dyDescent="0.25">
      <c r="A1387" s="60"/>
      <c r="B1387" s="18"/>
      <c r="C1387" s="19"/>
      <c r="K1387" s="21"/>
      <c r="AD1387" s="20"/>
      <c r="AE1387" s="20"/>
      <c r="AF1387" s="20"/>
      <c r="AG1387" s="20"/>
      <c r="AH1387" s="20"/>
      <c r="AI1387" s="20"/>
      <c r="AJ1387" s="20"/>
    </row>
    <row r="1388" spans="1:36" ht="17.100000000000001" customHeight="1" x14ac:dyDescent="0.25">
      <c r="A1388" s="60"/>
      <c r="B1388" s="18"/>
      <c r="C1388" s="19"/>
      <c r="K1388" s="21"/>
      <c r="AD1388" s="20"/>
      <c r="AE1388" s="20"/>
      <c r="AF1388" s="20"/>
      <c r="AG1388" s="20"/>
      <c r="AH1388" s="20"/>
      <c r="AI1388" s="20"/>
      <c r="AJ1388" s="20"/>
    </row>
    <row r="1389" spans="1:36" ht="17.100000000000001" customHeight="1" x14ac:dyDescent="0.25">
      <c r="A1389" s="60"/>
      <c r="B1389" s="18"/>
      <c r="C1389" s="19"/>
      <c r="K1389" s="21"/>
      <c r="AD1389" s="20"/>
      <c r="AE1389" s="20"/>
      <c r="AF1389" s="20"/>
      <c r="AG1389" s="20"/>
      <c r="AH1389" s="20"/>
      <c r="AI1389" s="20"/>
      <c r="AJ1389" s="20"/>
    </row>
    <row r="1390" spans="1:36" ht="17.100000000000001" customHeight="1" x14ac:dyDescent="0.25">
      <c r="A1390" s="60"/>
      <c r="B1390" s="18"/>
      <c r="C1390" s="19"/>
      <c r="K1390" s="21"/>
      <c r="AD1390" s="20"/>
      <c r="AE1390" s="20"/>
      <c r="AF1390" s="20"/>
      <c r="AG1390" s="20"/>
      <c r="AH1390" s="20"/>
      <c r="AI1390" s="20"/>
      <c r="AJ1390" s="20"/>
    </row>
    <row r="1391" spans="1:36" ht="17.100000000000001" customHeight="1" x14ac:dyDescent="0.25">
      <c r="A1391" s="60"/>
      <c r="B1391" s="18"/>
      <c r="C1391" s="19"/>
      <c r="K1391" s="21"/>
      <c r="AD1391" s="20"/>
      <c r="AE1391" s="20"/>
      <c r="AF1391" s="20"/>
      <c r="AG1391" s="20"/>
      <c r="AH1391" s="20"/>
      <c r="AI1391" s="20"/>
      <c r="AJ1391" s="20"/>
    </row>
    <row r="1392" spans="1:36" ht="17.100000000000001" customHeight="1" x14ac:dyDescent="0.25">
      <c r="A1392" s="60"/>
      <c r="B1392" s="18"/>
      <c r="C1392" s="19"/>
      <c r="K1392" s="21"/>
      <c r="AD1392" s="20"/>
      <c r="AE1392" s="20"/>
      <c r="AF1392" s="20"/>
      <c r="AG1392" s="20"/>
      <c r="AH1392" s="20"/>
      <c r="AI1392" s="20"/>
      <c r="AJ1392" s="20"/>
    </row>
    <row r="1393" spans="1:36" ht="17.100000000000001" customHeight="1" x14ac:dyDescent="0.25">
      <c r="A1393" s="60"/>
      <c r="B1393" s="18"/>
      <c r="C1393" s="19"/>
      <c r="K1393" s="21"/>
      <c r="AD1393" s="20"/>
      <c r="AE1393" s="20"/>
      <c r="AF1393" s="20"/>
      <c r="AG1393" s="20"/>
      <c r="AH1393" s="20"/>
      <c r="AI1393" s="20"/>
      <c r="AJ1393" s="20"/>
    </row>
    <row r="1394" spans="1:36" ht="17.100000000000001" customHeight="1" x14ac:dyDescent="0.25">
      <c r="A1394" s="60"/>
      <c r="B1394" s="18"/>
      <c r="C1394" s="19"/>
      <c r="K1394" s="21"/>
      <c r="AD1394" s="20"/>
      <c r="AE1394" s="20"/>
      <c r="AF1394" s="20"/>
      <c r="AG1394" s="20"/>
      <c r="AH1394" s="20"/>
      <c r="AI1394" s="20"/>
      <c r="AJ1394" s="20"/>
    </row>
    <row r="1395" spans="1:36" ht="17.100000000000001" customHeight="1" x14ac:dyDescent="0.25">
      <c r="A1395" s="60"/>
      <c r="B1395" s="18"/>
      <c r="C1395" s="19"/>
      <c r="K1395" s="21"/>
      <c r="AD1395" s="20"/>
      <c r="AE1395" s="20"/>
      <c r="AF1395" s="20"/>
      <c r="AG1395" s="20"/>
      <c r="AH1395" s="20"/>
      <c r="AI1395" s="20"/>
      <c r="AJ1395" s="20"/>
    </row>
    <row r="1396" spans="1:36" ht="17.100000000000001" customHeight="1" x14ac:dyDescent="0.25">
      <c r="A1396" s="60"/>
      <c r="B1396" s="18"/>
      <c r="C1396" s="19"/>
      <c r="K1396" s="21"/>
      <c r="AD1396" s="20"/>
      <c r="AE1396" s="20"/>
      <c r="AF1396" s="20"/>
      <c r="AG1396" s="20"/>
      <c r="AH1396" s="20"/>
      <c r="AI1396" s="20"/>
      <c r="AJ1396" s="20"/>
    </row>
    <row r="1397" spans="1:36" ht="17.100000000000001" customHeight="1" x14ac:dyDescent="0.25">
      <c r="A1397" s="60"/>
      <c r="B1397" s="18"/>
      <c r="C1397" s="19"/>
      <c r="K1397" s="21"/>
      <c r="AD1397" s="20"/>
      <c r="AE1397" s="20"/>
      <c r="AF1397" s="20"/>
      <c r="AG1397" s="20"/>
      <c r="AH1397" s="20"/>
      <c r="AI1397" s="20"/>
      <c r="AJ1397" s="20"/>
    </row>
    <row r="1398" spans="1:36" ht="17.100000000000001" customHeight="1" x14ac:dyDescent="0.25">
      <c r="A1398" s="60"/>
      <c r="B1398" s="18"/>
      <c r="C1398" s="19"/>
      <c r="K1398" s="21"/>
      <c r="AD1398" s="20"/>
      <c r="AE1398" s="20"/>
      <c r="AF1398" s="20"/>
      <c r="AG1398" s="20"/>
      <c r="AH1398" s="20"/>
      <c r="AI1398" s="20"/>
      <c r="AJ1398" s="20"/>
    </row>
    <row r="1399" spans="1:36" ht="17.100000000000001" customHeight="1" x14ac:dyDescent="0.25">
      <c r="A1399" s="60"/>
      <c r="B1399" s="18"/>
      <c r="C1399" s="19"/>
      <c r="K1399" s="21"/>
      <c r="AD1399" s="20"/>
      <c r="AE1399" s="20"/>
      <c r="AF1399" s="20"/>
      <c r="AG1399" s="20"/>
      <c r="AH1399" s="20"/>
      <c r="AI1399" s="20"/>
      <c r="AJ1399" s="20"/>
    </row>
    <row r="1400" spans="1:36" ht="17.100000000000001" customHeight="1" x14ac:dyDescent="0.25">
      <c r="A1400" s="60"/>
      <c r="B1400" s="18"/>
      <c r="C1400" s="19"/>
      <c r="K1400" s="21"/>
      <c r="AD1400" s="20"/>
      <c r="AE1400" s="20"/>
      <c r="AF1400" s="20"/>
      <c r="AG1400" s="20"/>
      <c r="AH1400" s="20"/>
      <c r="AI1400" s="20"/>
      <c r="AJ1400" s="20"/>
    </row>
    <row r="1401" spans="1:36" ht="17.100000000000001" customHeight="1" x14ac:dyDescent="0.25">
      <c r="A1401" s="60"/>
      <c r="B1401" s="18"/>
      <c r="C1401" s="19"/>
      <c r="K1401" s="21"/>
      <c r="AD1401" s="20"/>
      <c r="AE1401" s="20"/>
      <c r="AF1401" s="20"/>
      <c r="AG1401" s="20"/>
      <c r="AH1401" s="20"/>
      <c r="AI1401" s="20"/>
      <c r="AJ1401" s="20"/>
    </row>
    <row r="1402" spans="1:36" ht="17.100000000000001" customHeight="1" x14ac:dyDescent="0.25">
      <c r="A1402" s="60"/>
      <c r="B1402" s="18"/>
      <c r="C1402" s="19"/>
      <c r="K1402" s="21"/>
      <c r="AD1402" s="20"/>
      <c r="AE1402" s="20"/>
      <c r="AF1402" s="20"/>
      <c r="AG1402" s="20"/>
      <c r="AH1402" s="20"/>
      <c r="AI1402" s="20"/>
      <c r="AJ1402" s="20"/>
    </row>
    <row r="1403" spans="1:36" ht="17.100000000000001" customHeight="1" x14ac:dyDescent="0.25">
      <c r="A1403" s="60"/>
      <c r="B1403" s="18"/>
      <c r="C1403" s="19"/>
      <c r="K1403" s="21"/>
      <c r="AD1403" s="20"/>
      <c r="AE1403" s="20"/>
      <c r="AF1403" s="20"/>
      <c r="AG1403" s="20"/>
      <c r="AH1403" s="20"/>
      <c r="AI1403" s="20"/>
      <c r="AJ1403" s="20"/>
    </row>
    <row r="1404" spans="1:36" ht="17.100000000000001" customHeight="1" x14ac:dyDescent="0.25">
      <c r="A1404" s="60"/>
      <c r="B1404" s="18"/>
      <c r="C1404" s="19"/>
      <c r="K1404" s="21"/>
      <c r="AD1404" s="20"/>
      <c r="AE1404" s="20"/>
      <c r="AF1404" s="20"/>
      <c r="AG1404" s="20"/>
      <c r="AH1404" s="20"/>
      <c r="AI1404" s="20"/>
      <c r="AJ1404" s="20"/>
    </row>
    <row r="1405" spans="1:36" ht="17.100000000000001" customHeight="1" x14ac:dyDescent="0.25">
      <c r="A1405" s="60"/>
      <c r="B1405" s="18"/>
      <c r="C1405" s="19"/>
      <c r="K1405" s="21"/>
      <c r="AD1405" s="20"/>
      <c r="AE1405" s="20"/>
      <c r="AF1405" s="20"/>
      <c r="AG1405" s="20"/>
      <c r="AH1405" s="20"/>
      <c r="AI1405" s="20"/>
      <c r="AJ1405" s="20"/>
    </row>
    <row r="1406" spans="1:36" ht="17.100000000000001" customHeight="1" x14ac:dyDescent="0.25">
      <c r="A1406" s="60"/>
      <c r="B1406" s="18"/>
      <c r="C1406" s="19"/>
      <c r="K1406" s="21"/>
      <c r="AD1406" s="20"/>
      <c r="AE1406" s="20"/>
      <c r="AF1406" s="20"/>
      <c r="AG1406" s="20"/>
      <c r="AH1406" s="20"/>
      <c r="AI1406" s="20"/>
      <c r="AJ1406" s="20"/>
    </row>
    <row r="1407" spans="1:36" ht="17.100000000000001" customHeight="1" x14ac:dyDescent="0.25">
      <c r="A1407" s="60"/>
      <c r="B1407" s="18"/>
      <c r="C1407" s="19"/>
      <c r="K1407" s="21"/>
      <c r="AD1407" s="20"/>
      <c r="AE1407" s="20"/>
      <c r="AF1407" s="20"/>
      <c r="AG1407" s="20"/>
      <c r="AH1407" s="20"/>
      <c r="AI1407" s="20"/>
      <c r="AJ1407" s="20"/>
    </row>
    <row r="1408" spans="1:36" ht="17.100000000000001" customHeight="1" x14ac:dyDescent="0.25">
      <c r="A1408" s="60"/>
      <c r="B1408" s="18"/>
      <c r="C1408" s="19"/>
      <c r="K1408" s="21"/>
      <c r="AD1408" s="20"/>
      <c r="AE1408" s="20"/>
      <c r="AF1408" s="20"/>
      <c r="AG1408" s="20"/>
      <c r="AH1408" s="20"/>
      <c r="AI1408" s="20"/>
      <c r="AJ1408" s="20"/>
    </row>
    <row r="1409" spans="1:36" ht="17.100000000000001" customHeight="1" x14ac:dyDescent="0.25">
      <c r="A1409" s="60"/>
      <c r="B1409" s="18"/>
      <c r="C1409" s="19"/>
      <c r="K1409" s="21"/>
      <c r="AD1409" s="20"/>
      <c r="AE1409" s="20"/>
      <c r="AF1409" s="20"/>
      <c r="AG1409" s="20"/>
      <c r="AH1409" s="20"/>
      <c r="AI1409" s="20"/>
      <c r="AJ1409" s="20"/>
    </row>
    <row r="1410" spans="1:36" ht="17.100000000000001" customHeight="1" x14ac:dyDescent="0.25">
      <c r="A1410" s="60"/>
      <c r="B1410" s="18"/>
      <c r="C1410" s="19"/>
      <c r="K1410" s="21"/>
      <c r="AD1410" s="20"/>
      <c r="AE1410" s="20"/>
      <c r="AF1410" s="20"/>
      <c r="AG1410" s="20"/>
      <c r="AH1410" s="20"/>
      <c r="AI1410" s="20"/>
      <c r="AJ1410" s="20"/>
    </row>
    <row r="1411" spans="1:36" ht="17.100000000000001" customHeight="1" x14ac:dyDescent="0.25">
      <c r="A1411" s="60"/>
      <c r="B1411" s="18"/>
      <c r="C1411" s="19"/>
      <c r="K1411" s="21"/>
      <c r="AD1411" s="20"/>
      <c r="AE1411" s="20"/>
      <c r="AF1411" s="20"/>
      <c r="AG1411" s="20"/>
      <c r="AH1411" s="20"/>
      <c r="AI1411" s="20"/>
      <c r="AJ1411" s="20"/>
    </row>
    <row r="1412" spans="1:36" ht="17.100000000000001" customHeight="1" x14ac:dyDescent="0.25">
      <c r="A1412" s="60"/>
      <c r="B1412" s="18"/>
      <c r="C1412" s="19"/>
      <c r="K1412" s="21"/>
      <c r="AD1412" s="20"/>
      <c r="AE1412" s="20"/>
      <c r="AF1412" s="20"/>
      <c r="AG1412" s="20"/>
      <c r="AH1412" s="20"/>
      <c r="AI1412" s="20"/>
      <c r="AJ1412" s="20"/>
    </row>
    <row r="1413" spans="1:36" ht="17.100000000000001" customHeight="1" x14ac:dyDescent="0.25">
      <c r="A1413" s="60"/>
      <c r="B1413" s="18"/>
      <c r="C1413" s="19"/>
      <c r="K1413" s="21"/>
      <c r="AD1413" s="20"/>
      <c r="AE1413" s="20"/>
      <c r="AF1413" s="20"/>
      <c r="AG1413" s="20"/>
      <c r="AH1413" s="20"/>
      <c r="AI1413" s="20"/>
      <c r="AJ1413" s="20"/>
    </row>
    <row r="1414" spans="1:36" ht="17.100000000000001" customHeight="1" x14ac:dyDescent="0.25">
      <c r="A1414" s="60"/>
      <c r="B1414" s="18"/>
      <c r="C1414" s="19"/>
      <c r="K1414" s="21"/>
      <c r="AD1414" s="20"/>
      <c r="AE1414" s="20"/>
      <c r="AF1414" s="20"/>
      <c r="AG1414" s="20"/>
      <c r="AH1414" s="20"/>
      <c r="AI1414" s="20"/>
      <c r="AJ1414" s="20"/>
    </row>
    <row r="1415" spans="1:36" ht="17.100000000000001" customHeight="1" x14ac:dyDescent="0.25">
      <c r="A1415" s="60"/>
      <c r="B1415" s="18"/>
      <c r="C1415" s="19"/>
      <c r="K1415" s="21"/>
      <c r="AD1415" s="20"/>
      <c r="AE1415" s="20"/>
      <c r="AF1415" s="20"/>
      <c r="AG1415" s="20"/>
      <c r="AH1415" s="20"/>
      <c r="AI1415" s="20"/>
      <c r="AJ1415" s="20"/>
    </row>
    <row r="1416" spans="1:36" ht="17.100000000000001" customHeight="1" x14ac:dyDescent="0.25">
      <c r="A1416" s="60"/>
      <c r="B1416" s="18"/>
      <c r="C1416" s="19"/>
      <c r="K1416" s="21"/>
      <c r="AD1416" s="20"/>
      <c r="AE1416" s="20"/>
      <c r="AF1416" s="20"/>
      <c r="AG1416" s="20"/>
      <c r="AH1416" s="20"/>
      <c r="AI1416" s="20"/>
      <c r="AJ1416" s="20"/>
    </row>
    <row r="1417" spans="1:36" ht="17.100000000000001" customHeight="1" x14ac:dyDescent="0.25">
      <c r="A1417" s="60"/>
      <c r="B1417" s="18"/>
      <c r="C1417" s="19"/>
      <c r="K1417" s="21"/>
      <c r="AD1417" s="20"/>
      <c r="AE1417" s="20"/>
      <c r="AF1417" s="20"/>
      <c r="AG1417" s="20"/>
      <c r="AH1417" s="20"/>
      <c r="AI1417" s="20"/>
      <c r="AJ1417" s="20"/>
    </row>
    <row r="1418" spans="1:36" ht="17.100000000000001" customHeight="1" x14ac:dyDescent="0.25">
      <c r="A1418" s="60"/>
      <c r="B1418" s="18"/>
      <c r="C1418" s="19"/>
      <c r="K1418" s="21"/>
      <c r="AD1418" s="20"/>
      <c r="AE1418" s="20"/>
      <c r="AF1418" s="20"/>
      <c r="AG1418" s="20"/>
      <c r="AH1418" s="20"/>
      <c r="AI1418" s="20"/>
      <c r="AJ1418" s="20"/>
    </row>
    <row r="1419" spans="1:36" ht="17.100000000000001" customHeight="1" x14ac:dyDescent="0.25">
      <c r="A1419" s="60"/>
      <c r="B1419" s="18"/>
      <c r="C1419" s="19"/>
      <c r="K1419" s="21"/>
      <c r="AD1419" s="20"/>
      <c r="AE1419" s="20"/>
      <c r="AF1419" s="20"/>
      <c r="AG1419" s="20"/>
      <c r="AH1419" s="20"/>
      <c r="AI1419" s="20"/>
      <c r="AJ1419" s="20"/>
    </row>
    <row r="1420" spans="1:36" ht="17.100000000000001" customHeight="1" x14ac:dyDescent="0.25">
      <c r="A1420" s="60"/>
      <c r="B1420" s="18"/>
      <c r="C1420" s="19"/>
      <c r="K1420" s="21"/>
      <c r="AD1420" s="20"/>
      <c r="AE1420" s="20"/>
      <c r="AF1420" s="20"/>
      <c r="AG1420" s="20"/>
      <c r="AH1420" s="20"/>
      <c r="AI1420" s="20"/>
      <c r="AJ1420" s="20"/>
    </row>
    <row r="1421" spans="1:36" ht="17.100000000000001" customHeight="1" x14ac:dyDescent="0.25">
      <c r="A1421" s="60"/>
      <c r="B1421" s="18"/>
      <c r="C1421" s="19"/>
      <c r="K1421" s="21"/>
      <c r="AD1421" s="20"/>
      <c r="AE1421" s="20"/>
      <c r="AF1421" s="20"/>
      <c r="AG1421" s="20"/>
      <c r="AH1421" s="20"/>
      <c r="AI1421" s="20"/>
      <c r="AJ1421" s="20"/>
    </row>
    <row r="1422" spans="1:36" ht="17.100000000000001" customHeight="1" x14ac:dyDescent="0.25">
      <c r="A1422" s="60"/>
      <c r="B1422" s="18"/>
      <c r="C1422" s="19"/>
      <c r="K1422" s="21"/>
      <c r="AD1422" s="20"/>
      <c r="AE1422" s="20"/>
      <c r="AF1422" s="20"/>
      <c r="AG1422" s="20"/>
      <c r="AH1422" s="20"/>
      <c r="AI1422" s="20"/>
      <c r="AJ1422" s="20"/>
    </row>
    <row r="1423" spans="1:36" ht="17.100000000000001" customHeight="1" x14ac:dyDescent="0.25">
      <c r="A1423" s="60"/>
      <c r="B1423" s="18"/>
      <c r="C1423" s="19"/>
      <c r="K1423" s="21"/>
      <c r="AD1423" s="20"/>
      <c r="AE1423" s="20"/>
      <c r="AF1423" s="20"/>
      <c r="AG1423" s="20"/>
      <c r="AH1423" s="20"/>
      <c r="AI1423" s="20"/>
      <c r="AJ1423" s="20"/>
    </row>
    <row r="1424" spans="1:36" ht="17.100000000000001" customHeight="1" x14ac:dyDescent="0.25">
      <c r="A1424" s="60"/>
      <c r="B1424" s="18"/>
      <c r="C1424" s="19"/>
      <c r="K1424" s="21"/>
      <c r="AD1424" s="20"/>
      <c r="AE1424" s="20"/>
      <c r="AF1424" s="20"/>
      <c r="AG1424" s="20"/>
      <c r="AH1424" s="20"/>
      <c r="AI1424" s="20"/>
      <c r="AJ1424" s="20"/>
    </row>
    <row r="1425" spans="1:36" ht="17.100000000000001" customHeight="1" x14ac:dyDescent="0.25">
      <c r="A1425" s="60"/>
      <c r="B1425" s="18"/>
      <c r="C1425" s="19"/>
      <c r="K1425" s="21"/>
      <c r="AD1425" s="20"/>
      <c r="AE1425" s="20"/>
      <c r="AF1425" s="20"/>
      <c r="AG1425" s="20"/>
      <c r="AH1425" s="20"/>
      <c r="AI1425" s="20"/>
      <c r="AJ1425" s="20"/>
    </row>
    <row r="1426" spans="1:36" ht="17.100000000000001" customHeight="1" x14ac:dyDescent="0.25">
      <c r="A1426" s="60"/>
      <c r="B1426" s="18"/>
      <c r="C1426" s="19"/>
      <c r="K1426" s="21"/>
      <c r="AD1426" s="20"/>
      <c r="AE1426" s="20"/>
      <c r="AF1426" s="20"/>
      <c r="AG1426" s="20"/>
      <c r="AH1426" s="20"/>
      <c r="AI1426" s="20"/>
      <c r="AJ1426" s="20"/>
    </row>
    <row r="1427" spans="1:36" ht="17.100000000000001" customHeight="1" x14ac:dyDescent="0.25">
      <c r="A1427" s="60"/>
      <c r="B1427" s="18"/>
      <c r="C1427" s="19"/>
      <c r="K1427" s="21"/>
      <c r="AD1427" s="20"/>
      <c r="AE1427" s="20"/>
      <c r="AF1427" s="20"/>
      <c r="AG1427" s="20"/>
      <c r="AH1427" s="20"/>
      <c r="AI1427" s="20"/>
      <c r="AJ1427" s="20"/>
    </row>
    <row r="1428" spans="1:36" ht="17.100000000000001" customHeight="1" x14ac:dyDescent="0.25">
      <c r="A1428" s="60"/>
      <c r="B1428" s="18"/>
      <c r="C1428" s="19"/>
      <c r="K1428" s="21"/>
      <c r="AD1428" s="20"/>
      <c r="AE1428" s="20"/>
      <c r="AF1428" s="20"/>
      <c r="AG1428" s="20"/>
      <c r="AH1428" s="20"/>
      <c r="AI1428" s="20"/>
      <c r="AJ1428" s="20"/>
    </row>
    <row r="1429" spans="1:36" ht="17.100000000000001" customHeight="1" x14ac:dyDescent="0.25">
      <c r="A1429" s="60"/>
      <c r="B1429" s="18"/>
      <c r="C1429" s="19"/>
      <c r="K1429" s="21"/>
      <c r="AD1429" s="20"/>
      <c r="AE1429" s="20"/>
      <c r="AF1429" s="20"/>
      <c r="AG1429" s="20"/>
      <c r="AH1429" s="20"/>
      <c r="AI1429" s="20"/>
      <c r="AJ1429" s="20"/>
    </row>
    <row r="1430" spans="1:36" ht="17.100000000000001" customHeight="1" x14ac:dyDescent="0.25">
      <c r="A1430" s="60"/>
      <c r="B1430" s="18"/>
      <c r="C1430" s="19"/>
      <c r="K1430" s="21"/>
      <c r="AD1430" s="20"/>
      <c r="AE1430" s="20"/>
      <c r="AF1430" s="20"/>
      <c r="AG1430" s="20"/>
      <c r="AH1430" s="20"/>
      <c r="AI1430" s="20"/>
      <c r="AJ1430" s="20"/>
    </row>
    <row r="1431" spans="1:36" ht="17.100000000000001" customHeight="1" x14ac:dyDescent="0.25">
      <c r="A1431" s="60"/>
      <c r="B1431" s="18"/>
      <c r="C1431" s="19"/>
      <c r="K1431" s="21"/>
      <c r="AD1431" s="20"/>
      <c r="AE1431" s="20"/>
      <c r="AF1431" s="20"/>
      <c r="AG1431" s="20"/>
      <c r="AH1431" s="20"/>
      <c r="AI1431" s="20"/>
      <c r="AJ1431" s="20"/>
    </row>
    <row r="1432" spans="1:36" ht="17.100000000000001" customHeight="1" x14ac:dyDescent="0.25">
      <c r="A1432" s="60"/>
      <c r="B1432" s="18"/>
      <c r="C1432" s="19"/>
      <c r="K1432" s="21"/>
      <c r="AD1432" s="20"/>
      <c r="AE1432" s="20"/>
      <c r="AF1432" s="20"/>
      <c r="AG1432" s="20"/>
      <c r="AH1432" s="20"/>
      <c r="AI1432" s="20"/>
      <c r="AJ1432" s="20"/>
    </row>
    <row r="1433" spans="1:36" ht="17.100000000000001" customHeight="1" x14ac:dyDescent="0.25">
      <c r="A1433" s="60"/>
      <c r="B1433" s="18"/>
      <c r="C1433" s="19"/>
      <c r="K1433" s="21"/>
      <c r="AD1433" s="20"/>
      <c r="AE1433" s="20"/>
      <c r="AF1433" s="20"/>
      <c r="AG1433" s="20"/>
      <c r="AH1433" s="20"/>
      <c r="AI1433" s="20"/>
      <c r="AJ1433" s="20"/>
    </row>
    <row r="1434" spans="1:36" ht="17.100000000000001" customHeight="1" x14ac:dyDescent="0.25">
      <c r="A1434" s="60"/>
      <c r="B1434" s="18"/>
      <c r="C1434" s="19"/>
      <c r="K1434" s="21"/>
      <c r="AD1434" s="20"/>
      <c r="AE1434" s="20"/>
      <c r="AF1434" s="20"/>
      <c r="AG1434" s="20"/>
      <c r="AH1434" s="20"/>
      <c r="AI1434" s="20"/>
      <c r="AJ1434" s="20"/>
    </row>
    <row r="1435" spans="1:36" ht="17.100000000000001" customHeight="1" x14ac:dyDescent="0.25">
      <c r="A1435" s="60"/>
      <c r="B1435" s="18"/>
      <c r="C1435" s="19"/>
      <c r="K1435" s="21"/>
      <c r="AD1435" s="20"/>
      <c r="AE1435" s="20"/>
      <c r="AF1435" s="20"/>
      <c r="AG1435" s="20"/>
      <c r="AH1435" s="20"/>
      <c r="AI1435" s="20"/>
      <c r="AJ1435" s="20"/>
    </row>
    <row r="1436" spans="1:36" ht="17.100000000000001" customHeight="1" x14ac:dyDescent="0.25">
      <c r="A1436" s="60"/>
      <c r="B1436" s="18"/>
      <c r="C1436" s="19"/>
      <c r="K1436" s="21"/>
      <c r="AD1436" s="20"/>
      <c r="AE1436" s="20"/>
      <c r="AF1436" s="20"/>
      <c r="AG1436" s="20"/>
      <c r="AH1436" s="20"/>
      <c r="AI1436" s="20"/>
      <c r="AJ1436" s="20"/>
    </row>
    <row r="1437" spans="1:36" ht="17.100000000000001" customHeight="1" x14ac:dyDescent="0.25">
      <c r="A1437" s="60"/>
      <c r="B1437" s="18"/>
      <c r="C1437" s="19"/>
      <c r="K1437" s="21"/>
      <c r="AD1437" s="20"/>
      <c r="AE1437" s="20"/>
      <c r="AF1437" s="20"/>
      <c r="AG1437" s="20"/>
      <c r="AH1437" s="20"/>
      <c r="AI1437" s="20"/>
      <c r="AJ1437" s="20"/>
    </row>
    <row r="1438" spans="1:36" ht="17.100000000000001" customHeight="1" x14ac:dyDescent="0.25">
      <c r="A1438" s="60"/>
      <c r="B1438" s="18"/>
      <c r="C1438" s="19"/>
      <c r="K1438" s="21"/>
      <c r="AD1438" s="20"/>
      <c r="AE1438" s="20"/>
      <c r="AF1438" s="20"/>
      <c r="AG1438" s="20"/>
      <c r="AH1438" s="20"/>
      <c r="AI1438" s="20"/>
      <c r="AJ1438" s="20"/>
    </row>
    <row r="1439" spans="1:36" ht="17.100000000000001" customHeight="1" x14ac:dyDescent="0.25">
      <c r="A1439" s="60"/>
      <c r="B1439" s="18"/>
      <c r="C1439" s="19"/>
      <c r="K1439" s="21"/>
      <c r="AD1439" s="20"/>
      <c r="AE1439" s="20"/>
      <c r="AF1439" s="20"/>
      <c r="AG1439" s="20"/>
      <c r="AH1439" s="20"/>
      <c r="AI1439" s="20"/>
      <c r="AJ1439" s="20"/>
    </row>
    <row r="1440" spans="1:36" ht="17.100000000000001" customHeight="1" x14ac:dyDescent="0.25">
      <c r="A1440" s="60"/>
      <c r="B1440" s="18"/>
      <c r="C1440" s="19"/>
      <c r="K1440" s="21"/>
      <c r="AD1440" s="20"/>
      <c r="AE1440" s="20"/>
      <c r="AF1440" s="20"/>
      <c r="AG1440" s="20"/>
      <c r="AH1440" s="20"/>
      <c r="AI1440" s="20"/>
      <c r="AJ1440" s="20"/>
    </row>
    <row r="1441" spans="1:36" ht="17.100000000000001" customHeight="1" x14ac:dyDescent="0.25">
      <c r="A1441" s="60"/>
      <c r="B1441" s="18"/>
      <c r="C1441" s="19"/>
      <c r="K1441" s="21"/>
      <c r="AD1441" s="20"/>
      <c r="AE1441" s="20"/>
      <c r="AF1441" s="20"/>
      <c r="AG1441" s="20"/>
      <c r="AH1441" s="20"/>
      <c r="AI1441" s="20"/>
      <c r="AJ1441" s="20"/>
    </row>
    <row r="1442" spans="1:36" ht="17.100000000000001" customHeight="1" x14ac:dyDescent="0.25">
      <c r="A1442" s="60"/>
      <c r="B1442" s="18"/>
      <c r="C1442" s="19"/>
      <c r="K1442" s="21"/>
      <c r="AD1442" s="20"/>
      <c r="AE1442" s="20"/>
      <c r="AF1442" s="20"/>
      <c r="AG1442" s="20"/>
      <c r="AH1442" s="20"/>
      <c r="AI1442" s="20"/>
      <c r="AJ1442" s="20"/>
    </row>
    <row r="1443" spans="1:36" ht="17.100000000000001" customHeight="1" x14ac:dyDescent="0.25">
      <c r="A1443" s="60"/>
      <c r="B1443" s="18"/>
      <c r="C1443" s="19"/>
      <c r="K1443" s="21"/>
      <c r="AD1443" s="20"/>
      <c r="AE1443" s="20"/>
      <c r="AF1443" s="20"/>
      <c r="AG1443" s="20"/>
      <c r="AH1443" s="20"/>
      <c r="AI1443" s="20"/>
      <c r="AJ1443" s="20"/>
    </row>
    <row r="1444" spans="1:36" ht="17.100000000000001" customHeight="1" x14ac:dyDescent="0.25">
      <c r="A1444" s="60"/>
      <c r="B1444" s="18"/>
      <c r="C1444" s="19"/>
      <c r="K1444" s="21"/>
      <c r="AD1444" s="20"/>
      <c r="AE1444" s="20"/>
      <c r="AF1444" s="20"/>
      <c r="AG1444" s="20"/>
      <c r="AH1444" s="20"/>
      <c r="AI1444" s="20"/>
      <c r="AJ1444" s="20"/>
    </row>
    <row r="1445" spans="1:36" ht="17.100000000000001" customHeight="1" x14ac:dyDescent="0.25">
      <c r="A1445" s="60"/>
      <c r="B1445" s="18"/>
      <c r="C1445" s="19"/>
      <c r="K1445" s="21"/>
      <c r="AD1445" s="20"/>
      <c r="AE1445" s="20"/>
      <c r="AF1445" s="20"/>
      <c r="AG1445" s="20"/>
      <c r="AH1445" s="20"/>
      <c r="AI1445" s="20"/>
      <c r="AJ1445" s="20"/>
    </row>
    <row r="1446" spans="1:36" ht="17.100000000000001" customHeight="1" x14ac:dyDescent="0.25">
      <c r="A1446" s="60"/>
      <c r="B1446" s="18"/>
      <c r="C1446" s="19"/>
      <c r="K1446" s="21"/>
      <c r="AD1446" s="20"/>
      <c r="AE1446" s="20"/>
      <c r="AF1446" s="20"/>
      <c r="AG1446" s="20"/>
      <c r="AH1446" s="20"/>
      <c r="AI1446" s="20"/>
      <c r="AJ1446" s="20"/>
    </row>
    <row r="1447" spans="1:36" ht="17.100000000000001" customHeight="1" x14ac:dyDescent="0.25">
      <c r="A1447" s="60"/>
      <c r="B1447" s="18"/>
      <c r="C1447" s="19"/>
      <c r="K1447" s="21"/>
      <c r="AD1447" s="20"/>
      <c r="AE1447" s="20"/>
      <c r="AF1447" s="20"/>
      <c r="AG1447" s="20"/>
      <c r="AH1447" s="20"/>
      <c r="AI1447" s="20"/>
      <c r="AJ1447" s="20"/>
    </row>
    <row r="1448" spans="1:36" ht="17.100000000000001" customHeight="1" x14ac:dyDescent="0.25">
      <c r="A1448" s="60"/>
      <c r="B1448" s="18"/>
      <c r="C1448" s="19"/>
      <c r="K1448" s="21"/>
      <c r="AD1448" s="20"/>
      <c r="AE1448" s="20"/>
      <c r="AF1448" s="20"/>
      <c r="AG1448" s="20"/>
      <c r="AH1448" s="20"/>
      <c r="AI1448" s="20"/>
      <c r="AJ1448" s="20"/>
    </row>
    <row r="1449" spans="1:36" ht="17.100000000000001" customHeight="1" x14ac:dyDescent="0.25">
      <c r="A1449" s="60"/>
      <c r="B1449" s="18"/>
      <c r="C1449" s="19"/>
      <c r="K1449" s="21"/>
      <c r="AD1449" s="20"/>
      <c r="AE1449" s="20"/>
      <c r="AF1449" s="20"/>
      <c r="AG1449" s="20"/>
      <c r="AH1449" s="20"/>
      <c r="AI1449" s="20"/>
      <c r="AJ1449" s="20"/>
    </row>
    <row r="1450" spans="1:36" ht="17.100000000000001" customHeight="1" x14ac:dyDescent="0.25">
      <c r="A1450" s="60"/>
      <c r="B1450" s="18"/>
      <c r="C1450" s="19"/>
      <c r="K1450" s="21"/>
      <c r="AD1450" s="20"/>
      <c r="AE1450" s="20"/>
      <c r="AF1450" s="20"/>
      <c r="AG1450" s="20"/>
      <c r="AH1450" s="20"/>
      <c r="AI1450" s="20"/>
      <c r="AJ1450" s="20"/>
    </row>
    <row r="1451" spans="1:36" ht="17.100000000000001" customHeight="1" x14ac:dyDescent="0.25">
      <c r="A1451" s="60"/>
      <c r="B1451" s="18"/>
      <c r="C1451" s="19"/>
      <c r="K1451" s="21"/>
      <c r="AD1451" s="20"/>
      <c r="AE1451" s="20"/>
      <c r="AF1451" s="20"/>
      <c r="AG1451" s="20"/>
      <c r="AH1451" s="20"/>
      <c r="AI1451" s="20"/>
      <c r="AJ1451" s="20"/>
    </row>
    <row r="1452" spans="1:36" ht="17.100000000000001" customHeight="1" x14ac:dyDescent="0.25">
      <c r="A1452" s="60"/>
      <c r="B1452" s="18"/>
      <c r="C1452" s="19"/>
      <c r="K1452" s="21"/>
      <c r="AD1452" s="20"/>
      <c r="AE1452" s="20"/>
      <c r="AF1452" s="20"/>
      <c r="AG1452" s="20"/>
      <c r="AH1452" s="20"/>
      <c r="AI1452" s="20"/>
      <c r="AJ1452" s="20"/>
    </row>
    <row r="1453" spans="1:36" ht="17.100000000000001" customHeight="1" x14ac:dyDescent="0.25">
      <c r="A1453" s="60"/>
      <c r="B1453" s="18"/>
      <c r="C1453" s="19"/>
      <c r="K1453" s="21"/>
      <c r="AD1453" s="20"/>
      <c r="AE1453" s="20"/>
      <c r="AF1453" s="20"/>
      <c r="AG1453" s="20"/>
      <c r="AH1453" s="20"/>
      <c r="AI1453" s="20"/>
      <c r="AJ1453" s="20"/>
    </row>
    <row r="1454" spans="1:36" ht="17.100000000000001" customHeight="1" x14ac:dyDescent="0.25">
      <c r="A1454" s="60"/>
      <c r="B1454" s="18"/>
      <c r="C1454" s="19"/>
      <c r="K1454" s="21"/>
      <c r="AD1454" s="20"/>
      <c r="AE1454" s="20"/>
      <c r="AF1454" s="20"/>
      <c r="AG1454" s="20"/>
      <c r="AH1454" s="20"/>
      <c r="AI1454" s="20"/>
      <c r="AJ1454" s="20"/>
    </row>
    <row r="1455" spans="1:36" ht="17.100000000000001" customHeight="1" x14ac:dyDescent="0.25">
      <c r="A1455" s="60"/>
      <c r="B1455" s="18"/>
      <c r="C1455" s="19"/>
      <c r="K1455" s="21"/>
      <c r="AD1455" s="20"/>
      <c r="AE1455" s="20"/>
      <c r="AF1455" s="20"/>
      <c r="AG1455" s="20"/>
      <c r="AH1455" s="20"/>
      <c r="AI1455" s="20"/>
      <c r="AJ1455" s="20"/>
    </row>
    <row r="1456" spans="1:36" ht="17.100000000000001" customHeight="1" x14ac:dyDescent="0.25">
      <c r="A1456" s="60"/>
      <c r="B1456" s="18"/>
      <c r="C1456" s="19"/>
      <c r="K1456" s="21"/>
      <c r="AD1456" s="20"/>
      <c r="AE1456" s="20"/>
      <c r="AF1456" s="20"/>
      <c r="AG1456" s="20"/>
      <c r="AH1456" s="20"/>
      <c r="AI1456" s="20"/>
      <c r="AJ1456" s="20"/>
    </row>
    <row r="1457" spans="1:36" ht="17.100000000000001" customHeight="1" x14ac:dyDescent="0.25">
      <c r="A1457" s="60"/>
      <c r="B1457" s="18"/>
      <c r="C1457" s="19"/>
      <c r="K1457" s="21"/>
      <c r="AD1457" s="20"/>
      <c r="AE1457" s="20"/>
      <c r="AF1457" s="20"/>
      <c r="AG1457" s="20"/>
      <c r="AH1457" s="20"/>
      <c r="AI1457" s="20"/>
      <c r="AJ1457" s="20"/>
    </row>
    <row r="1458" spans="1:36" ht="17.100000000000001" customHeight="1" x14ac:dyDescent="0.25">
      <c r="A1458" s="60"/>
      <c r="B1458" s="18"/>
      <c r="C1458" s="19"/>
      <c r="K1458" s="21"/>
      <c r="AD1458" s="20"/>
      <c r="AE1458" s="20"/>
      <c r="AF1458" s="20"/>
      <c r="AG1458" s="20"/>
      <c r="AH1458" s="20"/>
      <c r="AI1458" s="20"/>
      <c r="AJ1458" s="20"/>
    </row>
    <row r="1459" spans="1:36" ht="17.100000000000001" customHeight="1" x14ac:dyDescent="0.25">
      <c r="A1459" s="60"/>
      <c r="B1459" s="18"/>
      <c r="C1459" s="19"/>
      <c r="K1459" s="21"/>
      <c r="AD1459" s="20"/>
      <c r="AE1459" s="20"/>
      <c r="AF1459" s="20"/>
      <c r="AG1459" s="20"/>
      <c r="AH1459" s="20"/>
      <c r="AI1459" s="20"/>
      <c r="AJ1459" s="20"/>
    </row>
    <row r="1460" spans="1:36" ht="17.100000000000001" customHeight="1" x14ac:dyDescent="0.25">
      <c r="A1460" s="60"/>
      <c r="B1460" s="18"/>
      <c r="C1460" s="19"/>
      <c r="K1460" s="21"/>
      <c r="AD1460" s="20"/>
      <c r="AE1460" s="20"/>
      <c r="AF1460" s="20"/>
      <c r="AG1460" s="20"/>
      <c r="AH1460" s="20"/>
      <c r="AI1460" s="20"/>
      <c r="AJ1460" s="20"/>
    </row>
    <row r="1461" spans="1:36" ht="17.100000000000001" customHeight="1" x14ac:dyDescent="0.25">
      <c r="A1461" s="60"/>
      <c r="B1461" s="18"/>
      <c r="C1461" s="19"/>
      <c r="K1461" s="21"/>
      <c r="AD1461" s="20"/>
      <c r="AE1461" s="20"/>
      <c r="AF1461" s="20"/>
      <c r="AG1461" s="20"/>
      <c r="AH1461" s="20"/>
      <c r="AI1461" s="20"/>
      <c r="AJ1461" s="20"/>
    </row>
    <row r="1462" spans="1:36" ht="17.100000000000001" customHeight="1" x14ac:dyDescent="0.25">
      <c r="A1462" s="60"/>
      <c r="B1462" s="18"/>
      <c r="C1462" s="19"/>
      <c r="K1462" s="21"/>
      <c r="AD1462" s="20"/>
      <c r="AE1462" s="20"/>
      <c r="AF1462" s="20"/>
      <c r="AG1462" s="20"/>
      <c r="AH1462" s="20"/>
      <c r="AI1462" s="20"/>
      <c r="AJ1462" s="20"/>
    </row>
    <row r="1463" spans="1:36" ht="17.100000000000001" customHeight="1" x14ac:dyDescent="0.25">
      <c r="A1463" s="60"/>
      <c r="B1463" s="18"/>
      <c r="C1463" s="19"/>
      <c r="K1463" s="21"/>
      <c r="AD1463" s="20"/>
      <c r="AE1463" s="20"/>
      <c r="AF1463" s="20"/>
      <c r="AG1463" s="20"/>
      <c r="AH1463" s="20"/>
      <c r="AI1463" s="20"/>
      <c r="AJ1463" s="20"/>
    </row>
    <row r="1464" spans="1:36" ht="17.100000000000001" customHeight="1" x14ac:dyDescent="0.25">
      <c r="A1464" s="60"/>
      <c r="B1464" s="18"/>
      <c r="C1464" s="19"/>
      <c r="K1464" s="21"/>
      <c r="AD1464" s="20"/>
      <c r="AE1464" s="20"/>
      <c r="AF1464" s="20"/>
      <c r="AG1464" s="20"/>
      <c r="AH1464" s="20"/>
      <c r="AI1464" s="20"/>
      <c r="AJ1464" s="20"/>
    </row>
    <row r="1465" spans="1:36" ht="17.100000000000001" customHeight="1" x14ac:dyDescent="0.25">
      <c r="A1465" s="60"/>
      <c r="B1465" s="18"/>
      <c r="C1465" s="19"/>
      <c r="K1465" s="21"/>
      <c r="AD1465" s="20"/>
      <c r="AE1465" s="20"/>
      <c r="AF1465" s="20"/>
      <c r="AG1465" s="20"/>
      <c r="AH1465" s="20"/>
      <c r="AI1465" s="20"/>
      <c r="AJ1465" s="20"/>
    </row>
    <row r="1466" spans="1:36" ht="17.100000000000001" customHeight="1" x14ac:dyDescent="0.25">
      <c r="A1466" s="60"/>
      <c r="B1466" s="18"/>
      <c r="C1466" s="19"/>
      <c r="K1466" s="21"/>
      <c r="AD1466" s="20"/>
      <c r="AE1466" s="20"/>
      <c r="AF1466" s="20"/>
      <c r="AG1466" s="20"/>
      <c r="AH1466" s="20"/>
      <c r="AI1466" s="20"/>
      <c r="AJ1466" s="20"/>
    </row>
    <row r="1467" spans="1:36" ht="17.100000000000001" customHeight="1" x14ac:dyDescent="0.25">
      <c r="A1467" s="60"/>
      <c r="B1467" s="18"/>
      <c r="C1467" s="19"/>
      <c r="K1467" s="21"/>
      <c r="AD1467" s="20"/>
      <c r="AE1467" s="20"/>
      <c r="AF1467" s="20"/>
      <c r="AG1467" s="20"/>
      <c r="AH1467" s="20"/>
      <c r="AI1467" s="20"/>
      <c r="AJ1467" s="20"/>
    </row>
    <row r="1468" spans="1:36" ht="17.100000000000001" customHeight="1" x14ac:dyDescent="0.25">
      <c r="A1468" s="60"/>
      <c r="B1468" s="18"/>
      <c r="C1468" s="19"/>
      <c r="K1468" s="21"/>
      <c r="AD1468" s="20"/>
      <c r="AE1468" s="20"/>
      <c r="AF1468" s="20"/>
      <c r="AG1468" s="20"/>
      <c r="AH1468" s="20"/>
      <c r="AI1468" s="20"/>
      <c r="AJ1468" s="20"/>
    </row>
    <row r="1469" spans="1:36" ht="17.100000000000001" customHeight="1" x14ac:dyDescent="0.25">
      <c r="A1469" s="60"/>
      <c r="B1469" s="18"/>
      <c r="C1469" s="19"/>
      <c r="K1469" s="21"/>
      <c r="AD1469" s="20"/>
      <c r="AE1469" s="20"/>
      <c r="AF1469" s="20"/>
      <c r="AG1469" s="20"/>
      <c r="AH1469" s="20"/>
      <c r="AI1469" s="20"/>
      <c r="AJ1469" s="20"/>
    </row>
    <row r="1470" spans="1:36" ht="17.100000000000001" customHeight="1" x14ac:dyDescent="0.25">
      <c r="A1470" s="60"/>
      <c r="B1470" s="18"/>
      <c r="C1470" s="19"/>
      <c r="K1470" s="21"/>
      <c r="AD1470" s="20"/>
      <c r="AE1470" s="20"/>
      <c r="AF1470" s="20"/>
      <c r="AG1470" s="20"/>
      <c r="AH1470" s="20"/>
      <c r="AI1470" s="20"/>
      <c r="AJ1470" s="20"/>
    </row>
    <row r="1471" spans="1:36" ht="17.100000000000001" customHeight="1" x14ac:dyDescent="0.25">
      <c r="A1471" s="60"/>
      <c r="B1471" s="18"/>
      <c r="C1471" s="19"/>
      <c r="K1471" s="21"/>
      <c r="AD1471" s="20"/>
      <c r="AE1471" s="20"/>
      <c r="AF1471" s="20"/>
      <c r="AG1471" s="20"/>
      <c r="AH1471" s="20"/>
      <c r="AI1471" s="20"/>
      <c r="AJ1471" s="20"/>
    </row>
    <row r="1472" spans="1:36" ht="17.100000000000001" customHeight="1" x14ac:dyDescent="0.25">
      <c r="A1472" s="60"/>
      <c r="B1472" s="18"/>
      <c r="C1472" s="19"/>
      <c r="K1472" s="21"/>
      <c r="AD1472" s="20"/>
      <c r="AE1472" s="20"/>
      <c r="AF1472" s="20"/>
      <c r="AG1472" s="20"/>
      <c r="AH1472" s="20"/>
      <c r="AI1472" s="20"/>
      <c r="AJ1472" s="20"/>
    </row>
    <row r="1473" spans="1:36" ht="17.100000000000001" customHeight="1" x14ac:dyDescent="0.25">
      <c r="A1473" s="60"/>
      <c r="B1473" s="18"/>
      <c r="C1473" s="19"/>
      <c r="K1473" s="21"/>
      <c r="AD1473" s="20"/>
      <c r="AE1473" s="20"/>
      <c r="AF1473" s="20"/>
      <c r="AG1473" s="20"/>
      <c r="AH1473" s="20"/>
      <c r="AI1473" s="20"/>
      <c r="AJ1473" s="20"/>
    </row>
    <row r="1474" spans="1:36" ht="17.100000000000001" customHeight="1" x14ac:dyDescent="0.25">
      <c r="A1474" s="60"/>
      <c r="B1474" s="18"/>
      <c r="C1474" s="19"/>
      <c r="K1474" s="21"/>
      <c r="AD1474" s="20"/>
      <c r="AE1474" s="20"/>
      <c r="AF1474" s="20"/>
      <c r="AG1474" s="20"/>
      <c r="AH1474" s="20"/>
      <c r="AI1474" s="20"/>
      <c r="AJ1474" s="20"/>
    </row>
    <row r="1475" spans="1:36" ht="17.100000000000001" customHeight="1" x14ac:dyDescent="0.25">
      <c r="A1475" s="60"/>
      <c r="B1475" s="18"/>
      <c r="C1475" s="19"/>
      <c r="K1475" s="21"/>
      <c r="AD1475" s="20"/>
      <c r="AE1475" s="20"/>
      <c r="AF1475" s="20"/>
      <c r="AG1475" s="20"/>
      <c r="AH1475" s="20"/>
      <c r="AI1475" s="20"/>
      <c r="AJ1475" s="20"/>
    </row>
    <row r="1476" spans="1:36" ht="17.100000000000001" customHeight="1" x14ac:dyDescent="0.25">
      <c r="A1476" s="60"/>
      <c r="B1476" s="18"/>
      <c r="C1476" s="19"/>
      <c r="K1476" s="21"/>
      <c r="AD1476" s="20"/>
      <c r="AE1476" s="20"/>
      <c r="AF1476" s="20"/>
      <c r="AG1476" s="20"/>
      <c r="AH1476" s="20"/>
      <c r="AI1476" s="20"/>
      <c r="AJ1476" s="20"/>
    </row>
    <row r="1477" spans="1:36" ht="17.100000000000001" customHeight="1" x14ac:dyDescent="0.25">
      <c r="A1477" s="60"/>
      <c r="B1477" s="18"/>
      <c r="C1477" s="19"/>
      <c r="K1477" s="21"/>
      <c r="AD1477" s="20"/>
      <c r="AE1477" s="20"/>
      <c r="AF1477" s="20"/>
      <c r="AG1477" s="20"/>
      <c r="AH1477" s="20"/>
      <c r="AI1477" s="20"/>
      <c r="AJ1477" s="20"/>
    </row>
    <row r="1478" spans="1:36" ht="17.100000000000001" customHeight="1" x14ac:dyDescent="0.25">
      <c r="A1478" s="60"/>
      <c r="B1478" s="18"/>
      <c r="C1478" s="19"/>
      <c r="K1478" s="21"/>
      <c r="AD1478" s="20"/>
      <c r="AE1478" s="20"/>
      <c r="AF1478" s="20"/>
      <c r="AG1478" s="20"/>
      <c r="AH1478" s="20"/>
      <c r="AI1478" s="20"/>
      <c r="AJ1478" s="20"/>
    </row>
    <row r="1479" spans="1:36" ht="17.100000000000001" customHeight="1" x14ac:dyDescent="0.25">
      <c r="A1479" s="60"/>
      <c r="B1479" s="18"/>
      <c r="C1479" s="19"/>
      <c r="K1479" s="21"/>
      <c r="AD1479" s="20"/>
      <c r="AE1479" s="20"/>
      <c r="AF1479" s="20"/>
      <c r="AG1479" s="20"/>
      <c r="AH1479" s="20"/>
      <c r="AI1479" s="20"/>
      <c r="AJ1479" s="20"/>
    </row>
    <row r="1480" spans="1:36" ht="17.100000000000001" customHeight="1" x14ac:dyDescent="0.25">
      <c r="A1480" s="60"/>
      <c r="B1480" s="18"/>
      <c r="C1480" s="19"/>
      <c r="K1480" s="21"/>
      <c r="AD1480" s="20"/>
      <c r="AE1480" s="20"/>
      <c r="AF1480" s="20"/>
      <c r="AG1480" s="20"/>
      <c r="AH1480" s="20"/>
      <c r="AI1480" s="20"/>
      <c r="AJ1480" s="20"/>
    </row>
    <row r="1481" spans="1:36" ht="17.100000000000001" customHeight="1" x14ac:dyDescent="0.25">
      <c r="A1481" s="60"/>
      <c r="B1481" s="18"/>
      <c r="C1481" s="19"/>
      <c r="K1481" s="21"/>
      <c r="AD1481" s="20"/>
      <c r="AE1481" s="20"/>
      <c r="AF1481" s="20"/>
      <c r="AG1481" s="20"/>
      <c r="AH1481" s="20"/>
      <c r="AI1481" s="20"/>
      <c r="AJ1481" s="20"/>
    </row>
    <row r="1482" spans="1:36" ht="17.100000000000001" customHeight="1" x14ac:dyDescent="0.25">
      <c r="A1482" s="60"/>
      <c r="B1482" s="18"/>
      <c r="C1482" s="19"/>
      <c r="K1482" s="21"/>
      <c r="AD1482" s="20"/>
      <c r="AE1482" s="20"/>
      <c r="AF1482" s="20"/>
      <c r="AG1482" s="20"/>
      <c r="AH1482" s="20"/>
      <c r="AI1482" s="20"/>
      <c r="AJ1482" s="20"/>
    </row>
    <row r="1483" spans="1:36" ht="17.100000000000001" customHeight="1" x14ac:dyDescent="0.25">
      <c r="A1483" s="60"/>
      <c r="B1483" s="18"/>
      <c r="C1483" s="19"/>
      <c r="K1483" s="21"/>
      <c r="AD1483" s="20"/>
      <c r="AE1483" s="20"/>
      <c r="AF1483" s="20"/>
      <c r="AG1483" s="20"/>
      <c r="AH1483" s="20"/>
      <c r="AI1483" s="20"/>
      <c r="AJ1483" s="20"/>
    </row>
    <row r="1484" spans="1:36" ht="17.100000000000001" customHeight="1" x14ac:dyDescent="0.25">
      <c r="A1484" s="60"/>
      <c r="B1484" s="18"/>
      <c r="C1484" s="19"/>
      <c r="K1484" s="21"/>
      <c r="AD1484" s="20"/>
      <c r="AE1484" s="20"/>
      <c r="AF1484" s="20"/>
      <c r="AG1484" s="20"/>
      <c r="AH1484" s="20"/>
      <c r="AI1484" s="20"/>
      <c r="AJ1484" s="20"/>
    </row>
    <row r="1485" spans="1:36" ht="17.100000000000001" customHeight="1" x14ac:dyDescent="0.25">
      <c r="A1485" s="60"/>
      <c r="B1485" s="18"/>
      <c r="C1485" s="19"/>
      <c r="K1485" s="21"/>
      <c r="AD1485" s="20"/>
      <c r="AE1485" s="20"/>
      <c r="AF1485" s="20"/>
      <c r="AG1485" s="20"/>
      <c r="AH1485" s="20"/>
      <c r="AI1485" s="20"/>
      <c r="AJ1485" s="20"/>
    </row>
    <row r="1486" spans="1:36" ht="17.100000000000001" customHeight="1" x14ac:dyDescent="0.25">
      <c r="A1486" s="60"/>
      <c r="B1486" s="18"/>
      <c r="C1486" s="19"/>
      <c r="K1486" s="21"/>
      <c r="AD1486" s="20"/>
      <c r="AE1486" s="20"/>
      <c r="AF1486" s="20"/>
      <c r="AG1486" s="20"/>
      <c r="AH1486" s="20"/>
      <c r="AI1486" s="20"/>
      <c r="AJ1486" s="20"/>
    </row>
    <row r="1487" spans="1:36" ht="17.100000000000001" customHeight="1" x14ac:dyDescent="0.25">
      <c r="A1487" s="60"/>
      <c r="B1487" s="18"/>
      <c r="C1487" s="19"/>
      <c r="K1487" s="21"/>
      <c r="AD1487" s="20"/>
      <c r="AE1487" s="20"/>
      <c r="AF1487" s="20"/>
      <c r="AG1487" s="20"/>
      <c r="AH1487" s="20"/>
      <c r="AI1487" s="20"/>
      <c r="AJ1487" s="20"/>
    </row>
    <row r="1488" spans="1:36" ht="17.100000000000001" customHeight="1" x14ac:dyDescent="0.25">
      <c r="A1488" s="60"/>
      <c r="B1488" s="18"/>
      <c r="C1488" s="19"/>
      <c r="K1488" s="21"/>
      <c r="AD1488" s="20"/>
      <c r="AE1488" s="20"/>
      <c r="AF1488" s="20"/>
      <c r="AG1488" s="20"/>
      <c r="AH1488" s="20"/>
      <c r="AI1488" s="20"/>
      <c r="AJ1488" s="20"/>
    </row>
    <row r="1489" spans="1:36" ht="17.100000000000001" customHeight="1" x14ac:dyDescent="0.25">
      <c r="A1489" s="60"/>
      <c r="B1489" s="18"/>
      <c r="C1489" s="19"/>
      <c r="K1489" s="21"/>
      <c r="AD1489" s="20"/>
      <c r="AE1489" s="20"/>
      <c r="AF1489" s="20"/>
      <c r="AG1489" s="20"/>
      <c r="AH1489" s="20"/>
      <c r="AI1489" s="20"/>
      <c r="AJ1489" s="20"/>
    </row>
    <row r="1490" spans="1:36" ht="17.100000000000001" customHeight="1" x14ac:dyDescent="0.25">
      <c r="A1490" s="60"/>
      <c r="B1490" s="18"/>
      <c r="C1490" s="19"/>
      <c r="K1490" s="21"/>
      <c r="AD1490" s="20"/>
      <c r="AE1490" s="20"/>
      <c r="AF1490" s="20"/>
      <c r="AG1490" s="20"/>
      <c r="AH1490" s="20"/>
      <c r="AI1490" s="20"/>
      <c r="AJ1490" s="20"/>
    </row>
    <row r="1491" spans="1:36" ht="17.100000000000001" customHeight="1" x14ac:dyDescent="0.25">
      <c r="A1491" s="60"/>
      <c r="B1491" s="18"/>
      <c r="C1491" s="19"/>
      <c r="K1491" s="21"/>
      <c r="AD1491" s="20"/>
      <c r="AE1491" s="20"/>
      <c r="AF1491" s="20"/>
      <c r="AG1491" s="20"/>
      <c r="AH1491" s="20"/>
      <c r="AI1491" s="20"/>
      <c r="AJ1491" s="20"/>
    </row>
    <row r="1492" spans="1:36" ht="17.100000000000001" customHeight="1" x14ac:dyDescent="0.25">
      <c r="A1492" s="60"/>
      <c r="B1492" s="18"/>
      <c r="C1492" s="19"/>
      <c r="K1492" s="21"/>
      <c r="AD1492" s="20"/>
      <c r="AE1492" s="20"/>
      <c r="AF1492" s="20"/>
      <c r="AG1492" s="20"/>
      <c r="AH1492" s="20"/>
      <c r="AI1492" s="20"/>
      <c r="AJ1492" s="20"/>
    </row>
    <row r="1493" spans="1:36" ht="17.100000000000001" customHeight="1" x14ac:dyDescent="0.25">
      <c r="A1493" s="60"/>
      <c r="B1493" s="18"/>
      <c r="C1493" s="19"/>
      <c r="K1493" s="21"/>
      <c r="AD1493" s="20"/>
      <c r="AE1493" s="20"/>
      <c r="AF1493" s="20"/>
      <c r="AG1493" s="20"/>
      <c r="AH1493" s="20"/>
      <c r="AI1493" s="20"/>
      <c r="AJ1493" s="20"/>
    </row>
    <row r="1494" spans="1:36" ht="17.100000000000001" customHeight="1" x14ac:dyDescent="0.25">
      <c r="A1494" s="60"/>
      <c r="B1494" s="18"/>
      <c r="C1494" s="19"/>
      <c r="K1494" s="21"/>
      <c r="AD1494" s="20"/>
      <c r="AE1494" s="20"/>
      <c r="AF1494" s="20"/>
      <c r="AG1494" s="20"/>
      <c r="AH1494" s="20"/>
      <c r="AI1494" s="20"/>
      <c r="AJ1494" s="20"/>
    </row>
    <row r="1495" spans="1:36" ht="17.100000000000001" customHeight="1" x14ac:dyDescent="0.25">
      <c r="A1495" s="60"/>
      <c r="B1495" s="18"/>
      <c r="C1495" s="19"/>
      <c r="K1495" s="21"/>
      <c r="AD1495" s="20"/>
      <c r="AE1495" s="20"/>
      <c r="AF1495" s="20"/>
      <c r="AG1495" s="20"/>
      <c r="AH1495" s="20"/>
      <c r="AI1495" s="20"/>
      <c r="AJ1495" s="20"/>
    </row>
    <row r="1496" spans="1:36" ht="17.100000000000001" customHeight="1" x14ac:dyDescent="0.25">
      <c r="A1496" s="60"/>
      <c r="B1496" s="18"/>
      <c r="C1496" s="19"/>
      <c r="K1496" s="21"/>
      <c r="AD1496" s="20"/>
      <c r="AE1496" s="20"/>
      <c r="AF1496" s="20"/>
      <c r="AG1496" s="20"/>
      <c r="AH1496" s="20"/>
      <c r="AI1496" s="20"/>
      <c r="AJ1496" s="20"/>
    </row>
    <row r="1497" spans="1:36" ht="17.100000000000001" customHeight="1" x14ac:dyDescent="0.25">
      <c r="A1497" s="60"/>
      <c r="B1497" s="18"/>
      <c r="C1497" s="19"/>
      <c r="K1497" s="21"/>
      <c r="AD1497" s="20"/>
      <c r="AE1497" s="20"/>
      <c r="AF1497" s="20"/>
      <c r="AG1497" s="20"/>
      <c r="AH1497" s="20"/>
      <c r="AI1497" s="20"/>
      <c r="AJ1497" s="20"/>
    </row>
    <row r="1498" spans="1:36" ht="17.100000000000001" customHeight="1" x14ac:dyDescent="0.25">
      <c r="A1498" s="60"/>
      <c r="B1498" s="18"/>
      <c r="C1498" s="19"/>
      <c r="K1498" s="21"/>
      <c r="AD1498" s="20"/>
      <c r="AE1498" s="20"/>
      <c r="AF1498" s="20"/>
      <c r="AG1498" s="20"/>
      <c r="AH1498" s="20"/>
      <c r="AI1498" s="20"/>
      <c r="AJ1498" s="20"/>
    </row>
    <row r="1499" spans="1:36" ht="17.100000000000001" customHeight="1" x14ac:dyDescent="0.25">
      <c r="A1499" s="60"/>
      <c r="B1499" s="18"/>
      <c r="C1499" s="19"/>
      <c r="K1499" s="21"/>
      <c r="AD1499" s="20"/>
      <c r="AE1499" s="20"/>
      <c r="AF1499" s="20"/>
      <c r="AG1499" s="20"/>
      <c r="AH1499" s="20"/>
      <c r="AI1499" s="20"/>
      <c r="AJ1499" s="20"/>
    </row>
    <row r="1500" spans="1:36" ht="17.100000000000001" customHeight="1" x14ac:dyDescent="0.25">
      <c r="A1500" s="60"/>
      <c r="B1500" s="18"/>
      <c r="C1500" s="19"/>
      <c r="K1500" s="21"/>
      <c r="AD1500" s="20"/>
      <c r="AE1500" s="20"/>
      <c r="AF1500" s="20"/>
      <c r="AG1500" s="20"/>
      <c r="AH1500" s="20"/>
      <c r="AI1500" s="20"/>
      <c r="AJ1500" s="20"/>
    </row>
    <row r="1501" spans="1:36" ht="17.100000000000001" customHeight="1" x14ac:dyDescent="0.25">
      <c r="A1501" s="60"/>
      <c r="B1501" s="18"/>
      <c r="C1501" s="19"/>
      <c r="K1501" s="21"/>
      <c r="AD1501" s="20"/>
      <c r="AE1501" s="20"/>
      <c r="AF1501" s="20"/>
      <c r="AG1501" s="20"/>
      <c r="AH1501" s="20"/>
      <c r="AI1501" s="20"/>
      <c r="AJ1501" s="20"/>
    </row>
    <row r="1502" spans="1:36" ht="17.100000000000001" customHeight="1" x14ac:dyDescent="0.25">
      <c r="A1502" s="60"/>
      <c r="B1502" s="18"/>
      <c r="C1502" s="19"/>
      <c r="K1502" s="21"/>
      <c r="AD1502" s="20"/>
      <c r="AE1502" s="20"/>
      <c r="AF1502" s="20"/>
      <c r="AG1502" s="20"/>
      <c r="AH1502" s="20"/>
      <c r="AI1502" s="20"/>
      <c r="AJ1502" s="20"/>
    </row>
    <row r="1503" spans="1:36" ht="17.100000000000001" customHeight="1" x14ac:dyDescent="0.25">
      <c r="A1503" s="60"/>
      <c r="B1503" s="18"/>
      <c r="C1503" s="19"/>
      <c r="K1503" s="21"/>
      <c r="AD1503" s="20"/>
      <c r="AE1503" s="20"/>
      <c r="AF1503" s="20"/>
      <c r="AG1503" s="20"/>
      <c r="AH1503" s="20"/>
      <c r="AI1503" s="20"/>
      <c r="AJ1503" s="20"/>
    </row>
    <row r="1504" spans="1:36" ht="17.100000000000001" customHeight="1" x14ac:dyDescent="0.25">
      <c r="A1504" s="60"/>
      <c r="B1504" s="18"/>
      <c r="C1504" s="19"/>
      <c r="K1504" s="21"/>
      <c r="AD1504" s="20"/>
      <c r="AE1504" s="20"/>
      <c r="AF1504" s="20"/>
      <c r="AG1504" s="20"/>
      <c r="AH1504" s="20"/>
      <c r="AI1504" s="20"/>
      <c r="AJ1504" s="20"/>
    </row>
    <row r="1505" spans="1:36" ht="17.100000000000001" customHeight="1" x14ac:dyDescent="0.25">
      <c r="A1505" s="60"/>
      <c r="B1505" s="18"/>
      <c r="C1505" s="19"/>
      <c r="K1505" s="21"/>
      <c r="AD1505" s="20"/>
      <c r="AE1505" s="20"/>
      <c r="AF1505" s="20"/>
      <c r="AG1505" s="20"/>
      <c r="AH1505" s="20"/>
      <c r="AI1505" s="20"/>
      <c r="AJ1505" s="20"/>
    </row>
    <row r="1506" spans="1:36" ht="17.100000000000001" customHeight="1" x14ac:dyDescent="0.25">
      <c r="A1506" s="60"/>
      <c r="B1506" s="18"/>
      <c r="C1506" s="19"/>
      <c r="K1506" s="21"/>
      <c r="AD1506" s="20"/>
      <c r="AE1506" s="20"/>
      <c r="AF1506" s="20"/>
      <c r="AG1506" s="20"/>
      <c r="AH1506" s="20"/>
      <c r="AI1506" s="20"/>
      <c r="AJ1506" s="20"/>
    </row>
    <row r="1507" spans="1:36" ht="17.100000000000001" customHeight="1" x14ac:dyDescent="0.25">
      <c r="A1507" s="60"/>
      <c r="B1507" s="18"/>
      <c r="C1507" s="19"/>
      <c r="K1507" s="21"/>
      <c r="AD1507" s="20"/>
      <c r="AE1507" s="20"/>
      <c r="AF1507" s="20"/>
      <c r="AG1507" s="20"/>
      <c r="AH1507" s="20"/>
      <c r="AI1507" s="20"/>
      <c r="AJ1507" s="20"/>
    </row>
    <row r="1508" spans="1:36" ht="17.100000000000001" customHeight="1" x14ac:dyDescent="0.25">
      <c r="A1508" s="60"/>
      <c r="B1508" s="18"/>
      <c r="C1508" s="19"/>
      <c r="K1508" s="21"/>
      <c r="AD1508" s="20"/>
      <c r="AE1508" s="20"/>
      <c r="AF1508" s="20"/>
      <c r="AG1508" s="20"/>
      <c r="AH1508" s="20"/>
      <c r="AI1508" s="20"/>
      <c r="AJ1508" s="20"/>
    </row>
    <row r="1509" spans="1:36" ht="17.100000000000001" customHeight="1" x14ac:dyDescent="0.25">
      <c r="A1509" s="60"/>
      <c r="B1509" s="18"/>
      <c r="C1509" s="19"/>
      <c r="K1509" s="21"/>
      <c r="AD1509" s="20"/>
      <c r="AE1509" s="20"/>
      <c r="AF1509" s="20"/>
      <c r="AG1509" s="20"/>
      <c r="AH1509" s="20"/>
      <c r="AI1509" s="20"/>
      <c r="AJ1509" s="20"/>
    </row>
    <row r="1510" spans="1:36" ht="17.100000000000001" customHeight="1" x14ac:dyDescent="0.25">
      <c r="A1510" s="60"/>
      <c r="B1510" s="18"/>
      <c r="C1510" s="19"/>
      <c r="K1510" s="21"/>
      <c r="AD1510" s="20"/>
      <c r="AE1510" s="20"/>
      <c r="AF1510" s="20"/>
      <c r="AG1510" s="20"/>
      <c r="AH1510" s="20"/>
      <c r="AI1510" s="20"/>
      <c r="AJ1510" s="20"/>
    </row>
    <row r="1511" spans="1:36" ht="17.100000000000001" customHeight="1" x14ac:dyDescent="0.25">
      <c r="A1511" s="60"/>
      <c r="B1511" s="18"/>
      <c r="C1511" s="19"/>
      <c r="K1511" s="21"/>
      <c r="AD1511" s="20"/>
      <c r="AE1511" s="20"/>
      <c r="AF1511" s="20"/>
      <c r="AG1511" s="20"/>
      <c r="AH1511" s="20"/>
      <c r="AI1511" s="20"/>
      <c r="AJ1511" s="20"/>
    </row>
    <row r="1512" spans="1:36" ht="17.100000000000001" customHeight="1" x14ac:dyDescent="0.25">
      <c r="A1512" s="60"/>
      <c r="B1512" s="18"/>
      <c r="C1512" s="19"/>
      <c r="K1512" s="21"/>
      <c r="AD1512" s="20"/>
      <c r="AE1512" s="20"/>
      <c r="AF1512" s="20"/>
      <c r="AG1512" s="20"/>
      <c r="AH1512" s="20"/>
      <c r="AI1512" s="20"/>
      <c r="AJ1512" s="20"/>
    </row>
    <row r="1513" spans="1:36" ht="17.100000000000001" customHeight="1" x14ac:dyDescent="0.25">
      <c r="A1513" s="60"/>
      <c r="B1513" s="18"/>
      <c r="C1513" s="19"/>
      <c r="K1513" s="21"/>
      <c r="AD1513" s="20"/>
      <c r="AE1513" s="20"/>
      <c r="AF1513" s="20"/>
      <c r="AG1513" s="20"/>
      <c r="AH1513" s="20"/>
      <c r="AI1513" s="20"/>
      <c r="AJ1513" s="20"/>
    </row>
    <row r="1514" spans="1:36" ht="17.100000000000001" customHeight="1" x14ac:dyDescent="0.25">
      <c r="A1514" s="60"/>
      <c r="B1514" s="18"/>
      <c r="C1514" s="19"/>
      <c r="K1514" s="21"/>
      <c r="AD1514" s="20"/>
      <c r="AE1514" s="20"/>
      <c r="AF1514" s="20"/>
      <c r="AG1514" s="20"/>
      <c r="AH1514" s="20"/>
      <c r="AI1514" s="20"/>
      <c r="AJ1514" s="20"/>
    </row>
    <row r="1515" spans="1:36" ht="17.100000000000001" customHeight="1" x14ac:dyDescent="0.25">
      <c r="A1515" s="60"/>
      <c r="B1515" s="18"/>
      <c r="C1515" s="19"/>
      <c r="K1515" s="21"/>
      <c r="AD1515" s="20"/>
      <c r="AE1515" s="20"/>
      <c r="AF1515" s="20"/>
      <c r="AG1515" s="20"/>
      <c r="AH1515" s="20"/>
      <c r="AI1515" s="20"/>
      <c r="AJ1515" s="20"/>
    </row>
    <row r="1516" spans="1:36" ht="17.100000000000001" customHeight="1" x14ac:dyDescent="0.25">
      <c r="A1516" s="60"/>
      <c r="B1516" s="18"/>
      <c r="C1516" s="19"/>
      <c r="K1516" s="21"/>
      <c r="AD1516" s="20"/>
      <c r="AE1516" s="20"/>
      <c r="AF1516" s="20"/>
      <c r="AG1516" s="20"/>
      <c r="AH1516" s="20"/>
      <c r="AI1516" s="20"/>
      <c r="AJ1516" s="20"/>
    </row>
    <row r="1517" spans="1:36" ht="17.100000000000001" customHeight="1" x14ac:dyDescent="0.25">
      <c r="A1517" s="60"/>
      <c r="B1517" s="18"/>
      <c r="C1517" s="19"/>
      <c r="K1517" s="21"/>
      <c r="AD1517" s="20"/>
      <c r="AE1517" s="20"/>
      <c r="AF1517" s="20"/>
      <c r="AG1517" s="20"/>
      <c r="AH1517" s="20"/>
      <c r="AI1517" s="20"/>
      <c r="AJ1517" s="20"/>
    </row>
    <row r="1518" spans="1:36" ht="17.100000000000001" customHeight="1" x14ac:dyDescent="0.25">
      <c r="A1518" s="60"/>
      <c r="B1518" s="18"/>
      <c r="C1518" s="19"/>
      <c r="K1518" s="21"/>
      <c r="AD1518" s="20"/>
      <c r="AE1518" s="20"/>
      <c r="AF1518" s="20"/>
      <c r="AG1518" s="20"/>
      <c r="AH1518" s="20"/>
      <c r="AI1518" s="20"/>
      <c r="AJ1518" s="20"/>
    </row>
    <row r="1519" spans="1:36" ht="17.100000000000001" customHeight="1" x14ac:dyDescent="0.25">
      <c r="A1519" s="60"/>
      <c r="B1519" s="18"/>
      <c r="C1519" s="19"/>
      <c r="K1519" s="21"/>
      <c r="AD1519" s="20"/>
      <c r="AE1519" s="20"/>
      <c r="AF1519" s="20"/>
      <c r="AG1519" s="20"/>
      <c r="AH1519" s="20"/>
      <c r="AI1519" s="20"/>
      <c r="AJ1519" s="20"/>
    </row>
    <row r="1520" spans="1:36" ht="17.100000000000001" customHeight="1" x14ac:dyDescent="0.25">
      <c r="A1520" s="60"/>
      <c r="B1520" s="18"/>
      <c r="C1520" s="19"/>
      <c r="K1520" s="21"/>
      <c r="AD1520" s="20"/>
      <c r="AE1520" s="20"/>
      <c r="AF1520" s="20"/>
      <c r="AG1520" s="20"/>
      <c r="AH1520" s="20"/>
      <c r="AI1520" s="20"/>
      <c r="AJ1520" s="20"/>
    </row>
    <row r="1521" spans="1:36" ht="17.100000000000001" customHeight="1" x14ac:dyDescent="0.25">
      <c r="A1521" s="60"/>
      <c r="B1521" s="18"/>
      <c r="C1521" s="19"/>
      <c r="K1521" s="21"/>
      <c r="AD1521" s="20"/>
      <c r="AE1521" s="20"/>
      <c r="AF1521" s="20"/>
      <c r="AG1521" s="20"/>
      <c r="AH1521" s="20"/>
      <c r="AI1521" s="20"/>
      <c r="AJ1521" s="20"/>
    </row>
    <row r="1522" spans="1:36" ht="17.100000000000001" customHeight="1" x14ac:dyDescent="0.25">
      <c r="A1522" s="60"/>
      <c r="B1522" s="18"/>
      <c r="C1522" s="19"/>
      <c r="K1522" s="21"/>
      <c r="AD1522" s="20"/>
      <c r="AE1522" s="20"/>
      <c r="AF1522" s="20"/>
      <c r="AG1522" s="20"/>
      <c r="AH1522" s="20"/>
      <c r="AI1522" s="20"/>
      <c r="AJ1522" s="20"/>
    </row>
    <row r="1523" spans="1:36" ht="17.100000000000001" customHeight="1" x14ac:dyDescent="0.25">
      <c r="A1523" s="60"/>
      <c r="B1523" s="18"/>
      <c r="C1523" s="19"/>
      <c r="K1523" s="21"/>
      <c r="AD1523" s="20"/>
      <c r="AE1523" s="20"/>
      <c r="AF1523" s="20"/>
      <c r="AG1523" s="20"/>
      <c r="AH1523" s="20"/>
      <c r="AI1523" s="20"/>
      <c r="AJ1523" s="20"/>
    </row>
    <row r="1524" spans="1:36" ht="17.100000000000001" customHeight="1" x14ac:dyDescent="0.25">
      <c r="A1524" s="60"/>
      <c r="B1524" s="18"/>
      <c r="C1524" s="19"/>
      <c r="K1524" s="21"/>
      <c r="AD1524" s="20"/>
      <c r="AE1524" s="20"/>
      <c r="AF1524" s="20"/>
      <c r="AG1524" s="20"/>
      <c r="AH1524" s="20"/>
      <c r="AI1524" s="20"/>
      <c r="AJ1524" s="20"/>
    </row>
    <row r="1525" spans="1:36" ht="17.100000000000001" customHeight="1" x14ac:dyDescent="0.25">
      <c r="A1525" s="60"/>
      <c r="B1525" s="18"/>
      <c r="C1525" s="19"/>
      <c r="K1525" s="21"/>
      <c r="AD1525" s="20"/>
      <c r="AE1525" s="20"/>
      <c r="AF1525" s="20"/>
      <c r="AG1525" s="20"/>
      <c r="AH1525" s="20"/>
      <c r="AI1525" s="20"/>
      <c r="AJ1525" s="20"/>
    </row>
    <row r="1526" spans="1:36" ht="17.100000000000001" customHeight="1" x14ac:dyDescent="0.25">
      <c r="A1526" s="60"/>
      <c r="B1526" s="18"/>
      <c r="C1526" s="19"/>
      <c r="K1526" s="21"/>
      <c r="AD1526" s="20"/>
      <c r="AE1526" s="20"/>
      <c r="AF1526" s="20"/>
      <c r="AG1526" s="20"/>
      <c r="AH1526" s="20"/>
      <c r="AI1526" s="20"/>
      <c r="AJ1526" s="20"/>
    </row>
    <row r="1527" spans="1:36" ht="17.100000000000001" customHeight="1" x14ac:dyDescent="0.25">
      <c r="A1527" s="60"/>
      <c r="B1527" s="18"/>
      <c r="C1527" s="19"/>
      <c r="K1527" s="21"/>
      <c r="AD1527" s="20"/>
      <c r="AE1527" s="20"/>
      <c r="AF1527" s="20"/>
      <c r="AG1527" s="20"/>
      <c r="AH1527" s="20"/>
      <c r="AI1527" s="20"/>
      <c r="AJ1527" s="20"/>
    </row>
    <row r="1528" spans="1:36" ht="17.100000000000001" customHeight="1" x14ac:dyDescent="0.25">
      <c r="A1528" s="60"/>
      <c r="B1528" s="18"/>
      <c r="C1528" s="19"/>
      <c r="K1528" s="21"/>
      <c r="AD1528" s="20"/>
      <c r="AE1528" s="20"/>
      <c r="AF1528" s="20"/>
      <c r="AG1528" s="20"/>
      <c r="AH1528" s="20"/>
      <c r="AI1528" s="20"/>
      <c r="AJ1528" s="20"/>
    </row>
    <row r="1529" spans="1:36" ht="17.100000000000001" customHeight="1" x14ac:dyDescent="0.25">
      <c r="A1529" s="60"/>
      <c r="B1529" s="18"/>
      <c r="C1529" s="19"/>
      <c r="K1529" s="21"/>
      <c r="AD1529" s="20"/>
      <c r="AE1529" s="20"/>
      <c r="AF1529" s="20"/>
      <c r="AG1529" s="20"/>
      <c r="AH1529" s="20"/>
      <c r="AI1529" s="20"/>
      <c r="AJ1529" s="20"/>
    </row>
    <row r="1530" spans="1:36" ht="17.100000000000001" customHeight="1" x14ac:dyDescent="0.25">
      <c r="A1530" s="60"/>
      <c r="B1530" s="18"/>
      <c r="C1530" s="19"/>
      <c r="K1530" s="21"/>
      <c r="AD1530" s="20"/>
      <c r="AE1530" s="20"/>
      <c r="AF1530" s="20"/>
      <c r="AG1530" s="20"/>
      <c r="AH1530" s="20"/>
      <c r="AI1530" s="20"/>
      <c r="AJ1530" s="20"/>
    </row>
    <row r="1531" spans="1:36" ht="17.100000000000001" customHeight="1" x14ac:dyDescent="0.25">
      <c r="A1531" s="60"/>
      <c r="B1531" s="18"/>
      <c r="C1531" s="19"/>
      <c r="K1531" s="21"/>
      <c r="AD1531" s="20"/>
      <c r="AE1531" s="20"/>
      <c r="AF1531" s="20"/>
      <c r="AG1531" s="20"/>
      <c r="AH1531" s="20"/>
      <c r="AI1531" s="20"/>
      <c r="AJ1531" s="20"/>
    </row>
    <row r="1532" spans="1:36" ht="17.100000000000001" customHeight="1" x14ac:dyDescent="0.25">
      <c r="A1532" s="60"/>
      <c r="B1532" s="18"/>
      <c r="C1532" s="19"/>
      <c r="K1532" s="21"/>
      <c r="AD1532" s="20"/>
      <c r="AE1532" s="20"/>
      <c r="AF1532" s="20"/>
      <c r="AG1532" s="20"/>
      <c r="AH1532" s="20"/>
      <c r="AI1532" s="20"/>
      <c r="AJ1532" s="20"/>
    </row>
    <row r="1533" spans="1:36" ht="17.100000000000001" customHeight="1" x14ac:dyDescent="0.25">
      <c r="A1533" s="60"/>
      <c r="B1533" s="18"/>
      <c r="C1533" s="19"/>
      <c r="K1533" s="21"/>
      <c r="AD1533" s="20"/>
      <c r="AE1533" s="20"/>
      <c r="AF1533" s="20"/>
      <c r="AG1533" s="20"/>
      <c r="AH1533" s="20"/>
      <c r="AI1533" s="20"/>
      <c r="AJ1533" s="20"/>
    </row>
    <row r="1534" spans="1:36" ht="17.100000000000001" customHeight="1" x14ac:dyDescent="0.25">
      <c r="A1534" s="60"/>
      <c r="B1534" s="18"/>
      <c r="C1534" s="19"/>
      <c r="K1534" s="21"/>
      <c r="AD1534" s="20"/>
      <c r="AE1534" s="20"/>
      <c r="AF1534" s="20"/>
      <c r="AG1534" s="20"/>
      <c r="AH1534" s="20"/>
      <c r="AI1534" s="20"/>
      <c r="AJ1534" s="20"/>
    </row>
    <row r="1535" spans="1:36" ht="17.100000000000001" customHeight="1" x14ac:dyDescent="0.25">
      <c r="A1535" s="60"/>
      <c r="B1535" s="18"/>
      <c r="C1535" s="19"/>
      <c r="K1535" s="21"/>
      <c r="AD1535" s="20"/>
      <c r="AE1535" s="20"/>
      <c r="AF1535" s="20"/>
      <c r="AG1535" s="20"/>
      <c r="AH1535" s="20"/>
      <c r="AI1535" s="20"/>
      <c r="AJ1535" s="20"/>
    </row>
    <row r="1536" spans="1:36" ht="17.100000000000001" customHeight="1" x14ac:dyDescent="0.25">
      <c r="A1536" s="60"/>
      <c r="B1536" s="18"/>
      <c r="C1536" s="19"/>
      <c r="K1536" s="21"/>
      <c r="AD1536" s="20"/>
      <c r="AE1536" s="20"/>
      <c r="AF1536" s="20"/>
      <c r="AG1536" s="20"/>
      <c r="AH1536" s="20"/>
      <c r="AI1536" s="20"/>
      <c r="AJ1536" s="20"/>
    </row>
    <row r="1537" spans="1:36" ht="17.100000000000001" customHeight="1" x14ac:dyDescent="0.25">
      <c r="A1537" s="60"/>
      <c r="B1537" s="18"/>
      <c r="C1537" s="19"/>
      <c r="K1537" s="21"/>
      <c r="AD1537" s="20"/>
      <c r="AE1537" s="20"/>
      <c r="AF1537" s="20"/>
      <c r="AG1537" s="20"/>
      <c r="AH1537" s="20"/>
      <c r="AI1537" s="20"/>
      <c r="AJ1537" s="20"/>
    </row>
    <row r="1538" spans="1:36" ht="17.100000000000001" customHeight="1" x14ac:dyDescent="0.25">
      <c r="A1538" s="60"/>
      <c r="B1538" s="18"/>
      <c r="C1538" s="19"/>
      <c r="K1538" s="21"/>
      <c r="AD1538" s="20"/>
      <c r="AE1538" s="20"/>
      <c r="AF1538" s="20"/>
      <c r="AG1538" s="20"/>
      <c r="AH1538" s="20"/>
      <c r="AI1538" s="20"/>
      <c r="AJ1538" s="20"/>
    </row>
    <row r="1539" spans="1:36" ht="17.100000000000001" customHeight="1" x14ac:dyDescent="0.25">
      <c r="A1539" s="60"/>
      <c r="B1539" s="18"/>
      <c r="C1539" s="19"/>
      <c r="K1539" s="21"/>
      <c r="AD1539" s="20"/>
      <c r="AE1539" s="20"/>
      <c r="AF1539" s="20"/>
      <c r="AG1539" s="20"/>
      <c r="AH1539" s="20"/>
      <c r="AI1539" s="20"/>
      <c r="AJ1539" s="20"/>
    </row>
    <row r="1540" spans="1:36" ht="17.100000000000001" customHeight="1" x14ac:dyDescent="0.25">
      <c r="A1540" s="60"/>
      <c r="B1540" s="18"/>
      <c r="C1540" s="19"/>
      <c r="K1540" s="21"/>
      <c r="AD1540" s="20"/>
      <c r="AE1540" s="20"/>
      <c r="AF1540" s="20"/>
      <c r="AG1540" s="20"/>
      <c r="AH1540" s="20"/>
      <c r="AI1540" s="20"/>
      <c r="AJ1540" s="20"/>
    </row>
    <row r="1541" spans="1:36" ht="17.100000000000001" customHeight="1" x14ac:dyDescent="0.25">
      <c r="A1541" s="60"/>
      <c r="B1541" s="18"/>
      <c r="C1541" s="19"/>
      <c r="K1541" s="21"/>
      <c r="AD1541" s="20"/>
      <c r="AE1541" s="20"/>
      <c r="AF1541" s="20"/>
      <c r="AG1541" s="20"/>
      <c r="AH1541" s="20"/>
      <c r="AI1541" s="20"/>
      <c r="AJ1541" s="20"/>
    </row>
    <row r="1542" spans="1:36" ht="17.100000000000001" customHeight="1" x14ac:dyDescent="0.25">
      <c r="A1542" s="60"/>
      <c r="B1542" s="18"/>
      <c r="C1542" s="19"/>
      <c r="K1542" s="21"/>
      <c r="AD1542" s="20"/>
      <c r="AE1542" s="20"/>
      <c r="AF1542" s="20"/>
      <c r="AG1542" s="20"/>
      <c r="AH1542" s="20"/>
      <c r="AI1542" s="20"/>
      <c r="AJ1542" s="20"/>
    </row>
    <row r="1543" spans="1:36" ht="17.100000000000001" customHeight="1" x14ac:dyDescent="0.25">
      <c r="A1543" s="60"/>
      <c r="B1543" s="18"/>
      <c r="C1543" s="19"/>
      <c r="K1543" s="21"/>
      <c r="AD1543" s="20"/>
      <c r="AE1543" s="20"/>
      <c r="AF1543" s="20"/>
      <c r="AG1543" s="20"/>
      <c r="AH1543" s="20"/>
      <c r="AI1543" s="20"/>
      <c r="AJ1543" s="20"/>
    </row>
    <row r="1544" spans="1:36" ht="17.100000000000001" customHeight="1" x14ac:dyDescent="0.25">
      <c r="A1544" s="60"/>
      <c r="B1544" s="18"/>
      <c r="C1544" s="19"/>
      <c r="K1544" s="21"/>
      <c r="AD1544" s="20"/>
      <c r="AE1544" s="20"/>
      <c r="AF1544" s="20"/>
      <c r="AG1544" s="20"/>
      <c r="AH1544" s="20"/>
      <c r="AI1544" s="20"/>
      <c r="AJ1544" s="20"/>
    </row>
    <row r="1545" spans="1:36" ht="17.100000000000001" customHeight="1" x14ac:dyDescent="0.25">
      <c r="A1545" s="60"/>
      <c r="B1545" s="18"/>
      <c r="C1545" s="19"/>
      <c r="K1545" s="21"/>
      <c r="AD1545" s="20"/>
      <c r="AE1545" s="20"/>
      <c r="AF1545" s="20"/>
      <c r="AG1545" s="20"/>
      <c r="AH1545" s="20"/>
      <c r="AI1545" s="20"/>
      <c r="AJ1545" s="20"/>
    </row>
    <row r="1546" spans="1:36" ht="17.100000000000001" customHeight="1" x14ac:dyDescent="0.25">
      <c r="A1546" s="60"/>
      <c r="B1546" s="18"/>
      <c r="C1546" s="19"/>
      <c r="K1546" s="21"/>
      <c r="AD1546" s="20"/>
      <c r="AE1546" s="20"/>
      <c r="AF1546" s="20"/>
      <c r="AG1546" s="20"/>
      <c r="AH1546" s="20"/>
      <c r="AI1546" s="20"/>
      <c r="AJ1546" s="20"/>
    </row>
    <row r="1547" spans="1:36" ht="17.100000000000001" customHeight="1" x14ac:dyDescent="0.25">
      <c r="A1547" s="60"/>
      <c r="B1547" s="18"/>
      <c r="C1547" s="19"/>
      <c r="K1547" s="21"/>
      <c r="AD1547" s="20"/>
      <c r="AE1547" s="20"/>
      <c r="AF1547" s="20"/>
      <c r="AG1547" s="20"/>
      <c r="AH1547" s="20"/>
      <c r="AI1547" s="20"/>
      <c r="AJ1547" s="20"/>
    </row>
    <row r="1548" spans="1:36" ht="17.100000000000001" customHeight="1" x14ac:dyDescent="0.25">
      <c r="A1548" s="60"/>
      <c r="B1548" s="18"/>
      <c r="C1548" s="19"/>
      <c r="K1548" s="21"/>
      <c r="AD1548" s="20"/>
      <c r="AE1548" s="20"/>
      <c r="AF1548" s="20"/>
      <c r="AG1548" s="20"/>
      <c r="AH1548" s="20"/>
      <c r="AI1548" s="20"/>
      <c r="AJ1548" s="20"/>
    </row>
    <row r="1549" spans="1:36" ht="17.100000000000001" customHeight="1" x14ac:dyDescent="0.25">
      <c r="A1549" s="60"/>
      <c r="B1549" s="18"/>
      <c r="C1549" s="19"/>
      <c r="K1549" s="21"/>
      <c r="AD1549" s="20"/>
      <c r="AE1549" s="20"/>
      <c r="AF1549" s="20"/>
      <c r="AG1549" s="20"/>
      <c r="AH1549" s="20"/>
      <c r="AI1549" s="20"/>
      <c r="AJ1549" s="20"/>
    </row>
    <row r="1550" spans="1:36" ht="17.100000000000001" customHeight="1" x14ac:dyDescent="0.25">
      <c r="A1550" s="60"/>
      <c r="B1550" s="18"/>
      <c r="C1550" s="19"/>
      <c r="K1550" s="21"/>
      <c r="AD1550" s="20"/>
      <c r="AE1550" s="20"/>
      <c r="AF1550" s="20"/>
      <c r="AG1550" s="20"/>
      <c r="AH1550" s="20"/>
      <c r="AI1550" s="20"/>
      <c r="AJ1550" s="20"/>
    </row>
    <row r="1551" spans="1:36" ht="17.100000000000001" customHeight="1" x14ac:dyDescent="0.25">
      <c r="A1551" s="60"/>
      <c r="B1551" s="18"/>
      <c r="C1551" s="19"/>
      <c r="K1551" s="21"/>
      <c r="AD1551" s="20"/>
      <c r="AE1551" s="20"/>
      <c r="AF1551" s="20"/>
      <c r="AG1551" s="20"/>
      <c r="AH1551" s="20"/>
      <c r="AI1551" s="20"/>
      <c r="AJ1551" s="20"/>
    </row>
    <row r="1552" spans="1:36" ht="17.100000000000001" customHeight="1" x14ac:dyDescent="0.25">
      <c r="A1552" s="60"/>
      <c r="B1552" s="18"/>
      <c r="C1552" s="19"/>
      <c r="K1552" s="21"/>
      <c r="AD1552" s="20"/>
      <c r="AE1552" s="20"/>
      <c r="AF1552" s="20"/>
      <c r="AG1552" s="20"/>
      <c r="AH1552" s="20"/>
      <c r="AI1552" s="20"/>
      <c r="AJ1552" s="20"/>
    </row>
    <row r="1553" spans="1:36" ht="17.100000000000001" customHeight="1" x14ac:dyDescent="0.25">
      <c r="A1553" s="60"/>
      <c r="B1553" s="18"/>
      <c r="C1553" s="19"/>
      <c r="K1553" s="21"/>
      <c r="AD1553" s="20"/>
      <c r="AE1553" s="20"/>
      <c r="AF1553" s="20"/>
      <c r="AG1553" s="20"/>
      <c r="AH1553" s="20"/>
      <c r="AI1553" s="20"/>
      <c r="AJ1553" s="20"/>
    </row>
    <row r="1554" spans="1:36" ht="17.100000000000001" customHeight="1" x14ac:dyDescent="0.25">
      <c r="A1554" s="60"/>
      <c r="B1554" s="18"/>
      <c r="C1554" s="19"/>
      <c r="K1554" s="21"/>
      <c r="AD1554" s="20"/>
      <c r="AE1554" s="20"/>
      <c r="AF1554" s="20"/>
      <c r="AG1554" s="20"/>
      <c r="AH1554" s="20"/>
      <c r="AI1554" s="20"/>
      <c r="AJ1554" s="20"/>
    </row>
    <row r="1555" spans="1:36" ht="17.100000000000001" customHeight="1" x14ac:dyDescent="0.25">
      <c r="A1555" s="60"/>
      <c r="B1555" s="18"/>
      <c r="C1555" s="19"/>
      <c r="K1555" s="21"/>
      <c r="AD1555" s="20"/>
      <c r="AE1555" s="20"/>
      <c r="AF1555" s="20"/>
      <c r="AG1555" s="20"/>
      <c r="AH1555" s="20"/>
      <c r="AI1555" s="20"/>
      <c r="AJ1555" s="20"/>
    </row>
    <row r="1556" spans="1:36" ht="17.100000000000001" customHeight="1" x14ac:dyDescent="0.25">
      <c r="A1556" s="60"/>
      <c r="B1556" s="18"/>
      <c r="C1556" s="19"/>
      <c r="K1556" s="21"/>
      <c r="AD1556" s="20"/>
      <c r="AE1556" s="20"/>
      <c r="AF1556" s="20"/>
      <c r="AG1556" s="20"/>
      <c r="AH1556" s="20"/>
      <c r="AI1556" s="20"/>
      <c r="AJ1556" s="20"/>
    </row>
    <row r="1557" spans="1:36" ht="17.100000000000001" customHeight="1" x14ac:dyDescent="0.25">
      <c r="A1557" s="60"/>
      <c r="B1557" s="18"/>
      <c r="C1557" s="19"/>
      <c r="K1557" s="21"/>
      <c r="AD1557" s="20"/>
      <c r="AE1557" s="20"/>
      <c r="AF1557" s="20"/>
      <c r="AG1557" s="20"/>
      <c r="AH1557" s="20"/>
      <c r="AI1557" s="20"/>
      <c r="AJ1557" s="20"/>
    </row>
    <row r="1558" spans="1:36" ht="17.100000000000001" customHeight="1" x14ac:dyDescent="0.25">
      <c r="A1558" s="60"/>
      <c r="B1558" s="18"/>
      <c r="C1558" s="19"/>
      <c r="K1558" s="21"/>
      <c r="AD1558" s="20"/>
      <c r="AE1558" s="20"/>
      <c r="AF1558" s="20"/>
      <c r="AG1558" s="20"/>
      <c r="AH1558" s="20"/>
      <c r="AI1558" s="20"/>
      <c r="AJ1558" s="20"/>
    </row>
    <row r="1559" spans="1:36" ht="17.100000000000001" customHeight="1" x14ac:dyDescent="0.25">
      <c r="A1559" s="60"/>
      <c r="B1559" s="18"/>
      <c r="C1559" s="19"/>
      <c r="K1559" s="21"/>
      <c r="AD1559" s="20"/>
      <c r="AE1559" s="20"/>
      <c r="AF1559" s="20"/>
      <c r="AG1559" s="20"/>
      <c r="AH1559" s="20"/>
      <c r="AI1559" s="20"/>
      <c r="AJ1559" s="20"/>
    </row>
    <row r="1560" spans="1:36" ht="17.100000000000001" customHeight="1" x14ac:dyDescent="0.25">
      <c r="A1560" s="60"/>
      <c r="B1560" s="18"/>
      <c r="C1560" s="19"/>
      <c r="K1560" s="21"/>
      <c r="AD1560" s="20"/>
      <c r="AE1560" s="20"/>
      <c r="AF1560" s="20"/>
      <c r="AG1560" s="20"/>
      <c r="AH1560" s="20"/>
      <c r="AI1560" s="20"/>
      <c r="AJ1560" s="20"/>
    </row>
    <row r="1561" spans="1:36" ht="17.100000000000001" customHeight="1" x14ac:dyDescent="0.25">
      <c r="A1561" s="60"/>
      <c r="B1561" s="18"/>
      <c r="C1561" s="19"/>
      <c r="K1561" s="21"/>
      <c r="AD1561" s="20"/>
      <c r="AE1561" s="20"/>
      <c r="AF1561" s="20"/>
      <c r="AG1561" s="20"/>
      <c r="AH1561" s="20"/>
      <c r="AI1561" s="20"/>
      <c r="AJ1561" s="20"/>
    </row>
    <row r="1562" spans="1:36" ht="17.100000000000001" customHeight="1" x14ac:dyDescent="0.25">
      <c r="A1562" s="60"/>
      <c r="B1562" s="18"/>
      <c r="C1562" s="19"/>
      <c r="K1562" s="21"/>
      <c r="AD1562" s="20"/>
      <c r="AE1562" s="20"/>
      <c r="AF1562" s="20"/>
      <c r="AG1562" s="20"/>
      <c r="AH1562" s="20"/>
      <c r="AI1562" s="20"/>
      <c r="AJ1562" s="20"/>
    </row>
    <row r="1563" spans="1:36" ht="17.100000000000001" customHeight="1" x14ac:dyDescent="0.25">
      <c r="A1563" s="60"/>
      <c r="B1563" s="18"/>
      <c r="C1563" s="19"/>
      <c r="K1563" s="21"/>
      <c r="AD1563" s="20"/>
      <c r="AE1563" s="20"/>
      <c r="AF1563" s="20"/>
      <c r="AG1563" s="20"/>
      <c r="AH1563" s="20"/>
      <c r="AI1563" s="20"/>
      <c r="AJ1563" s="20"/>
    </row>
    <row r="1564" spans="1:36" ht="17.100000000000001" customHeight="1" x14ac:dyDescent="0.25">
      <c r="A1564" s="60"/>
      <c r="B1564" s="18"/>
      <c r="C1564" s="19"/>
      <c r="K1564" s="21"/>
      <c r="AD1564" s="20"/>
      <c r="AE1564" s="20"/>
      <c r="AF1564" s="20"/>
      <c r="AG1564" s="20"/>
      <c r="AH1564" s="20"/>
      <c r="AI1564" s="20"/>
      <c r="AJ1564" s="20"/>
    </row>
    <row r="1565" spans="1:36" ht="17.100000000000001" customHeight="1" x14ac:dyDescent="0.25">
      <c r="A1565" s="60"/>
      <c r="B1565" s="18"/>
      <c r="C1565" s="19"/>
      <c r="K1565" s="21"/>
      <c r="AD1565" s="20"/>
      <c r="AE1565" s="20"/>
      <c r="AF1565" s="20"/>
      <c r="AG1565" s="20"/>
      <c r="AH1565" s="20"/>
      <c r="AI1565" s="20"/>
      <c r="AJ1565" s="20"/>
    </row>
    <row r="1566" spans="1:36" ht="17.100000000000001" customHeight="1" x14ac:dyDescent="0.25">
      <c r="A1566" s="60"/>
      <c r="B1566" s="18"/>
      <c r="C1566" s="19"/>
      <c r="K1566" s="21"/>
      <c r="AD1566" s="20"/>
      <c r="AE1566" s="20"/>
      <c r="AF1566" s="20"/>
      <c r="AG1566" s="20"/>
      <c r="AH1566" s="20"/>
      <c r="AI1566" s="20"/>
      <c r="AJ1566" s="20"/>
    </row>
    <row r="1567" spans="1:36" ht="17.100000000000001" customHeight="1" x14ac:dyDescent="0.25">
      <c r="A1567" s="60"/>
      <c r="B1567" s="18"/>
      <c r="C1567" s="19"/>
      <c r="K1567" s="21"/>
      <c r="AD1567" s="20"/>
      <c r="AE1567" s="20"/>
      <c r="AF1567" s="20"/>
      <c r="AG1567" s="20"/>
      <c r="AH1567" s="20"/>
      <c r="AI1567" s="20"/>
      <c r="AJ1567" s="20"/>
    </row>
    <row r="1568" spans="1:36" ht="17.100000000000001" customHeight="1" x14ac:dyDescent="0.25">
      <c r="A1568" s="60"/>
      <c r="B1568" s="18"/>
      <c r="C1568" s="19"/>
      <c r="K1568" s="21"/>
      <c r="AD1568" s="20"/>
      <c r="AE1568" s="20"/>
      <c r="AF1568" s="20"/>
      <c r="AG1568" s="20"/>
      <c r="AH1568" s="20"/>
      <c r="AI1568" s="20"/>
      <c r="AJ1568" s="20"/>
    </row>
    <row r="1569" spans="1:36" ht="17.100000000000001" customHeight="1" x14ac:dyDescent="0.25">
      <c r="A1569" s="60"/>
      <c r="B1569" s="18"/>
      <c r="C1569" s="19"/>
      <c r="K1569" s="21"/>
      <c r="AD1569" s="20"/>
      <c r="AE1569" s="20"/>
      <c r="AF1569" s="20"/>
      <c r="AG1569" s="20"/>
      <c r="AH1569" s="20"/>
      <c r="AI1569" s="20"/>
      <c r="AJ1569" s="20"/>
    </row>
    <row r="1570" spans="1:36" ht="17.100000000000001" customHeight="1" x14ac:dyDescent="0.25">
      <c r="A1570" s="60"/>
      <c r="B1570" s="18"/>
      <c r="C1570" s="19"/>
      <c r="K1570" s="21"/>
      <c r="AD1570" s="20"/>
      <c r="AE1570" s="20"/>
      <c r="AF1570" s="20"/>
      <c r="AG1570" s="20"/>
      <c r="AH1570" s="20"/>
      <c r="AI1570" s="20"/>
      <c r="AJ1570" s="20"/>
    </row>
    <row r="1571" spans="1:36" ht="17.100000000000001" customHeight="1" x14ac:dyDescent="0.25">
      <c r="A1571" s="60"/>
      <c r="B1571" s="18"/>
      <c r="C1571" s="19"/>
      <c r="K1571" s="21"/>
      <c r="AD1571" s="20"/>
      <c r="AE1571" s="20"/>
      <c r="AF1571" s="20"/>
      <c r="AG1571" s="20"/>
      <c r="AH1571" s="20"/>
      <c r="AI1571" s="20"/>
      <c r="AJ1571" s="20"/>
    </row>
    <row r="1572" spans="1:36" ht="17.100000000000001" customHeight="1" x14ac:dyDescent="0.25">
      <c r="A1572" s="60"/>
      <c r="B1572" s="18"/>
      <c r="C1572" s="19"/>
      <c r="K1572" s="21"/>
      <c r="AD1572" s="20"/>
      <c r="AE1572" s="20"/>
      <c r="AF1572" s="20"/>
      <c r="AG1572" s="20"/>
      <c r="AH1572" s="20"/>
      <c r="AI1572" s="20"/>
      <c r="AJ1572" s="20"/>
    </row>
    <row r="1573" spans="1:36" ht="17.100000000000001" customHeight="1" x14ac:dyDescent="0.25">
      <c r="A1573" s="60"/>
      <c r="B1573" s="18"/>
      <c r="C1573" s="19"/>
      <c r="K1573" s="21"/>
      <c r="AD1573" s="20"/>
      <c r="AE1573" s="20"/>
      <c r="AF1573" s="20"/>
      <c r="AG1573" s="20"/>
      <c r="AH1573" s="20"/>
      <c r="AI1573" s="20"/>
      <c r="AJ1573" s="20"/>
    </row>
    <row r="1574" spans="1:36" ht="17.100000000000001" customHeight="1" x14ac:dyDescent="0.25">
      <c r="A1574" s="60"/>
      <c r="B1574" s="18"/>
      <c r="C1574" s="19"/>
      <c r="K1574" s="21"/>
      <c r="AD1574" s="20"/>
      <c r="AE1574" s="20"/>
      <c r="AF1574" s="20"/>
      <c r="AG1574" s="20"/>
      <c r="AH1574" s="20"/>
      <c r="AI1574" s="20"/>
      <c r="AJ1574" s="20"/>
    </row>
    <row r="1575" spans="1:36" ht="17.100000000000001" customHeight="1" x14ac:dyDescent="0.25">
      <c r="A1575" s="60"/>
      <c r="B1575" s="18"/>
      <c r="C1575" s="19"/>
      <c r="K1575" s="21"/>
      <c r="AD1575" s="20"/>
      <c r="AE1575" s="20"/>
      <c r="AF1575" s="20"/>
      <c r="AG1575" s="20"/>
      <c r="AH1575" s="20"/>
      <c r="AI1575" s="20"/>
      <c r="AJ1575" s="20"/>
    </row>
    <row r="1576" spans="1:36" ht="17.100000000000001" customHeight="1" x14ac:dyDescent="0.25">
      <c r="A1576" s="60"/>
      <c r="B1576" s="18"/>
      <c r="C1576" s="19"/>
      <c r="K1576" s="21"/>
      <c r="AD1576" s="20"/>
      <c r="AE1576" s="20"/>
      <c r="AF1576" s="20"/>
      <c r="AG1576" s="20"/>
      <c r="AH1576" s="20"/>
      <c r="AI1576" s="20"/>
      <c r="AJ1576" s="20"/>
    </row>
    <row r="1577" spans="1:36" ht="17.100000000000001" customHeight="1" x14ac:dyDescent="0.25">
      <c r="A1577" s="60"/>
      <c r="B1577" s="18"/>
      <c r="C1577" s="19"/>
      <c r="K1577" s="21"/>
      <c r="AD1577" s="20"/>
      <c r="AE1577" s="20"/>
      <c r="AF1577" s="20"/>
      <c r="AG1577" s="20"/>
      <c r="AH1577" s="20"/>
      <c r="AI1577" s="20"/>
      <c r="AJ1577" s="20"/>
    </row>
    <row r="1578" spans="1:36" ht="17.100000000000001" customHeight="1" x14ac:dyDescent="0.25">
      <c r="A1578" s="60"/>
      <c r="B1578" s="18"/>
      <c r="C1578" s="19"/>
      <c r="K1578" s="21"/>
      <c r="AD1578" s="20"/>
      <c r="AE1578" s="20"/>
      <c r="AF1578" s="20"/>
      <c r="AG1578" s="20"/>
      <c r="AH1578" s="20"/>
      <c r="AI1578" s="20"/>
      <c r="AJ1578" s="20"/>
    </row>
    <row r="1579" spans="1:36" ht="17.100000000000001" customHeight="1" x14ac:dyDescent="0.25">
      <c r="A1579" s="60"/>
      <c r="B1579" s="18"/>
      <c r="C1579" s="19"/>
      <c r="K1579" s="21"/>
      <c r="AD1579" s="20"/>
      <c r="AE1579" s="20"/>
      <c r="AF1579" s="20"/>
      <c r="AG1579" s="20"/>
      <c r="AH1579" s="20"/>
      <c r="AI1579" s="20"/>
      <c r="AJ1579" s="20"/>
    </row>
    <row r="1580" spans="1:36" ht="17.100000000000001" customHeight="1" x14ac:dyDescent="0.25">
      <c r="A1580" s="60"/>
      <c r="B1580" s="18"/>
      <c r="C1580" s="19"/>
      <c r="K1580" s="21"/>
      <c r="AD1580" s="20"/>
      <c r="AE1580" s="20"/>
      <c r="AF1580" s="20"/>
      <c r="AG1580" s="20"/>
      <c r="AH1580" s="20"/>
      <c r="AI1580" s="20"/>
      <c r="AJ1580" s="20"/>
    </row>
    <row r="1581" spans="1:36" ht="17.100000000000001" customHeight="1" x14ac:dyDescent="0.25">
      <c r="A1581" s="60"/>
      <c r="B1581" s="18"/>
      <c r="C1581" s="19"/>
      <c r="K1581" s="21"/>
      <c r="AD1581" s="20"/>
      <c r="AE1581" s="20"/>
      <c r="AF1581" s="20"/>
      <c r="AG1581" s="20"/>
      <c r="AH1581" s="20"/>
      <c r="AI1581" s="20"/>
      <c r="AJ1581" s="20"/>
    </row>
    <row r="1582" spans="1:36" ht="17.100000000000001" customHeight="1" x14ac:dyDescent="0.25">
      <c r="A1582" s="60"/>
      <c r="B1582" s="18"/>
      <c r="C1582" s="19"/>
      <c r="K1582" s="21"/>
      <c r="AD1582" s="20"/>
      <c r="AE1582" s="20"/>
      <c r="AF1582" s="20"/>
      <c r="AG1582" s="20"/>
      <c r="AH1582" s="20"/>
      <c r="AI1582" s="20"/>
      <c r="AJ1582" s="20"/>
    </row>
    <row r="1583" spans="1:36" ht="17.100000000000001" customHeight="1" x14ac:dyDescent="0.25">
      <c r="A1583" s="60"/>
      <c r="B1583" s="18"/>
      <c r="C1583" s="19"/>
      <c r="K1583" s="21"/>
      <c r="AD1583" s="20"/>
      <c r="AE1583" s="20"/>
      <c r="AF1583" s="20"/>
      <c r="AG1583" s="20"/>
      <c r="AH1583" s="20"/>
      <c r="AI1583" s="20"/>
      <c r="AJ1583" s="20"/>
    </row>
    <row r="1584" spans="1:36" ht="17.100000000000001" customHeight="1" x14ac:dyDescent="0.25">
      <c r="A1584" s="60"/>
      <c r="B1584" s="18"/>
      <c r="C1584" s="19"/>
      <c r="K1584" s="21"/>
      <c r="AD1584" s="20"/>
      <c r="AE1584" s="20"/>
      <c r="AF1584" s="20"/>
      <c r="AG1584" s="20"/>
      <c r="AH1584" s="20"/>
      <c r="AI1584" s="20"/>
      <c r="AJ1584" s="20"/>
    </row>
    <row r="1585" spans="1:36" ht="17.100000000000001" customHeight="1" x14ac:dyDescent="0.25">
      <c r="A1585" s="60"/>
      <c r="B1585" s="18"/>
      <c r="C1585" s="19"/>
      <c r="K1585" s="21"/>
      <c r="AD1585" s="20"/>
      <c r="AE1585" s="20"/>
      <c r="AF1585" s="20"/>
      <c r="AG1585" s="20"/>
      <c r="AH1585" s="20"/>
      <c r="AI1585" s="20"/>
      <c r="AJ1585" s="20"/>
    </row>
    <row r="1586" spans="1:36" ht="17.100000000000001" customHeight="1" x14ac:dyDescent="0.25">
      <c r="A1586" s="60"/>
      <c r="B1586" s="18"/>
      <c r="C1586" s="19"/>
      <c r="K1586" s="21"/>
      <c r="AD1586" s="20"/>
      <c r="AE1586" s="20"/>
      <c r="AF1586" s="20"/>
      <c r="AG1586" s="20"/>
      <c r="AH1586" s="20"/>
      <c r="AI1586" s="20"/>
      <c r="AJ1586" s="20"/>
    </row>
    <row r="1587" spans="1:36" ht="17.100000000000001" customHeight="1" x14ac:dyDescent="0.25">
      <c r="A1587" s="60"/>
      <c r="B1587" s="18"/>
      <c r="C1587" s="19"/>
      <c r="K1587" s="21"/>
      <c r="AD1587" s="20"/>
      <c r="AE1587" s="20"/>
      <c r="AF1587" s="20"/>
      <c r="AG1587" s="20"/>
      <c r="AH1587" s="20"/>
      <c r="AI1587" s="20"/>
      <c r="AJ1587" s="20"/>
    </row>
    <row r="1588" spans="1:36" ht="17.100000000000001" customHeight="1" x14ac:dyDescent="0.25">
      <c r="A1588" s="60"/>
      <c r="B1588" s="18"/>
      <c r="C1588" s="19"/>
      <c r="K1588" s="21"/>
      <c r="AD1588" s="20"/>
      <c r="AE1588" s="20"/>
      <c r="AF1588" s="20"/>
      <c r="AG1588" s="20"/>
      <c r="AH1588" s="20"/>
      <c r="AI1588" s="20"/>
      <c r="AJ1588" s="20"/>
    </row>
    <row r="1589" spans="1:36" ht="17.100000000000001" customHeight="1" x14ac:dyDescent="0.25">
      <c r="A1589" s="60"/>
      <c r="B1589" s="18"/>
      <c r="C1589" s="19"/>
      <c r="K1589" s="21"/>
      <c r="AD1589" s="20"/>
      <c r="AE1589" s="20"/>
      <c r="AF1589" s="20"/>
      <c r="AG1589" s="20"/>
      <c r="AH1589" s="20"/>
      <c r="AI1589" s="20"/>
      <c r="AJ1589" s="20"/>
    </row>
    <row r="1590" spans="1:36" ht="17.100000000000001" customHeight="1" x14ac:dyDescent="0.25">
      <c r="A1590" s="60"/>
      <c r="B1590" s="18"/>
      <c r="C1590" s="19"/>
      <c r="K1590" s="21"/>
      <c r="AD1590" s="20"/>
      <c r="AE1590" s="20"/>
      <c r="AF1590" s="20"/>
      <c r="AG1590" s="20"/>
      <c r="AH1590" s="20"/>
      <c r="AI1590" s="20"/>
      <c r="AJ1590" s="20"/>
    </row>
    <row r="1591" spans="1:36" ht="17.100000000000001" customHeight="1" x14ac:dyDescent="0.25">
      <c r="A1591" s="60"/>
      <c r="B1591" s="18"/>
      <c r="C1591" s="19"/>
      <c r="K1591" s="21"/>
      <c r="AD1591" s="20"/>
      <c r="AE1591" s="20"/>
      <c r="AF1591" s="20"/>
      <c r="AG1591" s="20"/>
      <c r="AH1591" s="20"/>
      <c r="AI1591" s="20"/>
      <c r="AJ1591" s="20"/>
    </row>
    <row r="1592" spans="1:36" ht="17.100000000000001" customHeight="1" x14ac:dyDescent="0.25">
      <c r="A1592" s="60"/>
      <c r="B1592" s="18"/>
      <c r="C1592" s="19"/>
      <c r="K1592" s="21"/>
      <c r="AD1592" s="20"/>
      <c r="AE1592" s="20"/>
      <c r="AF1592" s="20"/>
      <c r="AG1592" s="20"/>
      <c r="AH1592" s="20"/>
      <c r="AI1592" s="20"/>
      <c r="AJ1592" s="20"/>
    </row>
    <row r="1593" spans="1:36" ht="17.100000000000001" customHeight="1" x14ac:dyDescent="0.25">
      <c r="A1593" s="60"/>
      <c r="B1593" s="18"/>
      <c r="C1593" s="19"/>
      <c r="K1593" s="21"/>
      <c r="AD1593" s="20"/>
      <c r="AE1593" s="20"/>
      <c r="AF1593" s="20"/>
      <c r="AG1593" s="20"/>
      <c r="AH1593" s="20"/>
      <c r="AI1593" s="20"/>
      <c r="AJ1593" s="20"/>
    </row>
    <row r="1594" spans="1:36" ht="17.100000000000001" customHeight="1" x14ac:dyDescent="0.25">
      <c r="A1594" s="60"/>
      <c r="B1594" s="18"/>
      <c r="C1594" s="19"/>
      <c r="K1594" s="21"/>
      <c r="AD1594" s="20"/>
      <c r="AE1594" s="20"/>
      <c r="AF1594" s="20"/>
      <c r="AG1594" s="20"/>
      <c r="AH1594" s="20"/>
      <c r="AI1594" s="20"/>
      <c r="AJ1594" s="20"/>
    </row>
    <row r="1595" spans="1:36" ht="17.100000000000001" customHeight="1" x14ac:dyDescent="0.25">
      <c r="A1595" s="60"/>
      <c r="B1595" s="18"/>
      <c r="C1595" s="19"/>
      <c r="K1595" s="21"/>
      <c r="AD1595" s="20"/>
      <c r="AE1595" s="20"/>
      <c r="AF1595" s="20"/>
      <c r="AG1595" s="20"/>
      <c r="AH1595" s="20"/>
      <c r="AI1595" s="20"/>
      <c r="AJ1595" s="20"/>
    </row>
    <row r="1596" spans="1:36" ht="17.100000000000001" customHeight="1" x14ac:dyDescent="0.25">
      <c r="A1596" s="60"/>
      <c r="B1596" s="18"/>
      <c r="C1596" s="19"/>
      <c r="K1596" s="21"/>
      <c r="AD1596" s="20"/>
      <c r="AE1596" s="20"/>
      <c r="AF1596" s="20"/>
      <c r="AG1596" s="20"/>
      <c r="AH1596" s="20"/>
      <c r="AI1596" s="20"/>
      <c r="AJ1596" s="20"/>
    </row>
    <row r="1597" spans="1:36" ht="17.100000000000001" customHeight="1" x14ac:dyDescent="0.25">
      <c r="A1597" s="60"/>
      <c r="B1597" s="18"/>
      <c r="C1597" s="19"/>
      <c r="K1597" s="21"/>
      <c r="AD1597" s="20"/>
      <c r="AE1597" s="20"/>
      <c r="AF1597" s="20"/>
      <c r="AG1597" s="20"/>
      <c r="AH1597" s="20"/>
      <c r="AI1597" s="20"/>
      <c r="AJ1597" s="20"/>
    </row>
    <row r="1598" spans="1:36" ht="17.100000000000001" customHeight="1" x14ac:dyDescent="0.25">
      <c r="A1598" s="60"/>
      <c r="B1598" s="18"/>
      <c r="C1598" s="19"/>
      <c r="K1598" s="21"/>
      <c r="AD1598" s="20"/>
      <c r="AE1598" s="20"/>
      <c r="AF1598" s="20"/>
      <c r="AG1598" s="20"/>
      <c r="AH1598" s="20"/>
      <c r="AI1598" s="20"/>
      <c r="AJ1598" s="20"/>
    </row>
    <row r="1599" spans="1:36" ht="17.100000000000001" customHeight="1" x14ac:dyDescent="0.25">
      <c r="A1599" s="60"/>
      <c r="B1599" s="18"/>
      <c r="C1599" s="19"/>
      <c r="K1599" s="21"/>
      <c r="AD1599" s="20"/>
      <c r="AE1599" s="20"/>
      <c r="AF1599" s="20"/>
      <c r="AG1599" s="20"/>
      <c r="AH1599" s="20"/>
      <c r="AI1599" s="20"/>
      <c r="AJ1599" s="20"/>
    </row>
    <row r="1600" spans="1:36" ht="17.100000000000001" customHeight="1" x14ac:dyDescent="0.25">
      <c r="A1600" s="60"/>
      <c r="B1600" s="18"/>
      <c r="C1600" s="19"/>
      <c r="K1600" s="21"/>
      <c r="AD1600" s="20"/>
      <c r="AE1600" s="20"/>
      <c r="AF1600" s="20"/>
      <c r="AG1600" s="20"/>
      <c r="AH1600" s="20"/>
      <c r="AI1600" s="20"/>
      <c r="AJ1600" s="20"/>
    </row>
    <row r="1601" spans="1:36" ht="17.100000000000001" customHeight="1" x14ac:dyDescent="0.25">
      <c r="A1601" s="60"/>
      <c r="B1601" s="18"/>
      <c r="C1601" s="19"/>
      <c r="K1601" s="21"/>
      <c r="AD1601" s="20"/>
      <c r="AE1601" s="20"/>
      <c r="AF1601" s="20"/>
      <c r="AG1601" s="20"/>
      <c r="AH1601" s="20"/>
      <c r="AI1601" s="20"/>
      <c r="AJ1601" s="20"/>
    </row>
    <row r="1602" spans="1:36" ht="17.100000000000001" customHeight="1" x14ac:dyDescent="0.25">
      <c r="A1602" s="60"/>
      <c r="B1602" s="18"/>
      <c r="C1602" s="19"/>
      <c r="K1602" s="21"/>
      <c r="AD1602" s="20"/>
      <c r="AE1602" s="20"/>
      <c r="AF1602" s="20"/>
      <c r="AG1602" s="20"/>
      <c r="AH1602" s="20"/>
      <c r="AI1602" s="20"/>
      <c r="AJ1602" s="20"/>
    </row>
    <row r="1603" spans="1:36" ht="17.100000000000001" customHeight="1" x14ac:dyDescent="0.25">
      <c r="A1603" s="60"/>
      <c r="B1603" s="18"/>
      <c r="C1603" s="19"/>
      <c r="K1603" s="21"/>
      <c r="AD1603" s="20"/>
      <c r="AE1603" s="20"/>
      <c r="AF1603" s="20"/>
      <c r="AG1603" s="20"/>
      <c r="AH1603" s="20"/>
      <c r="AI1603" s="20"/>
      <c r="AJ1603" s="20"/>
    </row>
    <row r="1604" spans="1:36" ht="17.100000000000001" customHeight="1" x14ac:dyDescent="0.25">
      <c r="A1604" s="60"/>
      <c r="B1604" s="18"/>
      <c r="C1604" s="19"/>
      <c r="K1604" s="21"/>
      <c r="AD1604" s="20"/>
      <c r="AE1604" s="20"/>
      <c r="AF1604" s="20"/>
      <c r="AG1604" s="20"/>
      <c r="AH1604" s="20"/>
      <c r="AI1604" s="20"/>
      <c r="AJ1604" s="20"/>
    </row>
    <row r="1605" spans="1:36" ht="17.100000000000001" customHeight="1" x14ac:dyDescent="0.25">
      <c r="A1605" s="60"/>
      <c r="B1605" s="18"/>
      <c r="C1605" s="19"/>
      <c r="K1605" s="21"/>
      <c r="AD1605" s="20"/>
      <c r="AE1605" s="20"/>
      <c r="AF1605" s="20"/>
      <c r="AG1605" s="20"/>
      <c r="AH1605" s="20"/>
      <c r="AI1605" s="20"/>
      <c r="AJ1605" s="20"/>
    </row>
    <row r="1606" spans="1:36" ht="17.100000000000001" customHeight="1" x14ac:dyDescent="0.25">
      <c r="A1606" s="60"/>
      <c r="B1606" s="18"/>
      <c r="C1606" s="19"/>
      <c r="K1606" s="21"/>
      <c r="AD1606" s="20"/>
      <c r="AE1606" s="20"/>
      <c r="AF1606" s="20"/>
      <c r="AG1606" s="20"/>
      <c r="AH1606" s="20"/>
      <c r="AI1606" s="20"/>
      <c r="AJ1606" s="20"/>
    </row>
    <row r="1607" spans="1:36" ht="17.100000000000001" customHeight="1" x14ac:dyDescent="0.25">
      <c r="A1607" s="60"/>
      <c r="B1607" s="18"/>
      <c r="C1607" s="19"/>
      <c r="K1607" s="21"/>
      <c r="AD1607" s="20"/>
      <c r="AE1607" s="20"/>
      <c r="AF1607" s="20"/>
      <c r="AG1607" s="20"/>
      <c r="AH1607" s="20"/>
      <c r="AI1607" s="20"/>
      <c r="AJ1607" s="20"/>
    </row>
    <row r="1608" spans="1:36" ht="17.100000000000001" customHeight="1" x14ac:dyDescent="0.25">
      <c r="A1608" s="60"/>
      <c r="B1608" s="18"/>
      <c r="C1608" s="19"/>
      <c r="K1608" s="21"/>
      <c r="AD1608" s="20"/>
      <c r="AE1608" s="20"/>
      <c r="AF1608" s="20"/>
      <c r="AG1608" s="20"/>
      <c r="AH1608" s="20"/>
      <c r="AI1608" s="20"/>
      <c r="AJ1608" s="20"/>
    </row>
    <row r="1609" spans="1:36" ht="17.100000000000001" customHeight="1" x14ac:dyDescent="0.25">
      <c r="A1609" s="60"/>
      <c r="B1609" s="18"/>
      <c r="C1609" s="19"/>
      <c r="K1609" s="21"/>
      <c r="AD1609" s="20"/>
      <c r="AE1609" s="20"/>
      <c r="AF1609" s="20"/>
      <c r="AG1609" s="20"/>
      <c r="AH1609" s="20"/>
      <c r="AI1609" s="20"/>
      <c r="AJ1609" s="20"/>
    </row>
    <row r="1610" spans="1:36" ht="17.100000000000001" customHeight="1" x14ac:dyDescent="0.25">
      <c r="A1610" s="60"/>
      <c r="B1610" s="18"/>
      <c r="C1610" s="19"/>
      <c r="K1610" s="21"/>
      <c r="AD1610" s="20"/>
      <c r="AE1610" s="20"/>
      <c r="AF1610" s="20"/>
      <c r="AG1610" s="20"/>
      <c r="AH1610" s="20"/>
      <c r="AI1610" s="20"/>
      <c r="AJ1610" s="20"/>
    </row>
    <row r="1611" spans="1:36" ht="17.100000000000001" customHeight="1" x14ac:dyDescent="0.25">
      <c r="A1611" s="60"/>
      <c r="B1611" s="18"/>
      <c r="C1611" s="19"/>
      <c r="K1611" s="21"/>
      <c r="AD1611" s="20"/>
      <c r="AE1611" s="20"/>
      <c r="AF1611" s="20"/>
      <c r="AG1611" s="20"/>
      <c r="AH1611" s="20"/>
      <c r="AI1611" s="20"/>
      <c r="AJ1611" s="20"/>
    </row>
    <row r="1612" spans="1:36" ht="17.100000000000001" customHeight="1" x14ac:dyDescent="0.25">
      <c r="A1612" s="60"/>
      <c r="B1612" s="18"/>
      <c r="C1612" s="19"/>
      <c r="K1612" s="21"/>
      <c r="AD1612" s="20"/>
      <c r="AE1612" s="20"/>
      <c r="AF1612" s="20"/>
      <c r="AG1612" s="20"/>
      <c r="AH1612" s="20"/>
      <c r="AI1612" s="20"/>
      <c r="AJ1612" s="20"/>
    </row>
    <row r="1613" spans="1:36" ht="17.100000000000001" customHeight="1" x14ac:dyDescent="0.25">
      <c r="A1613" s="60"/>
      <c r="B1613" s="18"/>
      <c r="C1613" s="19"/>
      <c r="K1613" s="21"/>
      <c r="AD1613" s="20"/>
      <c r="AE1613" s="20"/>
      <c r="AF1613" s="20"/>
      <c r="AG1613" s="20"/>
      <c r="AH1613" s="20"/>
      <c r="AI1613" s="20"/>
      <c r="AJ1613" s="20"/>
    </row>
    <row r="1614" spans="1:36" ht="17.100000000000001" customHeight="1" x14ac:dyDescent="0.25">
      <c r="A1614" s="60"/>
      <c r="B1614" s="18"/>
      <c r="C1614" s="19"/>
      <c r="K1614" s="21"/>
      <c r="AD1614" s="20"/>
      <c r="AE1614" s="20"/>
      <c r="AF1614" s="20"/>
      <c r="AG1614" s="20"/>
      <c r="AH1614" s="20"/>
      <c r="AI1614" s="20"/>
      <c r="AJ1614" s="20"/>
    </row>
    <row r="1615" spans="1:36" ht="17.100000000000001" customHeight="1" x14ac:dyDescent="0.25">
      <c r="A1615" s="60"/>
      <c r="B1615" s="18"/>
      <c r="C1615" s="19"/>
      <c r="K1615" s="21"/>
      <c r="AD1615" s="20"/>
      <c r="AE1615" s="20"/>
      <c r="AF1615" s="20"/>
      <c r="AG1615" s="20"/>
      <c r="AH1615" s="20"/>
      <c r="AI1615" s="20"/>
      <c r="AJ1615" s="20"/>
    </row>
    <row r="1616" spans="1:36" ht="17.100000000000001" customHeight="1" x14ac:dyDescent="0.25">
      <c r="A1616" s="60"/>
      <c r="B1616" s="18"/>
      <c r="C1616" s="19"/>
      <c r="K1616" s="21"/>
      <c r="AD1616" s="20"/>
      <c r="AE1616" s="20"/>
      <c r="AF1616" s="20"/>
      <c r="AG1616" s="20"/>
      <c r="AH1616" s="20"/>
      <c r="AI1616" s="20"/>
      <c r="AJ1616" s="20"/>
    </row>
    <row r="1617" spans="1:36" ht="17.100000000000001" customHeight="1" x14ac:dyDescent="0.25">
      <c r="A1617" s="60"/>
      <c r="B1617" s="18"/>
      <c r="C1617" s="19"/>
      <c r="K1617" s="21"/>
      <c r="AD1617" s="20"/>
      <c r="AE1617" s="20"/>
      <c r="AF1617" s="20"/>
      <c r="AG1617" s="20"/>
      <c r="AH1617" s="20"/>
      <c r="AI1617" s="20"/>
      <c r="AJ1617" s="20"/>
    </row>
    <row r="1618" spans="1:36" ht="17.100000000000001" customHeight="1" x14ac:dyDescent="0.25">
      <c r="A1618" s="60"/>
      <c r="B1618" s="18"/>
      <c r="C1618" s="19"/>
      <c r="K1618" s="21"/>
      <c r="AD1618" s="20"/>
      <c r="AE1618" s="20"/>
      <c r="AF1618" s="20"/>
      <c r="AG1618" s="20"/>
      <c r="AH1618" s="20"/>
      <c r="AI1618" s="20"/>
      <c r="AJ1618" s="20"/>
    </row>
    <row r="1619" spans="1:36" ht="17.100000000000001" customHeight="1" x14ac:dyDescent="0.25">
      <c r="A1619" s="60"/>
      <c r="B1619" s="18"/>
      <c r="C1619" s="19"/>
      <c r="K1619" s="21"/>
      <c r="AD1619" s="20"/>
      <c r="AE1619" s="20"/>
      <c r="AF1619" s="20"/>
      <c r="AG1619" s="20"/>
      <c r="AH1619" s="20"/>
      <c r="AI1619" s="20"/>
      <c r="AJ1619" s="20"/>
    </row>
    <row r="1620" spans="1:36" ht="17.100000000000001" customHeight="1" x14ac:dyDescent="0.25">
      <c r="A1620" s="60"/>
      <c r="B1620" s="18"/>
      <c r="C1620" s="19"/>
      <c r="K1620" s="21"/>
      <c r="AD1620" s="20"/>
      <c r="AE1620" s="20"/>
      <c r="AF1620" s="20"/>
      <c r="AG1620" s="20"/>
      <c r="AH1620" s="20"/>
      <c r="AI1620" s="20"/>
      <c r="AJ1620" s="20"/>
    </row>
    <row r="1621" spans="1:36" ht="17.100000000000001" customHeight="1" x14ac:dyDescent="0.25">
      <c r="A1621" s="60"/>
      <c r="B1621" s="18"/>
      <c r="C1621" s="19"/>
      <c r="K1621" s="21"/>
      <c r="AD1621" s="20"/>
      <c r="AE1621" s="20"/>
      <c r="AF1621" s="20"/>
      <c r="AG1621" s="20"/>
      <c r="AH1621" s="20"/>
      <c r="AI1621" s="20"/>
      <c r="AJ1621" s="20"/>
    </row>
    <row r="1622" spans="1:36" ht="17.100000000000001" customHeight="1" x14ac:dyDescent="0.25">
      <c r="A1622" s="60"/>
      <c r="B1622" s="18"/>
      <c r="C1622" s="19"/>
      <c r="K1622" s="21"/>
      <c r="AD1622" s="20"/>
      <c r="AE1622" s="20"/>
      <c r="AF1622" s="20"/>
      <c r="AG1622" s="20"/>
      <c r="AH1622" s="20"/>
      <c r="AI1622" s="20"/>
      <c r="AJ1622" s="20"/>
    </row>
    <row r="1623" spans="1:36" ht="17.100000000000001" customHeight="1" x14ac:dyDescent="0.25">
      <c r="A1623" s="60"/>
      <c r="B1623" s="18"/>
      <c r="C1623" s="19"/>
      <c r="K1623" s="21"/>
      <c r="AD1623" s="20"/>
      <c r="AE1623" s="20"/>
      <c r="AF1623" s="20"/>
      <c r="AG1623" s="20"/>
      <c r="AH1623" s="20"/>
      <c r="AI1623" s="20"/>
      <c r="AJ1623" s="20"/>
    </row>
    <row r="1624" spans="1:36" ht="17.100000000000001" customHeight="1" x14ac:dyDescent="0.25">
      <c r="A1624" s="60"/>
      <c r="B1624" s="18"/>
      <c r="C1624" s="19"/>
      <c r="K1624" s="21"/>
      <c r="AD1624" s="20"/>
      <c r="AE1624" s="20"/>
      <c r="AF1624" s="20"/>
      <c r="AG1624" s="20"/>
      <c r="AH1624" s="20"/>
      <c r="AI1624" s="20"/>
      <c r="AJ1624" s="20"/>
    </row>
    <row r="1625" spans="1:36" ht="17.100000000000001" customHeight="1" x14ac:dyDescent="0.25">
      <c r="A1625" s="60"/>
      <c r="B1625" s="18"/>
      <c r="C1625" s="19"/>
      <c r="K1625" s="21"/>
      <c r="AD1625" s="20"/>
      <c r="AE1625" s="20"/>
      <c r="AF1625" s="20"/>
      <c r="AG1625" s="20"/>
      <c r="AH1625" s="20"/>
      <c r="AI1625" s="20"/>
      <c r="AJ1625" s="20"/>
    </row>
    <row r="1626" spans="1:36" ht="17.100000000000001" customHeight="1" x14ac:dyDescent="0.25">
      <c r="A1626" s="60"/>
      <c r="B1626" s="18"/>
      <c r="C1626" s="19"/>
      <c r="K1626" s="21"/>
      <c r="AD1626" s="20"/>
      <c r="AE1626" s="20"/>
      <c r="AF1626" s="20"/>
      <c r="AG1626" s="20"/>
      <c r="AH1626" s="20"/>
      <c r="AI1626" s="20"/>
      <c r="AJ1626" s="20"/>
    </row>
    <row r="1627" spans="1:36" ht="17.100000000000001" customHeight="1" x14ac:dyDescent="0.25">
      <c r="A1627" s="60"/>
      <c r="B1627" s="18"/>
      <c r="C1627" s="19"/>
      <c r="K1627" s="21"/>
      <c r="AD1627" s="20"/>
      <c r="AE1627" s="20"/>
      <c r="AF1627" s="20"/>
      <c r="AG1627" s="20"/>
      <c r="AH1627" s="20"/>
      <c r="AI1627" s="20"/>
      <c r="AJ1627" s="20"/>
    </row>
    <row r="1628" spans="1:36" ht="17.100000000000001" customHeight="1" x14ac:dyDescent="0.25">
      <c r="A1628" s="60"/>
      <c r="B1628" s="18"/>
      <c r="C1628" s="19"/>
      <c r="K1628" s="21"/>
      <c r="AD1628" s="20"/>
      <c r="AE1628" s="20"/>
      <c r="AF1628" s="20"/>
      <c r="AG1628" s="20"/>
      <c r="AH1628" s="20"/>
      <c r="AI1628" s="20"/>
      <c r="AJ1628" s="20"/>
    </row>
    <row r="1629" spans="1:36" ht="17.100000000000001" customHeight="1" x14ac:dyDescent="0.25">
      <c r="A1629" s="60"/>
      <c r="B1629" s="18"/>
      <c r="C1629" s="19"/>
      <c r="K1629" s="21"/>
      <c r="AD1629" s="20"/>
      <c r="AE1629" s="20"/>
      <c r="AF1629" s="20"/>
      <c r="AG1629" s="20"/>
      <c r="AH1629" s="20"/>
      <c r="AI1629" s="20"/>
      <c r="AJ1629" s="20"/>
    </row>
    <row r="1630" spans="1:36" ht="17.100000000000001" customHeight="1" x14ac:dyDescent="0.25">
      <c r="A1630" s="60"/>
      <c r="B1630" s="18"/>
      <c r="C1630" s="19"/>
      <c r="K1630" s="21"/>
      <c r="AD1630" s="20"/>
      <c r="AE1630" s="20"/>
      <c r="AF1630" s="20"/>
      <c r="AG1630" s="20"/>
      <c r="AH1630" s="20"/>
      <c r="AI1630" s="20"/>
      <c r="AJ1630" s="20"/>
    </row>
    <row r="1631" spans="1:36" ht="17.100000000000001" customHeight="1" x14ac:dyDescent="0.25">
      <c r="A1631" s="60"/>
      <c r="B1631" s="18"/>
      <c r="C1631" s="19"/>
      <c r="K1631" s="21"/>
      <c r="AD1631" s="20"/>
      <c r="AE1631" s="20"/>
      <c r="AF1631" s="20"/>
      <c r="AG1631" s="20"/>
      <c r="AH1631" s="20"/>
      <c r="AI1631" s="20"/>
      <c r="AJ1631" s="20"/>
    </row>
    <row r="1632" spans="1:36" ht="17.100000000000001" customHeight="1" x14ac:dyDescent="0.25">
      <c r="A1632" s="60"/>
      <c r="B1632" s="18"/>
      <c r="C1632" s="19"/>
      <c r="K1632" s="21"/>
      <c r="AD1632" s="20"/>
      <c r="AE1632" s="20"/>
      <c r="AF1632" s="20"/>
      <c r="AG1632" s="20"/>
      <c r="AH1632" s="20"/>
      <c r="AI1632" s="20"/>
      <c r="AJ1632" s="20"/>
    </row>
    <row r="1633" spans="1:36" ht="17.100000000000001" customHeight="1" x14ac:dyDescent="0.25">
      <c r="A1633" s="60"/>
      <c r="B1633" s="18"/>
      <c r="C1633" s="19"/>
      <c r="K1633" s="21"/>
      <c r="AD1633" s="20"/>
      <c r="AE1633" s="20"/>
      <c r="AF1633" s="20"/>
      <c r="AG1633" s="20"/>
      <c r="AH1633" s="20"/>
      <c r="AI1633" s="20"/>
      <c r="AJ1633" s="20"/>
    </row>
    <row r="1634" spans="1:36" ht="17.100000000000001" customHeight="1" x14ac:dyDescent="0.25">
      <c r="A1634" s="60"/>
      <c r="B1634" s="18"/>
      <c r="C1634" s="19"/>
      <c r="K1634" s="21"/>
      <c r="AD1634" s="20"/>
      <c r="AE1634" s="20"/>
      <c r="AF1634" s="20"/>
      <c r="AG1634" s="20"/>
      <c r="AH1634" s="20"/>
      <c r="AI1634" s="20"/>
      <c r="AJ1634" s="20"/>
    </row>
    <row r="1635" spans="1:36" ht="17.100000000000001" customHeight="1" x14ac:dyDescent="0.25">
      <c r="A1635" s="60"/>
      <c r="B1635" s="18"/>
      <c r="C1635" s="19"/>
      <c r="K1635" s="21"/>
      <c r="AD1635" s="20"/>
      <c r="AE1635" s="20"/>
      <c r="AF1635" s="20"/>
      <c r="AG1635" s="20"/>
      <c r="AH1635" s="20"/>
      <c r="AI1635" s="20"/>
      <c r="AJ1635" s="20"/>
    </row>
    <row r="1636" spans="1:36" ht="17.100000000000001" customHeight="1" x14ac:dyDescent="0.25">
      <c r="A1636" s="60"/>
      <c r="B1636" s="18"/>
      <c r="C1636" s="19"/>
      <c r="K1636" s="21"/>
      <c r="AD1636" s="20"/>
      <c r="AE1636" s="20"/>
      <c r="AF1636" s="20"/>
      <c r="AG1636" s="20"/>
      <c r="AH1636" s="20"/>
      <c r="AI1636" s="20"/>
      <c r="AJ1636" s="20"/>
    </row>
    <row r="1637" spans="1:36" ht="17.100000000000001" customHeight="1" x14ac:dyDescent="0.25">
      <c r="A1637" s="60"/>
      <c r="B1637" s="18"/>
      <c r="C1637" s="19"/>
      <c r="K1637" s="21"/>
      <c r="AD1637" s="20"/>
      <c r="AE1637" s="20"/>
      <c r="AF1637" s="20"/>
      <c r="AG1637" s="20"/>
      <c r="AH1637" s="20"/>
      <c r="AI1637" s="20"/>
      <c r="AJ1637" s="20"/>
    </row>
    <row r="1638" spans="1:36" ht="17.100000000000001" customHeight="1" x14ac:dyDescent="0.25">
      <c r="A1638" s="60"/>
      <c r="B1638" s="18"/>
      <c r="C1638" s="19"/>
      <c r="K1638" s="21"/>
      <c r="AD1638" s="20"/>
      <c r="AE1638" s="20"/>
      <c r="AF1638" s="20"/>
      <c r="AG1638" s="20"/>
      <c r="AH1638" s="20"/>
      <c r="AI1638" s="20"/>
      <c r="AJ1638" s="20"/>
    </row>
    <row r="1639" spans="1:36" ht="17.100000000000001" customHeight="1" x14ac:dyDescent="0.25">
      <c r="A1639" s="60"/>
      <c r="B1639" s="18"/>
      <c r="C1639" s="19"/>
      <c r="K1639" s="21"/>
      <c r="AD1639" s="20"/>
      <c r="AE1639" s="20"/>
      <c r="AF1639" s="20"/>
      <c r="AG1639" s="20"/>
      <c r="AH1639" s="20"/>
      <c r="AI1639" s="20"/>
      <c r="AJ1639" s="20"/>
    </row>
    <row r="1640" spans="1:36" ht="17.100000000000001" customHeight="1" x14ac:dyDescent="0.25">
      <c r="A1640" s="60"/>
      <c r="B1640" s="18"/>
      <c r="C1640" s="19"/>
      <c r="K1640" s="21"/>
      <c r="AD1640" s="20"/>
      <c r="AE1640" s="20"/>
      <c r="AF1640" s="20"/>
      <c r="AG1640" s="20"/>
      <c r="AH1640" s="20"/>
      <c r="AI1640" s="20"/>
      <c r="AJ1640" s="20"/>
    </row>
    <row r="1641" spans="1:36" ht="17.100000000000001" customHeight="1" x14ac:dyDescent="0.25">
      <c r="A1641" s="60"/>
      <c r="B1641" s="18"/>
      <c r="C1641" s="19"/>
      <c r="K1641" s="21"/>
      <c r="AD1641" s="20"/>
      <c r="AE1641" s="20"/>
      <c r="AF1641" s="20"/>
      <c r="AG1641" s="20"/>
      <c r="AH1641" s="20"/>
      <c r="AI1641" s="20"/>
      <c r="AJ1641" s="20"/>
    </row>
    <row r="1642" spans="1:36" ht="17.100000000000001" customHeight="1" x14ac:dyDescent="0.25">
      <c r="A1642" s="60"/>
      <c r="B1642" s="18"/>
      <c r="C1642" s="19"/>
      <c r="K1642" s="21"/>
      <c r="AD1642" s="20"/>
      <c r="AE1642" s="20"/>
      <c r="AF1642" s="20"/>
      <c r="AG1642" s="20"/>
      <c r="AH1642" s="20"/>
      <c r="AI1642" s="20"/>
      <c r="AJ1642" s="20"/>
    </row>
    <row r="1643" spans="1:36" ht="17.100000000000001" customHeight="1" x14ac:dyDescent="0.25">
      <c r="A1643" s="60"/>
      <c r="B1643" s="18"/>
      <c r="C1643" s="19"/>
      <c r="K1643" s="21"/>
      <c r="AD1643" s="20"/>
      <c r="AE1643" s="20"/>
      <c r="AF1643" s="20"/>
      <c r="AG1643" s="20"/>
      <c r="AH1643" s="20"/>
      <c r="AI1643" s="20"/>
      <c r="AJ1643" s="20"/>
    </row>
    <row r="1644" spans="1:36" ht="17.100000000000001" customHeight="1" x14ac:dyDescent="0.25">
      <c r="A1644" s="60"/>
      <c r="B1644" s="18"/>
      <c r="C1644" s="19"/>
      <c r="K1644" s="21"/>
      <c r="AD1644" s="20"/>
      <c r="AE1644" s="20"/>
      <c r="AF1644" s="20"/>
      <c r="AG1644" s="20"/>
      <c r="AH1644" s="20"/>
      <c r="AI1644" s="20"/>
      <c r="AJ1644" s="20"/>
    </row>
    <row r="1645" spans="1:36" ht="17.100000000000001" customHeight="1" x14ac:dyDescent="0.25">
      <c r="A1645" s="60"/>
      <c r="B1645" s="18"/>
      <c r="C1645" s="19"/>
      <c r="K1645" s="21"/>
      <c r="AD1645" s="20"/>
      <c r="AE1645" s="20"/>
      <c r="AF1645" s="20"/>
      <c r="AG1645" s="20"/>
      <c r="AH1645" s="20"/>
      <c r="AI1645" s="20"/>
      <c r="AJ1645" s="20"/>
    </row>
    <row r="1646" spans="1:36" ht="17.100000000000001" customHeight="1" x14ac:dyDescent="0.25">
      <c r="A1646" s="60"/>
      <c r="B1646" s="18"/>
      <c r="C1646" s="19"/>
      <c r="K1646" s="21"/>
      <c r="AD1646" s="20"/>
      <c r="AE1646" s="20"/>
      <c r="AF1646" s="20"/>
      <c r="AG1646" s="20"/>
      <c r="AH1646" s="20"/>
      <c r="AI1646" s="20"/>
      <c r="AJ1646" s="20"/>
    </row>
    <row r="1647" spans="1:36" ht="17.100000000000001" customHeight="1" x14ac:dyDescent="0.25">
      <c r="A1647" s="60"/>
      <c r="B1647" s="18"/>
      <c r="C1647" s="19"/>
      <c r="K1647" s="21"/>
      <c r="AD1647" s="20"/>
      <c r="AE1647" s="20"/>
      <c r="AF1647" s="20"/>
      <c r="AG1647" s="20"/>
      <c r="AH1647" s="20"/>
      <c r="AI1647" s="20"/>
      <c r="AJ1647" s="20"/>
    </row>
    <row r="1648" spans="1:36" ht="17.100000000000001" customHeight="1" x14ac:dyDescent="0.25">
      <c r="A1648" s="60"/>
      <c r="B1648" s="18"/>
      <c r="C1648" s="19"/>
      <c r="K1648" s="21"/>
      <c r="AD1648" s="20"/>
      <c r="AE1648" s="20"/>
      <c r="AF1648" s="20"/>
      <c r="AG1648" s="20"/>
      <c r="AH1648" s="20"/>
      <c r="AI1648" s="20"/>
      <c r="AJ1648" s="20"/>
    </row>
    <row r="1649" spans="1:36" ht="17.100000000000001" customHeight="1" x14ac:dyDescent="0.25">
      <c r="A1649" s="60"/>
      <c r="B1649" s="18"/>
      <c r="C1649" s="19"/>
      <c r="K1649" s="21"/>
      <c r="AD1649" s="20"/>
      <c r="AE1649" s="20"/>
      <c r="AF1649" s="20"/>
      <c r="AG1649" s="20"/>
      <c r="AH1649" s="20"/>
      <c r="AI1649" s="20"/>
      <c r="AJ1649" s="20"/>
    </row>
    <row r="1650" spans="1:36" ht="17.100000000000001" customHeight="1" x14ac:dyDescent="0.25">
      <c r="A1650" s="60"/>
      <c r="B1650" s="18"/>
      <c r="C1650" s="19"/>
      <c r="K1650" s="21"/>
      <c r="AD1650" s="20"/>
      <c r="AE1650" s="20"/>
      <c r="AF1650" s="20"/>
      <c r="AG1650" s="20"/>
      <c r="AH1650" s="20"/>
      <c r="AI1650" s="20"/>
      <c r="AJ1650" s="20"/>
    </row>
    <row r="1651" spans="1:36" ht="17.100000000000001" customHeight="1" x14ac:dyDescent="0.25">
      <c r="A1651" s="60"/>
      <c r="B1651" s="18"/>
      <c r="C1651" s="19"/>
      <c r="K1651" s="21"/>
      <c r="AD1651" s="20"/>
      <c r="AE1651" s="20"/>
      <c r="AF1651" s="20"/>
      <c r="AG1651" s="20"/>
      <c r="AH1651" s="20"/>
      <c r="AI1651" s="20"/>
      <c r="AJ1651" s="20"/>
    </row>
    <row r="1652" spans="1:36" ht="17.100000000000001" customHeight="1" x14ac:dyDescent="0.25">
      <c r="A1652" s="60"/>
      <c r="B1652" s="18"/>
      <c r="C1652" s="19"/>
      <c r="K1652" s="21"/>
      <c r="AD1652" s="20"/>
      <c r="AE1652" s="20"/>
      <c r="AF1652" s="20"/>
      <c r="AG1652" s="20"/>
      <c r="AH1652" s="20"/>
      <c r="AI1652" s="20"/>
      <c r="AJ1652" s="20"/>
    </row>
    <row r="1653" spans="1:36" ht="17.100000000000001" customHeight="1" x14ac:dyDescent="0.25">
      <c r="A1653" s="60"/>
      <c r="B1653" s="18"/>
      <c r="C1653" s="19"/>
      <c r="K1653" s="21"/>
      <c r="AD1653" s="20"/>
      <c r="AE1653" s="20"/>
      <c r="AF1653" s="20"/>
      <c r="AG1653" s="20"/>
      <c r="AH1653" s="20"/>
      <c r="AI1653" s="20"/>
      <c r="AJ1653" s="20"/>
    </row>
    <row r="1654" spans="1:36" ht="17.100000000000001" customHeight="1" x14ac:dyDescent="0.25">
      <c r="A1654" s="60"/>
      <c r="B1654" s="18"/>
      <c r="C1654" s="19"/>
      <c r="K1654" s="21"/>
      <c r="AD1654" s="20"/>
      <c r="AE1654" s="20"/>
      <c r="AF1654" s="20"/>
      <c r="AG1654" s="20"/>
      <c r="AH1654" s="20"/>
      <c r="AI1654" s="20"/>
      <c r="AJ1654" s="20"/>
    </row>
    <row r="1655" spans="1:36" ht="17.100000000000001" customHeight="1" x14ac:dyDescent="0.25">
      <c r="A1655" s="60"/>
      <c r="B1655" s="18"/>
      <c r="C1655" s="19"/>
      <c r="K1655" s="21"/>
      <c r="AD1655" s="20"/>
      <c r="AE1655" s="20"/>
      <c r="AF1655" s="20"/>
      <c r="AG1655" s="20"/>
      <c r="AH1655" s="20"/>
      <c r="AI1655" s="20"/>
      <c r="AJ1655" s="20"/>
    </row>
    <row r="1656" spans="1:36" ht="17.100000000000001" customHeight="1" x14ac:dyDescent="0.25">
      <c r="A1656" s="60"/>
      <c r="B1656" s="18"/>
      <c r="C1656" s="19"/>
      <c r="K1656" s="21"/>
      <c r="AD1656" s="20"/>
      <c r="AE1656" s="20"/>
      <c r="AF1656" s="20"/>
      <c r="AG1656" s="20"/>
      <c r="AH1656" s="20"/>
      <c r="AI1656" s="20"/>
      <c r="AJ1656" s="20"/>
    </row>
    <row r="1657" spans="1:36" ht="17.100000000000001" customHeight="1" x14ac:dyDescent="0.25">
      <c r="A1657" s="60"/>
      <c r="B1657" s="18"/>
      <c r="C1657" s="19"/>
      <c r="K1657" s="21"/>
      <c r="AD1657" s="20"/>
      <c r="AE1657" s="20"/>
      <c r="AF1657" s="20"/>
      <c r="AG1657" s="20"/>
      <c r="AH1657" s="20"/>
      <c r="AI1657" s="20"/>
      <c r="AJ1657" s="20"/>
    </row>
    <row r="1658" spans="1:36" ht="17.100000000000001" customHeight="1" x14ac:dyDescent="0.25">
      <c r="A1658" s="60"/>
      <c r="B1658" s="18"/>
      <c r="C1658" s="19"/>
      <c r="K1658" s="21"/>
      <c r="AD1658" s="20"/>
      <c r="AE1658" s="20"/>
      <c r="AF1658" s="20"/>
      <c r="AG1658" s="20"/>
      <c r="AH1658" s="20"/>
      <c r="AI1658" s="20"/>
      <c r="AJ1658" s="20"/>
    </row>
    <row r="1659" spans="1:36" ht="17.100000000000001" customHeight="1" x14ac:dyDescent="0.25">
      <c r="A1659" s="60"/>
      <c r="B1659" s="18"/>
      <c r="C1659" s="19"/>
      <c r="K1659" s="21"/>
      <c r="AD1659" s="20"/>
      <c r="AE1659" s="20"/>
      <c r="AF1659" s="20"/>
      <c r="AG1659" s="20"/>
      <c r="AH1659" s="20"/>
      <c r="AI1659" s="20"/>
      <c r="AJ1659" s="20"/>
    </row>
    <row r="1660" spans="1:36" ht="17.100000000000001" customHeight="1" x14ac:dyDescent="0.25">
      <c r="A1660" s="60"/>
      <c r="B1660" s="18"/>
      <c r="C1660" s="19"/>
      <c r="K1660" s="21"/>
      <c r="AD1660" s="20"/>
      <c r="AE1660" s="20"/>
      <c r="AF1660" s="20"/>
      <c r="AG1660" s="20"/>
      <c r="AH1660" s="20"/>
      <c r="AI1660" s="20"/>
      <c r="AJ1660" s="20"/>
    </row>
    <row r="1661" spans="1:36" ht="17.100000000000001" customHeight="1" x14ac:dyDescent="0.25">
      <c r="A1661" s="60"/>
      <c r="B1661" s="18"/>
      <c r="C1661" s="19"/>
      <c r="K1661" s="21"/>
      <c r="AD1661" s="20"/>
      <c r="AE1661" s="20"/>
      <c r="AF1661" s="20"/>
      <c r="AG1661" s="20"/>
      <c r="AH1661" s="20"/>
      <c r="AI1661" s="20"/>
      <c r="AJ1661" s="20"/>
    </row>
    <row r="1662" spans="1:36" ht="17.100000000000001" customHeight="1" x14ac:dyDescent="0.25">
      <c r="A1662" s="60"/>
      <c r="B1662" s="18"/>
      <c r="C1662" s="19"/>
      <c r="K1662" s="21"/>
      <c r="AD1662" s="20"/>
      <c r="AE1662" s="20"/>
      <c r="AF1662" s="20"/>
      <c r="AG1662" s="20"/>
      <c r="AH1662" s="20"/>
      <c r="AI1662" s="20"/>
      <c r="AJ1662" s="20"/>
    </row>
    <row r="1663" spans="1:36" ht="17.100000000000001" customHeight="1" x14ac:dyDescent="0.25">
      <c r="A1663" s="60"/>
      <c r="B1663" s="18"/>
      <c r="C1663" s="19"/>
      <c r="K1663" s="21"/>
      <c r="AD1663" s="20"/>
      <c r="AE1663" s="20"/>
      <c r="AF1663" s="20"/>
      <c r="AG1663" s="20"/>
      <c r="AH1663" s="20"/>
      <c r="AI1663" s="20"/>
      <c r="AJ1663" s="20"/>
    </row>
    <row r="1664" spans="1:36" ht="17.100000000000001" customHeight="1" x14ac:dyDescent="0.25">
      <c r="A1664" s="60"/>
      <c r="B1664" s="18"/>
      <c r="C1664" s="19"/>
      <c r="K1664" s="21"/>
      <c r="AD1664" s="20"/>
      <c r="AE1664" s="20"/>
      <c r="AF1664" s="20"/>
      <c r="AG1664" s="20"/>
      <c r="AH1664" s="20"/>
      <c r="AI1664" s="20"/>
      <c r="AJ1664" s="20"/>
    </row>
    <row r="1665" spans="1:36" ht="17.100000000000001" customHeight="1" x14ac:dyDescent="0.25">
      <c r="A1665" s="60"/>
      <c r="B1665" s="18"/>
      <c r="C1665" s="19"/>
      <c r="K1665" s="21"/>
      <c r="AD1665" s="20"/>
      <c r="AE1665" s="20"/>
      <c r="AF1665" s="20"/>
      <c r="AG1665" s="20"/>
      <c r="AH1665" s="20"/>
      <c r="AI1665" s="20"/>
      <c r="AJ1665" s="20"/>
    </row>
    <row r="1666" spans="1:36" ht="17.100000000000001" customHeight="1" x14ac:dyDescent="0.25">
      <c r="A1666" s="60"/>
      <c r="B1666" s="18"/>
      <c r="C1666" s="19"/>
      <c r="K1666" s="21"/>
      <c r="AD1666" s="20"/>
      <c r="AE1666" s="20"/>
      <c r="AF1666" s="20"/>
      <c r="AG1666" s="20"/>
      <c r="AH1666" s="20"/>
      <c r="AI1666" s="20"/>
      <c r="AJ1666" s="20"/>
    </row>
    <row r="1667" spans="1:36" ht="17.100000000000001" customHeight="1" x14ac:dyDescent="0.25">
      <c r="A1667" s="60"/>
      <c r="B1667" s="18"/>
      <c r="C1667" s="19"/>
      <c r="K1667" s="21"/>
      <c r="AD1667" s="20"/>
      <c r="AE1667" s="20"/>
      <c r="AF1667" s="20"/>
      <c r="AG1667" s="20"/>
      <c r="AH1667" s="20"/>
      <c r="AI1667" s="20"/>
      <c r="AJ1667" s="20"/>
    </row>
    <row r="1668" spans="1:36" ht="17.100000000000001" customHeight="1" x14ac:dyDescent="0.25">
      <c r="A1668" s="60"/>
      <c r="B1668" s="18"/>
      <c r="C1668" s="19"/>
      <c r="K1668" s="21"/>
      <c r="AD1668" s="20"/>
      <c r="AE1668" s="20"/>
      <c r="AF1668" s="20"/>
      <c r="AG1668" s="20"/>
      <c r="AH1668" s="20"/>
      <c r="AI1668" s="20"/>
      <c r="AJ1668" s="20"/>
    </row>
    <row r="1669" spans="1:36" ht="17.100000000000001" customHeight="1" x14ac:dyDescent="0.25">
      <c r="A1669" s="60"/>
      <c r="B1669" s="18"/>
      <c r="C1669" s="19"/>
      <c r="K1669" s="21"/>
      <c r="AD1669" s="20"/>
      <c r="AE1669" s="20"/>
      <c r="AF1669" s="20"/>
      <c r="AG1669" s="20"/>
      <c r="AH1669" s="20"/>
      <c r="AI1669" s="20"/>
      <c r="AJ1669" s="20"/>
    </row>
    <row r="1670" spans="1:36" ht="17.100000000000001" customHeight="1" x14ac:dyDescent="0.25">
      <c r="A1670" s="60"/>
      <c r="B1670" s="18"/>
      <c r="C1670" s="19"/>
      <c r="K1670" s="21"/>
      <c r="AD1670" s="20"/>
      <c r="AE1670" s="20"/>
      <c r="AF1670" s="20"/>
      <c r="AG1670" s="20"/>
      <c r="AH1670" s="20"/>
      <c r="AI1670" s="20"/>
      <c r="AJ1670" s="20"/>
    </row>
    <row r="1671" spans="1:36" ht="17.100000000000001" customHeight="1" x14ac:dyDescent="0.25">
      <c r="A1671" s="60"/>
      <c r="B1671" s="18"/>
      <c r="C1671" s="19"/>
      <c r="K1671" s="21"/>
      <c r="AD1671" s="20"/>
      <c r="AE1671" s="20"/>
      <c r="AF1671" s="20"/>
      <c r="AG1671" s="20"/>
      <c r="AH1671" s="20"/>
      <c r="AI1671" s="20"/>
      <c r="AJ1671" s="20"/>
    </row>
    <row r="1672" spans="1:36" ht="17.100000000000001" customHeight="1" x14ac:dyDescent="0.25">
      <c r="A1672" s="60"/>
      <c r="B1672" s="18"/>
      <c r="C1672" s="19"/>
      <c r="K1672" s="21"/>
      <c r="AD1672" s="20"/>
      <c r="AE1672" s="20"/>
      <c r="AF1672" s="20"/>
      <c r="AG1672" s="20"/>
      <c r="AH1672" s="20"/>
      <c r="AI1672" s="20"/>
      <c r="AJ1672" s="20"/>
    </row>
    <row r="1673" spans="1:36" ht="17.100000000000001" customHeight="1" x14ac:dyDescent="0.25">
      <c r="A1673" s="60"/>
      <c r="B1673" s="18"/>
      <c r="C1673" s="19"/>
      <c r="K1673" s="21"/>
      <c r="AD1673" s="20"/>
      <c r="AE1673" s="20"/>
      <c r="AF1673" s="20"/>
      <c r="AG1673" s="20"/>
      <c r="AH1673" s="20"/>
      <c r="AI1673" s="20"/>
      <c r="AJ1673" s="20"/>
    </row>
    <row r="1674" spans="1:36" ht="17.100000000000001" customHeight="1" x14ac:dyDescent="0.25">
      <c r="A1674" s="60"/>
      <c r="B1674" s="18"/>
      <c r="C1674" s="19"/>
      <c r="K1674" s="21"/>
      <c r="AD1674" s="20"/>
      <c r="AE1674" s="20"/>
      <c r="AF1674" s="20"/>
      <c r="AG1674" s="20"/>
      <c r="AH1674" s="20"/>
      <c r="AI1674" s="20"/>
      <c r="AJ1674" s="20"/>
    </row>
    <row r="1675" spans="1:36" ht="17.100000000000001" customHeight="1" x14ac:dyDescent="0.25">
      <c r="A1675" s="60"/>
      <c r="B1675" s="18"/>
      <c r="C1675" s="19"/>
      <c r="K1675" s="21"/>
      <c r="AD1675" s="20"/>
      <c r="AE1675" s="20"/>
      <c r="AF1675" s="20"/>
      <c r="AG1675" s="20"/>
      <c r="AH1675" s="20"/>
      <c r="AI1675" s="20"/>
      <c r="AJ1675" s="20"/>
    </row>
    <row r="1676" spans="1:36" ht="17.100000000000001" customHeight="1" x14ac:dyDescent="0.25">
      <c r="A1676" s="60"/>
      <c r="B1676" s="18"/>
      <c r="C1676" s="19"/>
      <c r="K1676" s="21"/>
      <c r="AD1676" s="20"/>
      <c r="AE1676" s="20"/>
      <c r="AF1676" s="20"/>
      <c r="AG1676" s="20"/>
      <c r="AH1676" s="20"/>
      <c r="AI1676" s="20"/>
      <c r="AJ1676" s="20"/>
    </row>
    <row r="1677" spans="1:36" ht="17.100000000000001" customHeight="1" x14ac:dyDescent="0.25">
      <c r="A1677" s="60"/>
      <c r="B1677" s="18"/>
      <c r="C1677" s="19"/>
      <c r="K1677" s="21"/>
      <c r="AD1677" s="20"/>
      <c r="AE1677" s="20"/>
      <c r="AF1677" s="20"/>
      <c r="AG1677" s="20"/>
      <c r="AH1677" s="20"/>
      <c r="AI1677" s="20"/>
      <c r="AJ1677" s="20"/>
    </row>
    <row r="1678" spans="1:36" ht="17.100000000000001" customHeight="1" x14ac:dyDescent="0.25">
      <c r="A1678" s="60"/>
      <c r="B1678" s="18"/>
      <c r="C1678" s="19"/>
      <c r="K1678" s="21"/>
      <c r="AD1678" s="20"/>
      <c r="AE1678" s="20"/>
      <c r="AF1678" s="20"/>
      <c r="AG1678" s="20"/>
      <c r="AH1678" s="20"/>
      <c r="AI1678" s="20"/>
      <c r="AJ1678" s="20"/>
    </row>
    <row r="1679" spans="1:36" ht="17.100000000000001" customHeight="1" x14ac:dyDescent="0.25">
      <c r="A1679" s="60"/>
      <c r="B1679" s="18"/>
      <c r="C1679" s="19"/>
      <c r="K1679" s="21"/>
      <c r="AD1679" s="20"/>
      <c r="AE1679" s="20"/>
      <c r="AF1679" s="20"/>
      <c r="AG1679" s="20"/>
      <c r="AH1679" s="20"/>
      <c r="AI1679" s="20"/>
      <c r="AJ1679" s="20"/>
    </row>
    <row r="1680" spans="1:36" ht="17.100000000000001" customHeight="1" x14ac:dyDescent="0.25">
      <c r="A1680" s="60"/>
      <c r="B1680" s="18"/>
      <c r="C1680" s="19"/>
      <c r="K1680" s="21"/>
      <c r="AD1680" s="20"/>
      <c r="AE1680" s="20"/>
      <c r="AF1680" s="20"/>
      <c r="AG1680" s="20"/>
      <c r="AH1680" s="20"/>
      <c r="AI1680" s="20"/>
      <c r="AJ1680" s="20"/>
    </row>
    <row r="1681" spans="1:36" ht="17.100000000000001" customHeight="1" x14ac:dyDescent="0.25">
      <c r="A1681" s="60"/>
      <c r="B1681" s="18"/>
      <c r="C1681" s="19"/>
      <c r="K1681" s="21"/>
      <c r="AD1681" s="20"/>
      <c r="AE1681" s="20"/>
      <c r="AF1681" s="20"/>
      <c r="AG1681" s="20"/>
      <c r="AH1681" s="20"/>
      <c r="AI1681" s="20"/>
      <c r="AJ1681" s="20"/>
    </row>
    <row r="1682" spans="1:36" ht="17.100000000000001" customHeight="1" x14ac:dyDescent="0.25">
      <c r="A1682" s="60"/>
      <c r="B1682" s="18"/>
      <c r="C1682" s="19"/>
      <c r="K1682" s="21"/>
      <c r="AD1682" s="20"/>
      <c r="AE1682" s="20"/>
      <c r="AF1682" s="20"/>
      <c r="AG1682" s="20"/>
      <c r="AH1682" s="20"/>
      <c r="AI1682" s="20"/>
      <c r="AJ1682" s="20"/>
    </row>
    <row r="1683" spans="1:36" ht="17.100000000000001" customHeight="1" x14ac:dyDescent="0.25">
      <c r="A1683" s="60"/>
      <c r="B1683" s="18"/>
      <c r="C1683" s="19"/>
      <c r="K1683" s="21"/>
      <c r="AD1683" s="20"/>
      <c r="AE1683" s="20"/>
      <c r="AF1683" s="20"/>
      <c r="AG1683" s="20"/>
      <c r="AH1683" s="20"/>
      <c r="AI1683" s="20"/>
      <c r="AJ1683" s="20"/>
    </row>
    <row r="1684" spans="1:36" ht="17.100000000000001" customHeight="1" x14ac:dyDescent="0.25">
      <c r="A1684" s="60"/>
      <c r="B1684" s="18"/>
      <c r="C1684" s="19"/>
      <c r="K1684" s="21"/>
      <c r="AD1684" s="20"/>
      <c r="AE1684" s="20"/>
      <c r="AF1684" s="20"/>
      <c r="AG1684" s="20"/>
      <c r="AH1684" s="20"/>
      <c r="AI1684" s="20"/>
      <c r="AJ1684" s="20"/>
    </row>
    <row r="1685" spans="1:36" ht="17.100000000000001" customHeight="1" x14ac:dyDescent="0.25">
      <c r="A1685" s="60"/>
      <c r="B1685" s="18"/>
      <c r="C1685" s="19"/>
      <c r="K1685" s="21"/>
      <c r="AD1685" s="20"/>
      <c r="AE1685" s="20"/>
      <c r="AF1685" s="20"/>
      <c r="AG1685" s="20"/>
      <c r="AH1685" s="20"/>
      <c r="AI1685" s="20"/>
      <c r="AJ1685" s="20"/>
    </row>
    <row r="1686" spans="1:36" ht="17.100000000000001" customHeight="1" x14ac:dyDescent="0.25">
      <c r="A1686" s="60"/>
      <c r="B1686" s="18"/>
      <c r="C1686" s="19"/>
      <c r="K1686" s="21"/>
      <c r="AD1686" s="20"/>
      <c r="AE1686" s="20"/>
      <c r="AF1686" s="20"/>
      <c r="AG1686" s="20"/>
      <c r="AH1686" s="20"/>
      <c r="AI1686" s="20"/>
      <c r="AJ1686" s="20"/>
    </row>
    <row r="1687" spans="1:36" ht="17.100000000000001" customHeight="1" x14ac:dyDescent="0.25">
      <c r="A1687" s="60"/>
      <c r="B1687" s="18"/>
      <c r="C1687" s="19"/>
      <c r="K1687" s="21"/>
      <c r="AD1687" s="20"/>
      <c r="AE1687" s="20"/>
      <c r="AF1687" s="20"/>
      <c r="AG1687" s="20"/>
      <c r="AH1687" s="20"/>
      <c r="AI1687" s="20"/>
      <c r="AJ1687" s="20"/>
    </row>
    <row r="1688" spans="1:36" ht="17.100000000000001" customHeight="1" x14ac:dyDescent="0.25">
      <c r="A1688" s="60"/>
      <c r="B1688" s="18"/>
      <c r="C1688" s="19"/>
      <c r="K1688" s="21"/>
      <c r="AD1688" s="20"/>
      <c r="AE1688" s="20"/>
      <c r="AF1688" s="20"/>
      <c r="AG1688" s="20"/>
      <c r="AH1688" s="20"/>
      <c r="AI1688" s="20"/>
      <c r="AJ1688" s="20"/>
    </row>
    <row r="1689" spans="1:36" ht="17.100000000000001" customHeight="1" x14ac:dyDescent="0.25">
      <c r="A1689" s="60"/>
      <c r="B1689" s="18"/>
      <c r="C1689" s="19"/>
      <c r="K1689" s="21"/>
      <c r="AD1689" s="20"/>
      <c r="AE1689" s="20"/>
      <c r="AF1689" s="20"/>
      <c r="AG1689" s="20"/>
      <c r="AH1689" s="20"/>
      <c r="AI1689" s="20"/>
      <c r="AJ1689" s="20"/>
    </row>
    <row r="1690" spans="1:36" ht="17.100000000000001" customHeight="1" x14ac:dyDescent="0.25">
      <c r="A1690" s="60"/>
      <c r="B1690" s="18"/>
      <c r="C1690" s="19"/>
      <c r="K1690" s="21"/>
      <c r="AD1690" s="20"/>
      <c r="AE1690" s="20"/>
      <c r="AF1690" s="20"/>
      <c r="AG1690" s="20"/>
      <c r="AH1690" s="20"/>
      <c r="AI1690" s="20"/>
      <c r="AJ1690" s="20"/>
    </row>
    <row r="1691" spans="1:36" ht="17.100000000000001" customHeight="1" x14ac:dyDescent="0.25">
      <c r="A1691" s="60"/>
      <c r="B1691" s="18"/>
      <c r="C1691" s="19"/>
      <c r="K1691" s="21"/>
      <c r="AD1691" s="20"/>
      <c r="AE1691" s="20"/>
      <c r="AF1691" s="20"/>
      <c r="AG1691" s="20"/>
      <c r="AH1691" s="20"/>
      <c r="AI1691" s="20"/>
      <c r="AJ1691" s="20"/>
    </row>
    <row r="1692" spans="1:36" ht="17.100000000000001" customHeight="1" x14ac:dyDescent="0.25">
      <c r="A1692" s="60"/>
      <c r="B1692" s="18"/>
      <c r="C1692" s="19"/>
      <c r="K1692" s="21"/>
      <c r="AD1692" s="20"/>
      <c r="AE1692" s="20"/>
      <c r="AF1692" s="20"/>
      <c r="AG1692" s="20"/>
      <c r="AH1692" s="20"/>
      <c r="AI1692" s="20"/>
      <c r="AJ1692" s="20"/>
    </row>
    <row r="1693" spans="1:36" ht="17.100000000000001" customHeight="1" x14ac:dyDescent="0.25">
      <c r="A1693" s="60"/>
      <c r="B1693" s="18"/>
      <c r="C1693" s="19"/>
      <c r="K1693" s="21"/>
      <c r="AD1693" s="20"/>
      <c r="AE1693" s="20"/>
      <c r="AF1693" s="20"/>
      <c r="AG1693" s="20"/>
      <c r="AH1693" s="20"/>
      <c r="AI1693" s="20"/>
      <c r="AJ1693" s="20"/>
    </row>
    <row r="1694" spans="1:36" ht="17.100000000000001" customHeight="1" x14ac:dyDescent="0.25">
      <c r="A1694" s="60"/>
      <c r="B1694" s="18"/>
      <c r="C1694" s="19"/>
      <c r="K1694" s="21"/>
      <c r="AD1694" s="20"/>
      <c r="AE1694" s="20"/>
      <c r="AF1694" s="20"/>
      <c r="AG1694" s="20"/>
      <c r="AH1694" s="20"/>
      <c r="AI1694" s="20"/>
      <c r="AJ1694" s="20"/>
    </row>
    <row r="1695" spans="1:36" ht="17.100000000000001" customHeight="1" x14ac:dyDescent="0.25">
      <c r="A1695" s="60"/>
      <c r="B1695" s="18"/>
      <c r="C1695" s="19"/>
      <c r="K1695" s="21"/>
      <c r="AD1695" s="20"/>
      <c r="AE1695" s="20"/>
      <c r="AF1695" s="20"/>
      <c r="AG1695" s="20"/>
      <c r="AH1695" s="20"/>
      <c r="AI1695" s="20"/>
      <c r="AJ1695" s="20"/>
    </row>
    <row r="1696" spans="1:36" ht="17.100000000000001" customHeight="1" x14ac:dyDescent="0.25">
      <c r="A1696" s="60"/>
      <c r="B1696" s="18"/>
      <c r="C1696" s="19"/>
      <c r="K1696" s="21"/>
      <c r="AD1696" s="20"/>
      <c r="AE1696" s="20"/>
      <c r="AF1696" s="20"/>
      <c r="AG1696" s="20"/>
      <c r="AH1696" s="20"/>
      <c r="AI1696" s="20"/>
      <c r="AJ1696" s="20"/>
    </row>
    <row r="1697" spans="1:36" ht="17.100000000000001" customHeight="1" x14ac:dyDescent="0.25">
      <c r="A1697" s="60"/>
      <c r="B1697" s="18"/>
      <c r="C1697" s="19"/>
      <c r="K1697" s="21"/>
      <c r="AD1697" s="20"/>
      <c r="AE1697" s="20"/>
      <c r="AF1697" s="20"/>
      <c r="AG1697" s="20"/>
      <c r="AH1697" s="20"/>
      <c r="AI1697" s="20"/>
      <c r="AJ1697" s="20"/>
    </row>
    <row r="1698" spans="1:36" ht="17.100000000000001" customHeight="1" x14ac:dyDescent="0.25">
      <c r="A1698" s="60"/>
      <c r="B1698" s="18"/>
      <c r="C1698" s="19"/>
      <c r="K1698" s="21"/>
      <c r="AD1698" s="20"/>
      <c r="AE1698" s="20"/>
      <c r="AF1698" s="20"/>
      <c r="AG1698" s="20"/>
      <c r="AH1698" s="20"/>
      <c r="AI1698" s="20"/>
      <c r="AJ1698" s="20"/>
    </row>
    <row r="1699" spans="1:36" ht="17.100000000000001" customHeight="1" x14ac:dyDescent="0.25">
      <c r="A1699" s="60"/>
      <c r="B1699" s="18"/>
      <c r="C1699" s="19"/>
      <c r="K1699" s="21"/>
      <c r="AD1699" s="20"/>
      <c r="AE1699" s="20"/>
      <c r="AF1699" s="20"/>
      <c r="AG1699" s="20"/>
      <c r="AH1699" s="20"/>
      <c r="AI1699" s="20"/>
      <c r="AJ1699" s="20"/>
    </row>
    <row r="1700" spans="1:36" ht="17.100000000000001" customHeight="1" x14ac:dyDescent="0.25">
      <c r="A1700" s="60"/>
      <c r="B1700" s="18"/>
      <c r="C1700" s="19"/>
      <c r="K1700" s="21"/>
      <c r="AD1700" s="20"/>
      <c r="AE1700" s="20"/>
      <c r="AF1700" s="20"/>
      <c r="AG1700" s="20"/>
      <c r="AH1700" s="20"/>
      <c r="AI1700" s="20"/>
      <c r="AJ1700" s="20"/>
    </row>
    <row r="1701" spans="1:36" ht="17.100000000000001" customHeight="1" x14ac:dyDescent="0.25">
      <c r="A1701" s="60"/>
      <c r="B1701" s="18"/>
      <c r="C1701" s="19"/>
      <c r="K1701" s="21"/>
      <c r="AD1701" s="20"/>
      <c r="AE1701" s="20"/>
      <c r="AF1701" s="20"/>
      <c r="AG1701" s="20"/>
      <c r="AH1701" s="20"/>
      <c r="AI1701" s="20"/>
      <c r="AJ1701" s="20"/>
    </row>
    <row r="1702" spans="1:36" ht="17.100000000000001" customHeight="1" x14ac:dyDescent="0.25">
      <c r="A1702" s="60"/>
      <c r="B1702" s="18"/>
      <c r="C1702" s="19"/>
      <c r="K1702" s="21"/>
      <c r="AD1702" s="20"/>
      <c r="AE1702" s="20"/>
      <c r="AF1702" s="20"/>
      <c r="AG1702" s="20"/>
      <c r="AH1702" s="20"/>
      <c r="AI1702" s="20"/>
      <c r="AJ1702" s="20"/>
    </row>
    <row r="1703" spans="1:36" ht="17.100000000000001" customHeight="1" x14ac:dyDescent="0.25">
      <c r="A1703" s="60"/>
      <c r="B1703" s="18"/>
      <c r="C1703" s="19"/>
      <c r="K1703" s="21"/>
      <c r="AD1703" s="20"/>
      <c r="AE1703" s="20"/>
      <c r="AF1703" s="20"/>
      <c r="AG1703" s="20"/>
      <c r="AH1703" s="20"/>
      <c r="AI1703" s="20"/>
      <c r="AJ1703" s="20"/>
    </row>
    <row r="1704" spans="1:36" ht="17.100000000000001" customHeight="1" x14ac:dyDescent="0.25">
      <c r="A1704" s="60"/>
      <c r="B1704" s="18"/>
      <c r="C1704" s="19"/>
      <c r="K1704" s="21"/>
      <c r="AD1704" s="20"/>
      <c r="AE1704" s="20"/>
      <c r="AF1704" s="20"/>
      <c r="AG1704" s="20"/>
      <c r="AH1704" s="20"/>
      <c r="AI1704" s="20"/>
      <c r="AJ1704" s="20"/>
    </row>
    <row r="1705" spans="1:36" ht="17.100000000000001" customHeight="1" x14ac:dyDescent="0.25">
      <c r="A1705" s="60"/>
      <c r="B1705" s="18"/>
      <c r="C1705" s="19"/>
      <c r="K1705" s="21"/>
      <c r="AD1705" s="20"/>
      <c r="AE1705" s="20"/>
      <c r="AF1705" s="20"/>
      <c r="AG1705" s="20"/>
      <c r="AH1705" s="20"/>
      <c r="AI1705" s="20"/>
      <c r="AJ1705" s="20"/>
    </row>
    <row r="1706" spans="1:36" ht="17.100000000000001" customHeight="1" x14ac:dyDescent="0.25">
      <c r="A1706" s="60"/>
      <c r="B1706" s="18"/>
      <c r="C1706" s="19"/>
      <c r="K1706" s="21"/>
      <c r="AD1706" s="20"/>
      <c r="AE1706" s="20"/>
      <c r="AF1706" s="20"/>
      <c r="AG1706" s="20"/>
      <c r="AH1706" s="20"/>
      <c r="AI1706" s="20"/>
      <c r="AJ1706" s="20"/>
    </row>
    <row r="1707" spans="1:36" ht="17.100000000000001" customHeight="1" x14ac:dyDescent="0.25">
      <c r="A1707" s="60"/>
      <c r="B1707" s="18"/>
      <c r="C1707" s="19"/>
      <c r="K1707" s="21"/>
      <c r="AD1707" s="20"/>
      <c r="AE1707" s="20"/>
      <c r="AF1707" s="20"/>
      <c r="AG1707" s="20"/>
      <c r="AH1707" s="20"/>
      <c r="AI1707" s="20"/>
      <c r="AJ1707" s="20"/>
    </row>
    <row r="1708" spans="1:36" ht="17.100000000000001" customHeight="1" x14ac:dyDescent="0.25">
      <c r="A1708" s="60"/>
      <c r="B1708" s="18"/>
      <c r="C1708" s="19"/>
      <c r="K1708" s="21"/>
      <c r="AD1708" s="20"/>
      <c r="AE1708" s="20"/>
      <c r="AF1708" s="20"/>
      <c r="AG1708" s="20"/>
      <c r="AH1708" s="20"/>
      <c r="AI1708" s="20"/>
      <c r="AJ1708" s="20"/>
    </row>
    <row r="1709" spans="1:36" ht="17.100000000000001" customHeight="1" x14ac:dyDescent="0.25">
      <c r="A1709" s="60"/>
      <c r="B1709" s="18"/>
      <c r="C1709" s="19"/>
      <c r="K1709" s="21"/>
      <c r="AD1709" s="20"/>
      <c r="AE1709" s="20"/>
      <c r="AF1709" s="20"/>
      <c r="AG1709" s="20"/>
      <c r="AH1709" s="20"/>
      <c r="AI1709" s="20"/>
      <c r="AJ1709" s="20"/>
    </row>
    <row r="1710" spans="1:36" ht="17.100000000000001" customHeight="1" x14ac:dyDescent="0.25">
      <c r="A1710" s="60"/>
      <c r="B1710" s="18"/>
      <c r="C1710" s="19"/>
      <c r="K1710" s="21"/>
      <c r="AD1710" s="20"/>
      <c r="AE1710" s="20"/>
      <c r="AF1710" s="20"/>
      <c r="AG1710" s="20"/>
      <c r="AH1710" s="20"/>
      <c r="AI1710" s="20"/>
      <c r="AJ1710" s="20"/>
    </row>
    <row r="1711" spans="1:36" ht="17.100000000000001" customHeight="1" x14ac:dyDescent="0.25">
      <c r="A1711" s="60"/>
      <c r="B1711" s="18"/>
      <c r="C1711" s="19"/>
      <c r="K1711" s="21"/>
      <c r="AD1711" s="20"/>
      <c r="AE1711" s="20"/>
      <c r="AF1711" s="20"/>
      <c r="AG1711" s="20"/>
      <c r="AH1711" s="20"/>
      <c r="AI1711" s="20"/>
      <c r="AJ1711" s="20"/>
    </row>
    <row r="1712" spans="1:36" ht="17.100000000000001" customHeight="1" x14ac:dyDescent="0.25">
      <c r="A1712" s="60"/>
      <c r="B1712" s="18"/>
      <c r="C1712" s="19"/>
      <c r="K1712" s="21"/>
      <c r="AD1712" s="20"/>
      <c r="AE1712" s="20"/>
      <c r="AF1712" s="20"/>
      <c r="AG1712" s="20"/>
      <c r="AH1712" s="20"/>
      <c r="AI1712" s="20"/>
      <c r="AJ1712" s="20"/>
    </row>
    <row r="1713" spans="1:36" ht="17.100000000000001" customHeight="1" x14ac:dyDescent="0.25">
      <c r="A1713" s="60"/>
      <c r="B1713" s="18"/>
      <c r="C1713" s="19"/>
      <c r="K1713" s="21"/>
      <c r="AD1713" s="20"/>
      <c r="AE1713" s="20"/>
      <c r="AF1713" s="20"/>
      <c r="AG1713" s="20"/>
      <c r="AH1713" s="20"/>
      <c r="AI1713" s="20"/>
      <c r="AJ1713" s="20"/>
    </row>
    <row r="1714" spans="1:36" ht="17.100000000000001" customHeight="1" x14ac:dyDescent="0.25">
      <c r="A1714" s="60"/>
      <c r="B1714" s="18"/>
      <c r="C1714" s="19"/>
      <c r="K1714" s="21"/>
      <c r="AD1714" s="20"/>
      <c r="AE1714" s="20"/>
      <c r="AF1714" s="20"/>
      <c r="AG1714" s="20"/>
      <c r="AH1714" s="20"/>
      <c r="AI1714" s="20"/>
      <c r="AJ1714" s="20"/>
    </row>
    <row r="1715" spans="1:36" ht="17.100000000000001" customHeight="1" x14ac:dyDescent="0.25">
      <c r="A1715" s="60"/>
      <c r="B1715" s="18"/>
      <c r="C1715" s="19"/>
      <c r="K1715" s="21"/>
      <c r="AD1715" s="20"/>
      <c r="AE1715" s="20"/>
      <c r="AF1715" s="20"/>
      <c r="AG1715" s="20"/>
      <c r="AH1715" s="20"/>
      <c r="AI1715" s="20"/>
      <c r="AJ1715" s="20"/>
    </row>
    <row r="1716" spans="1:36" ht="17.100000000000001" customHeight="1" x14ac:dyDescent="0.25">
      <c r="A1716" s="60"/>
      <c r="B1716" s="18"/>
      <c r="C1716" s="19"/>
      <c r="K1716" s="21"/>
      <c r="AD1716" s="20"/>
      <c r="AE1716" s="20"/>
      <c r="AF1716" s="20"/>
      <c r="AG1716" s="20"/>
      <c r="AH1716" s="20"/>
      <c r="AI1716" s="20"/>
      <c r="AJ1716" s="20"/>
    </row>
    <row r="1717" spans="1:36" ht="17.100000000000001" customHeight="1" x14ac:dyDescent="0.25">
      <c r="A1717" s="60"/>
      <c r="B1717" s="18"/>
      <c r="C1717" s="19"/>
      <c r="K1717" s="21"/>
      <c r="AD1717" s="20"/>
      <c r="AE1717" s="20"/>
      <c r="AF1717" s="20"/>
      <c r="AG1717" s="20"/>
      <c r="AH1717" s="20"/>
      <c r="AI1717" s="20"/>
      <c r="AJ1717" s="20"/>
    </row>
    <row r="1718" spans="1:36" ht="17.100000000000001" customHeight="1" x14ac:dyDescent="0.25">
      <c r="A1718" s="60"/>
      <c r="B1718" s="18"/>
      <c r="C1718" s="19"/>
      <c r="K1718" s="21"/>
      <c r="AD1718" s="20"/>
      <c r="AE1718" s="20"/>
      <c r="AF1718" s="20"/>
      <c r="AG1718" s="20"/>
      <c r="AH1718" s="20"/>
      <c r="AI1718" s="20"/>
      <c r="AJ1718" s="20"/>
    </row>
    <row r="1719" spans="1:36" ht="17.100000000000001" customHeight="1" x14ac:dyDescent="0.25">
      <c r="A1719" s="60"/>
      <c r="B1719" s="18"/>
      <c r="C1719" s="19"/>
      <c r="K1719" s="21"/>
      <c r="AD1719" s="20"/>
      <c r="AE1719" s="20"/>
      <c r="AF1719" s="20"/>
      <c r="AG1719" s="20"/>
      <c r="AH1719" s="20"/>
      <c r="AI1719" s="20"/>
      <c r="AJ1719" s="20"/>
    </row>
    <row r="1720" spans="1:36" ht="17.100000000000001" customHeight="1" x14ac:dyDescent="0.25">
      <c r="A1720" s="60"/>
      <c r="B1720" s="18"/>
      <c r="C1720" s="19"/>
      <c r="K1720" s="21"/>
      <c r="AD1720" s="20"/>
      <c r="AE1720" s="20"/>
      <c r="AF1720" s="20"/>
      <c r="AG1720" s="20"/>
      <c r="AH1720" s="20"/>
      <c r="AI1720" s="20"/>
      <c r="AJ1720" s="20"/>
    </row>
    <row r="1721" spans="1:36" ht="17.100000000000001" customHeight="1" x14ac:dyDescent="0.25">
      <c r="A1721" s="60"/>
      <c r="B1721" s="18"/>
      <c r="C1721" s="19"/>
      <c r="K1721" s="21"/>
      <c r="AD1721" s="20"/>
      <c r="AE1721" s="20"/>
      <c r="AF1721" s="20"/>
      <c r="AG1721" s="20"/>
      <c r="AH1721" s="20"/>
      <c r="AI1721" s="20"/>
      <c r="AJ1721" s="20"/>
    </row>
    <row r="1722" spans="1:36" ht="17.100000000000001" customHeight="1" x14ac:dyDescent="0.25">
      <c r="A1722" s="60"/>
      <c r="B1722" s="18"/>
      <c r="C1722" s="19"/>
      <c r="K1722" s="21"/>
      <c r="AD1722" s="20"/>
      <c r="AE1722" s="20"/>
      <c r="AF1722" s="20"/>
      <c r="AG1722" s="20"/>
      <c r="AH1722" s="20"/>
      <c r="AI1722" s="20"/>
      <c r="AJ1722" s="20"/>
    </row>
    <row r="1723" spans="1:36" ht="17.100000000000001" customHeight="1" x14ac:dyDescent="0.25">
      <c r="A1723" s="60"/>
      <c r="B1723" s="18"/>
      <c r="C1723" s="19"/>
      <c r="K1723" s="21"/>
      <c r="AD1723" s="20"/>
      <c r="AE1723" s="20"/>
      <c r="AF1723" s="20"/>
      <c r="AG1723" s="20"/>
      <c r="AH1723" s="20"/>
      <c r="AI1723" s="20"/>
      <c r="AJ1723" s="20"/>
    </row>
    <row r="1724" spans="1:36" ht="17.100000000000001" customHeight="1" x14ac:dyDescent="0.25">
      <c r="A1724" s="60"/>
      <c r="B1724" s="18"/>
      <c r="C1724" s="19"/>
      <c r="K1724" s="21"/>
      <c r="AD1724" s="20"/>
      <c r="AE1724" s="20"/>
      <c r="AF1724" s="20"/>
      <c r="AG1724" s="20"/>
      <c r="AH1724" s="20"/>
      <c r="AI1724" s="20"/>
      <c r="AJ1724" s="20"/>
    </row>
    <row r="1725" spans="1:36" ht="17.100000000000001" customHeight="1" x14ac:dyDescent="0.25">
      <c r="A1725" s="60"/>
      <c r="B1725" s="18"/>
      <c r="C1725" s="19"/>
      <c r="K1725" s="21"/>
      <c r="AD1725" s="20"/>
      <c r="AE1725" s="20"/>
      <c r="AF1725" s="20"/>
      <c r="AG1725" s="20"/>
      <c r="AH1725" s="20"/>
      <c r="AI1725" s="20"/>
      <c r="AJ1725" s="20"/>
    </row>
    <row r="1726" spans="1:36" ht="17.100000000000001" customHeight="1" x14ac:dyDescent="0.25">
      <c r="A1726" s="60"/>
      <c r="B1726" s="18"/>
      <c r="C1726" s="19"/>
      <c r="K1726" s="21"/>
      <c r="AD1726" s="20"/>
      <c r="AE1726" s="20"/>
      <c r="AF1726" s="20"/>
      <c r="AG1726" s="20"/>
      <c r="AH1726" s="20"/>
      <c r="AI1726" s="20"/>
      <c r="AJ1726" s="20"/>
    </row>
    <row r="1727" spans="1:36" ht="17.100000000000001" customHeight="1" x14ac:dyDescent="0.25">
      <c r="A1727" s="60"/>
      <c r="B1727" s="18"/>
      <c r="C1727" s="19"/>
      <c r="K1727" s="21"/>
      <c r="AD1727" s="20"/>
      <c r="AE1727" s="20"/>
      <c r="AF1727" s="20"/>
      <c r="AG1727" s="20"/>
      <c r="AH1727" s="20"/>
      <c r="AI1727" s="20"/>
      <c r="AJ1727" s="20"/>
    </row>
    <row r="1728" spans="1:36" ht="17.100000000000001" customHeight="1" x14ac:dyDescent="0.25">
      <c r="A1728" s="60"/>
      <c r="B1728" s="18"/>
      <c r="C1728" s="19"/>
      <c r="K1728" s="21"/>
      <c r="AD1728" s="20"/>
      <c r="AE1728" s="20"/>
      <c r="AF1728" s="20"/>
      <c r="AG1728" s="20"/>
      <c r="AH1728" s="20"/>
      <c r="AI1728" s="20"/>
      <c r="AJ1728" s="20"/>
    </row>
    <row r="1729" spans="1:36" ht="17.100000000000001" customHeight="1" x14ac:dyDescent="0.25">
      <c r="A1729" s="60"/>
      <c r="B1729" s="18"/>
      <c r="C1729" s="19"/>
      <c r="K1729" s="21"/>
      <c r="AD1729" s="20"/>
      <c r="AE1729" s="20"/>
      <c r="AF1729" s="20"/>
      <c r="AG1729" s="20"/>
      <c r="AH1729" s="20"/>
      <c r="AI1729" s="20"/>
      <c r="AJ1729" s="20"/>
    </row>
    <row r="1730" spans="1:36" ht="17.100000000000001" customHeight="1" x14ac:dyDescent="0.25">
      <c r="A1730" s="60"/>
      <c r="B1730" s="18"/>
      <c r="C1730" s="19"/>
      <c r="K1730" s="21"/>
      <c r="AD1730" s="20"/>
      <c r="AE1730" s="20"/>
      <c r="AF1730" s="20"/>
      <c r="AG1730" s="20"/>
      <c r="AH1730" s="20"/>
      <c r="AI1730" s="20"/>
      <c r="AJ1730" s="20"/>
    </row>
    <row r="1731" spans="1:36" ht="17.100000000000001" customHeight="1" x14ac:dyDescent="0.25">
      <c r="A1731" s="60"/>
      <c r="B1731" s="18"/>
      <c r="C1731" s="19"/>
      <c r="K1731" s="21"/>
      <c r="AD1731" s="20"/>
      <c r="AE1731" s="20"/>
      <c r="AF1731" s="20"/>
      <c r="AG1731" s="20"/>
      <c r="AH1731" s="20"/>
      <c r="AI1731" s="20"/>
      <c r="AJ1731" s="20"/>
    </row>
    <row r="1732" spans="1:36" ht="17.100000000000001" customHeight="1" x14ac:dyDescent="0.25">
      <c r="A1732" s="60"/>
      <c r="B1732" s="18"/>
      <c r="C1732" s="19"/>
      <c r="K1732" s="21"/>
      <c r="AD1732" s="20"/>
      <c r="AE1732" s="20"/>
      <c r="AF1732" s="20"/>
      <c r="AG1732" s="20"/>
      <c r="AH1732" s="20"/>
      <c r="AI1732" s="20"/>
      <c r="AJ1732" s="20"/>
    </row>
    <row r="1733" spans="1:36" ht="17.100000000000001" customHeight="1" x14ac:dyDescent="0.25">
      <c r="A1733" s="60"/>
      <c r="B1733" s="18"/>
      <c r="C1733" s="19"/>
      <c r="K1733" s="21"/>
      <c r="AD1733" s="20"/>
      <c r="AE1733" s="20"/>
      <c r="AF1733" s="20"/>
      <c r="AG1733" s="20"/>
      <c r="AH1733" s="20"/>
      <c r="AI1733" s="20"/>
      <c r="AJ1733" s="20"/>
    </row>
    <row r="1734" spans="1:36" ht="17.100000000000001" customHeight="1" x14ac:dyDescent="0.25">
      <c r="A1734" s="60"/>
      <c r="B1734" s="18"/>
      <c r="C1734" s="19"/>
      <c r="K1734" s="21"/>
      <c r="AD1734" s="20"/>
      <c r="AE1734" s="20"/>
      <c r="AF1734" s="20"/>
      <c r="AG1734" s="20"/>
      <c r="AH1734" s="20"/>
      <c r="AI1734" s="20"/>
      <c r="AJ1734" s="20"/>
    </row>
    <row r="1735" spans="1:36" ht="17.100000000000001" customHeight="1" x14ac:dyDescent="0.25">
      <c r="A1735" s="60"/>
      <c r="B1735" s="18"/>
      <c r="C1735" s="19"/>
      <c r="K1735" s="21"/>
      <c r="AD1735" s="20"/>
      <c r="AE1735" s="20"/>
      <c r="AF1735" s="20"/>
      <c r="AG1735" s="20"/>
      <c r="AH1735" s="20"/>
      <c r="AI1735" s="20"/>
      <c r="AJ1735" s="20"/>
    </row>
    <row r="1736" spans="1:36" ht="17.100000000000001" customHeight="1" x14ac:dyDescent="0.25">
      <c r="A1736" s="60"/>
      <c r="B1736" s="18"/>
      <c r="C1736" s="19"/>
      <c r="K1736" s="21"/>
      <c r="AD1736" s="20"/>
      <c r="AE1736" s="20"/>
      <c r="AF1736" s="20"/>
      <c r="AG1736" s="20"/>
      <c r="AH1736" s="20"/>
      <c r="AI1736" s="20"/>
      <c r="AJ1736" s="20"/>
    </row>
    <row r="1737" spans="1:36" ht="17.100000000000001" customHeight="1" x14ac:dyDescent="0.25">
      <c r="A1737" s="60"/>
      <c r="B1737" s="18"/>
      <c r="C1737" s="19"/>
      <c r="K1737" s="21"/>
      <c r="AD1737" s="20"/>
      <c r="AE1737" s="20"/>
      <c r="AF1737" s="20"/>
      <c r="AG1737" s="20"/>
      <c r="AH1737" s="20"/>
      <c r="AI1737" s="20"/>
      <c r="AJ1737" s="20"/>
    </row>
    <row r="1738" spans="1:36" ht="17.100000000000001" customHeight="1" x14ac:dyDescent="0.25">
      <c r="A1738" s="60"/>
      <c r="B1738" s="18"/>
      <c r="C1738" s="19"/>
      <c r="K1738" s="21"/>
      <c r="AD1738" s="20"/>
      <c r="AE1738" s="20"/>
      <c r="AF1738" s="20"/>
      <c r="AG1738" s="20"/>
      <c r="AH1738" s="20"/>
      <c r="AI1738" s="20"/>
      <c r="AJ1738" s="20"/>
    </row>
    <row r="1739" spans="1:36" ht="17.100000000000001" customHeight="1" x14ac:dyDescent="0.25">
      <c r="A1739" s="60"/>
      <c r="B1739" s="18"/>
      <c r="C1739" s="19"/>
      <c r="K1739" s="21"/>
      <c r="AD1739" s="20"/>
      <c r="AE1739" s="20"/>
      <c r="AF1739" s="20"/>
      <c r="AG1739" s="20"/>
      <c r="AH1739" s="20"/>
      <c r="AI1739" s="20"/>
      <c r="AJ1739" s="20"/>
    </row>
    <row r="1740" spans="1:36" ht="17.100000000000001" customHeight="1" x14ac:dyDescent="0.25">
      <c r="A1740" s="60"/>
      <c r="B1740" s="18"/>
      <c r="C1740" s="19"/>
      <c r="K1740" s="21"/>
      <c r="AD1740" s="20"/>
      <c r="AE1740" s="20"/>
      <c r="AF1740" s="20"/>
      <c r="AG1740" s="20"/>
      <c r="AH1740" s="20"/>
      <c r="AI1740" s="20"/>
      <c r="AJ1740" s="20"/>
    </row>
    <row r="1741" spans="1:36" ht="17.100000000000001" customHeight="1" x14ac:dyDescent="0.25">
      <c r="A1741" s="60"/>
      <c r="B1741" s="18"/>
      <c r="C1741" s="19"/>
      <c r="K1741" s="21"/>
      <c r="AD1741" s="20"/>
      <c r="AE1741" s="20"/>
      <c r="AF1741" s="20"/>
      <c r="AG1741" s="20"/>
      <c r="AH1741" s="20"/>
      <c r="AI1741" s="20"/>
      <c r="AJ1741" s="20"/>
    </row>
    <row r="1742" spans="1:36" ht="17.100000000000001" customHeight="1" x14ac:dyDescent="0.25">
      <c r="A1742" s="60"/>
      <c r="B1742" s="18"/>
      <c r="C1742" s="19"/>
      <c r="K1742" s="21"/>
      <c r="AD1742" s="20"/>
      <c r="AE1742" s="20"/>
      <c r="AF1742" s="20"/>
      <c r="AG1742" s="20"/>
      <c r="AH1742" s="20"/>
      <c r="AI1742" s="20"/>
      <c r="AJ1742" s="20"/>
    </row>
    <row r="1743" spans="1:36" ht="17.100000000000001" customHeight="1" x14ac:dyDescent="0.25">
      <c r="A1743" s="60"/>
      <c r="B1743" s="18"/>
      <c r="C1743" s="19"/>
      <c r="K1743" s="21"/>
      <c r="AD1743" s="20"/>
      <c r="AE1743" s="20"/>
      <c r="AF1743" s="20"/>
      <c r="AG1743" s="20"/>
      <c r="AH1743" s="20"/>
      <c r="AI1743" s="20"/>
      <c r="AJ1743" s="20"/>
    </row>
    <row r="1744" spans="1:36" ht="17.100000000000001" customHeight="1" x14ac:dyDescent="0.25">
      <c r="A1744" s="60"/>
      <c r="B1744" s="18"/>
      <c r="C1744" s="19"/>
      <c r="K1744" s="21"/>
      <c r="AD1744" s="20"/>
      <c r="AE1744" s="20"/>
      <c r="AF1744" s="20"/>
      <c r="AG1744" s="20"/>
      <c r="AH1744" s="20"/>
      <c r="AI1744" s="20"/>
      <c r="AJ1744" s="20"/>
    </row>
    <row r="1745" spans="1:36" ht="17.100000000000001" customHeight="1" x14ac:dyDescent="0.25">
      <c r="A1745" s="60"/>
      <c r="B1745" s="18"/>
      <c r="C1745" s="19"/>
      <c r="K1745" s="21"/>
      <c r="AD1745" s="20"/>
      <c r="AE1745" s="20"/>
      <c r="AF1745" s="20"/>
      <c r="AG1745" s="20"/>
      <c r="AH1745" s="20"/>
      <c r="AI1745" s="20"/>
      <c r="AJ1745" s="20"/>
    </row>
    <row r="1746" spans="1:36" ht="17.100000000000001" customHeight="1" x14ac:dyDescent="0.25">
      <c r="A1746" s="60"/>
      <c r="B1746" s="18"/>
      <c r="C1746" s="19"/>
      <c r="K1746" s="21"/>
      <c r="AD1746" s="20"/>
      <c r="AE1746" s="20"/>
      <c r="AF1746" s="20"/>
      <c r="AG1746" s="20"/>
      <c r="AH1746" s="20"/>
      <c r="AI1746" s="20"/>
      <c r="AJ1746" s="20"/>
    </row>
    <row r="1747" spans="1:36" ht="17.100000000000001" customHeight="1" x14ac:dyDescent="0.25">
      <c r="A1747" s="60"/>
      <c r="B1747" s="18"/>
      <c r="C1747" s="19"/>
      <c r="K1747" s="21"/>
      <c r="AD1747" s="20"/>
      <c r="AE1747" s="20"/>
      <c r="AF1747" s="20"/>
      <c r="AG1747" s="20"/>
      <c r="AH1747" s="20"/>
      <c r="AI1747" s="20"/>
      <c r="AJ1747" s="20"/>
    </row>
    <row r="1748" spans="1:36" ht="17.100000000000001" customHeight="1" x14ac:dyDescent="0.25">
      <c r="A1748" s="60"/>
      <c r="B1748" s="18"/>
      <c r="C1748" s="19"/>
      <c r="K1748" s="21"/>
      <c r="AD1748" s="20"/>
      <c r="AE1748" s="20"/>
      <c r="AF1748" s="20"/>
      <c r="AG1748" s="20"/>
      <c r="AH1748" s="20"/>
      <c r="AI1748" s="20"/>
      <c r="AJ1748" s="20"/>
    </row>
    <row r="1749" spans="1:36" ht="17.100000000000001" customHeight="1" x14ac:dyDescent="0.25">
      <c r="A1749" s="60"/>
      <c r="B1749" s="18"/>
      <c r="C1749" s="19"/>
      <c r="K1749" s="21"/>
      <c r="AD1749" s="20"/>
      <c r="AE1749" s="20"/>
      <c r="AF1749" s="20"/>
      <c r="AG1749" s="20"/>
      <c r="AH1749" s="20"/>
      <c r="AI1749" s="20"/>
      <c r="AJ1749" s="20"/>
    </row>
    <row r="1750" spans="1:36" ht="17.100000000000001" customHeight="1" x14ac:dyDescent="0.25">
      <c r="A1750" s="60"/>
      <c r="B1750" s="18"/>
      <c r="C1750" s="19"/>
      <c r="K1750" s="21"/>
      <c r="AD1750" s="20"/>
      <c r="AE1750" s="20"/>
      <c r="AF1750" s="20"/>
      <c r="AG1750" s="20"/>
      <c r="AH1750" s="20"/>
      <c r="AI1750" s="20"/>
      <c r="AJ1750" s="20"/>
    </row>
    <row r="1751" spans="1:36" ht="17.100000000000001" customHeight="1" x14ac:dyDescent="0.25">
      <c r="A1751" s="60"/>
      <c r="B1751" s="18"/>
      <c r="C1751" s="19"/>
      <c r="K1751" s="21"/>
      <c r="AD1751" s="20"/>
      <c r="AE1751" s="20"/>
      <c r="AF1751" s="20"/>
      <c r="AG1751" s="20"/>
      <c r="AH1751" s="20"/>
      <c r="AI1751" s="20"/>
      <c r="AJ1751" s="20"/>
    </row>
    <row r="1752" spans="1:36" ht="17.100000000000001" customHeight="1" x14ac:dyDescent="0.25">
      <c r="A1752" s="60"/>
      <c r="B1752" s="18"/>
      <c r="C1752" s="19"/>
      <c r="K1752" s="21"/>
      <c r="AD1752" s="20"/>
      <c r="AE1752" s="20"/>
      <c r="AF1752" s="20"/>
      <c r="AG1752" s="20"/>
      <c r="AH1752" s="20"/>
      <c r="AI1752" s="20"/>
      <c r="AJ1752" s="20"/>
    </row>
    <row r="1753" spans="1:36" ht="17.100000000000001" customHeight="1" x14ac:dyDescent="0.25">
      <c r="A1753" s="60"/>
      <c r="B1753" s="18"/>
      <c r="C1753" s="19"/>
      <c r="K1753" s="21"/>
      <c r="AD1753" s="20"/>
      <c r="AE1753" s="20"/>
      <c r="AF1753" s="20"/>
      <c r="AG1753" s="20"/>
      <c r="AH1753" s="20"/>
      <c r="AI1753" s="20"/>
      <c r="AJ1753" s="20"/>
    </row>
    <row r="1754" spans="1:36" ht="17.100000000000001" customHeight="1" x14ac:dyDescent="0.25">
      <c r="A1754" s="60"/>
      <c r="B1754" s="18"/>
      <c r="C1754" s="19"/>
      <c r="K1754" s="21"/>
      <c r="AD1754" s="20"/>
      <c r="AE1754" s="20"/>
      <c r="AF1754" s="20"/>
      <c r="AG1754" s="20"/>
      <c r="AH1754" s="20"/>
      <c r="AI1754" s="20"/>
      <c r="AJ1754" s="20"/>
    </row>
    <row r="1755" spans="1:36" ht="17.100000000000001" customHeight="1" x14ac:dyDescent="0.25">
      <c r="A1755" s="60"/>
      <c r="B1755" s="18"/>
      <c r="C1755" s="19"/>
      <c r="K1755" s="21"/>
      <c r="AD1755" s="20"/>
      <c r="AE1755" s="20"/>
      <c r="AF1755" s="20"/>
      <c r="AG1755" s="20"/>
      <c r="AH1755" s="20"/>
      <c r="AI1755" s="20"/>
      <c r="AJ1755" s="20"/>
    </row>
    <row r="1756" spans="1:36" ht="17.100000000000001" customHeight="1" x14ac:dyDescent="0.25">
      <c r="A1756" s="60"/>
      <c r="B1756" s="18"/>
      <c r="C1756" s="19"/>
      <c r="K1756" s="21"/>
      <c r="AD1756" s="20"/>
      <c r="AE1756" s="20"/>
      <c r="AF1756" s="20"/>
      <c r="AG1756" s="20"/>
      <c r="AH1756" s="20"/>
      <c r="AI1756" s="20"/>
      <c r="AJ1756" s="20"/>
    </row>
    <row r="1757" spans="1:36" ht="17.100000000000001" customHeight="1" x14ac:dyDescent="0.25">
      <c r="A1757" s="60"/>
      <c r="B1757" s="18"/>
      <c r="C1757" s="19"/>
      <c r="K1757" s="21"/>
      <c r="AD1757" s="20"/>
      <c r="AE1757" s="20"/>
      <c r="AF1757" s="20"/>
      <c r="AG1757" s="20"/>
      <c r="AH1757" s="20"/>
      <c r="AI1757" s="20"/>
      <c r="AJ1757" s="20"/>
    </row>
    <row r="1758" spans="1:36" ht="17.100000000000001" customHeight="1" x14ac:dyDescent="0.25">
      <c r="A1758" s="60"/>
      <c r="B1758" s="18"/>
      <c r="C1758" s="19"/>
      <c r="K1758" s="21"/>
      <c r="AD1758" s="20"/>
      <c r="AE1758" s="20"/>
      <c r="AF1758" s="20"/>
      <c r="AG1758" s="20"/>
      <c r="AH1758" s="20"/>
      <c r="AI1758" s="20"/>
      <c r="AJ1758" s="20"/>
    </row>
    <row r="1759" spans="1:36" ht="17.100000000000001" customHeight="1" x14ac:dyDescent="0.25">
      <c r="A1759" s="60"/>
      <c r="B1759" s="18"/>
      <c r="C1759" s="19"/>
      <c r="K1759" s="21"/>
      <c r="AD1759" s="20"/>
      <c r="AE1759" s="20"/>
      <c r="AF1759" s="20"/>
      <c r="AG1759" s="20"/>
      <c r="AH1759" s="20"/>
      <c r="AI1759" s="20"/>
      <c r="AJ1759" s="20"/>
    </row>
    <row r="1760" spans="1:36" ht="17.100000000000001" customHeight="1" x14ac:dyDescent="0.25">
      <c r="A1760" s="60"/>
      <c r="B1760" s="18"/>
      <c r="C1760" s="19"/>
      <c r="K1760" s="21"/>
      <c r="AD1760" s="20"/>
      <c r="AE1760" s="20"/>
      <c r="AF1760" s="20"/>
      <c r="AG1760" s="20"/>
      <c r="AH1760" s="20"/>
      <c r="AI1760" s="20"/>
      <c r="AJ1760" s="20"/>
    </row>
    <row r="1761" spans="1:36" ht="17.100000000000001" customHeight="1" x14ac:dyDescent="0.25">
      <c r="A1761" s="60"/>
      <c r="B1761" s="18"/>
      <c r="C1761" s="19"/>
      <c r="K1761" s="21"/>
      <c r="AD1761" s="20"/>
      <c r="AE1761" s="20"/>
      <c r="AF1761" s="20"/>
      <c r="AG1761" s="20"/>
      <c r="AH1761" s="20"/>
      <c r="AI1761" s="20"/>
      <c r="AJ1761" s="20"/>
    </row>
    <row r="1762" spans="1:36" ht="17.100000000000001" customHeight="1" x14ac:dyDescent="0.25">
      <c r="A1762" s="60"/>
      <c r="B1762" s="18"/>
      <c r="C1762" s="19"/>
      <c r="K1762" s="21"/>
      <c r="AD1762" s="20"/>
      <c r="AE1762" s="20"/>
      <c r="AF1762" s="20"/>
      <c r="AG1762" s="20"/>
      <c r="AH1762" s="20"/>
      <c r="AI1762" s="20"/>
      <c r="AJ1762" s="20"/>
    </row>
    <row r="1763" spans="1:36" ht="17.100000000000001" customHeight="1" x14ac:dyDescent="0.25">
      <c r="A1763" s="60"/>
      <c r="B1763" s="18"/>
      <c r="C1763" s="19"/>
      <c r="K1763" s="21"/>
      <c r="AD1763" s="20"/>
      <c r="AE1763" s="20"/>
      <c r="AF1763" s="20"/>
      <c r="AG1763" s="20"/>
      <c r="AH1763" s="20"/>
      <c r="AI1763" s="20"/>
      <c r="AJ1763" s="20"/>
    </row>
    <row r="1764" spans="1:36" ht="17.100000000000001" customHeight="1" x14ac:dyDescent="0.25">
      <c r="A1764" s="60"/>
      <c r="B1764" s="18"/>
      <c r="C1764" s="19"/>
      <c r="K1764" s="21"/>
      <c r="AD1764" s="20"/>
      <c r="AE1764" s="20"/>
      <c r="AF1764" s="20"/>
      <c r="AG1764" s="20"/>
      <c r="AH1764" s="20"/>
      <c r="AI1764" s="20"/>
      <c r="AJ1764" s="20"/>
    </row>
    <row r="1765" spans="1:36" ht="17.100000000000001" customHeight="1" x14ac:dyDescent="0.25">
      <c r="A1765" s="60"/>
      <c r="B1765" s="18"/>
      <c r="C1765" s="19"/>
      <c r="K1765" s="21"/>
      <c r="AD1765" s="20"/>
      <c r="AE1765" s="20"/>
      <c r="AF1765" s="20"/>
      <c r="AG1765" s="20"/>
      <c r="AH1765" s="20"/>
      <c r="AI1765" s="20"/>
      <c r="AJ1765" s="20"/>
    </row>
    <row r="1766" spans="1:36" ht="17.100000000000001" customHeight="1" x14ac:dyDescent="0.25">
      <c r="A1766" s="60"/>
      <c r="B1766" s="18"/>
      <c r="C1766" s="19"/>
      <c r="K1766" s="21"/>
      <c r="AD1766" s="20"/>
      <c r="AE1766" s="20"/>
      <c r="AF1766" s="20"/>
      <c r="AG1766" s="20"/>
      <c r="AH1766" s="20"/>
      <c r="AI1766" s="20"/>
      <c r="AJ1766" s="20"/>
    </row>
    <row r="1767" spans="1:36" ht="17.100000000000001" customHeight="1" x14ac:dyDescent="0.25">
      <c r="A1767" s="60"/>
      <c r="B1767" s="18"/>
      <c r="C1767" s="19"/>
      <c r="K1767" s="21"/>
      <c r="AD1767" s="20"/>
      <c r="AE1767" s="20"/>
      <c r="AF1767" s="20"/>
      <c r="AG1767" s="20"/>
      <c r="AH1767" s="20"/>
      <c r="AI1767" s="20"/>
      <c r="AJ1767" s="20"/>
    </row>
    <row r="1768" spans="1:36" ht="17.100000000000001" customHeight="1" x14ac:dyDescent="0.25">
      <c r="A1768" s="60"/>
      <c r="B1768" s="18"/>
      <c r="C1768" s="19"/>
      <c r="K1768" s="21"/>
      <c r="AD1768" s="20"/>
      <c r="AE1768" s="20"/>
      <c r="AF1768" s="20"/>
      <c r="AG1768" s="20"/>
      <c r="AH1768" s="20"/>
      <c r="AI1768" s="20"/>
      <c r="AJ1768" s="20"/>
    </row>
    <row r="1769" spans="1:36" ht="17.100000000000001" customHeight="1" x14ac:dyDescent="0.25">
      <c r="A1769" s="60"/>
      <c r="B1769" s="18"/>
      <c r="C1769" s="19"/>
      <c r="K1769" s="21"/>
      <c r="AD1769" s="20"/>
      <c r="AE1769" s="20"/>
      <c r="AF1769" s="20"/>
      <c r="AG1769" s="20"/>
      <c r="AH1769" s="20"/>
      <c r="AI1769" s="20"/>
      <c r="AJ1769" s="20"/>
    </row>
    <row r="1770" spans="1:36" ht="17.100000000000001" customHeight="1" x14ac:dyDescent="0.25">
      <c r="A1770" s="60"/>
      <c r="B1770" s="18"/>
      <c r="C1770" s="19"/>
      <c r="K1770" s="21"/>
      <c r="AD1770" s="20"/>
      <c r="AE1770" s="20"/>
      <c r="AF1770" s="20"/>
      <c r="AG1770" s="20"/>
      <c r="AH1770" s="20"/>
      <c r="AI1770" s="20"/>
      <c r="AJ1770" s="20"/>
    </row>
    <row r="1771" spans="1:36" ht="17.100000000000001" customHeight="1" x14ac:dyDescent="0.25">
      <c r="A1771" s="60"/>
      <c r="B1771" s="18"/>
      <c r="C1771" s="19"/>
      <c r="K1771" s="21"/>
      <c r="AD1771" s="20"/>
      <c r="AE1771" s="20"/>
      <c r="AF1771" s="20"/>
      <c r="AG1771" s="20"/>
      <c r="AH1771" s="20"/>
      <c r="AI1771" s="20"/>
      <c r="AJ1771" s="20"/>
    </row>
    <row r="1772" spans="1:36" ht="17.100000000000001" customHeight="1" x14ac:dyDescent="0.25">
      <c r="A1772" s="60"/>
      <c r="B1772" s="18"/>
      <c r="C1772" s="19"/>
      <c r="K1772" s="21"/>
      <c r="AD1772" s="20"/>
      <c r="AE1772" s="20"/>
      <c r="AF1772" s="20"/>
      <c r="AG1772" s="20"/>
      <c r="AH1772" s="20"/>
      <c r="AI1772" s="20"/>
      <c r="AJ1772" s="20"/>
    </row>
    <row r="1773" spans="1:36" ht="17.100000000000001" customHeight="1" x14ac:dyDescent="0.25">
      <c r="A1773" s="60"/>
      <c r="B1773" s="18"/>
      <c r="C1773" s="19"/>
      <c r="K1773" s="21"/>
      <c r="AD1773" s="20"/>
      <c r="AE1773" s="20"/>
      <c r="AF1773" s="20"/>
      <c r="AG1773" s="20"/>
      <c r="AH1773" s="20"/>
      <c r="AI1773" s="20"/>
      <c r="AJ1773" s="20"/>
    </row>
    <row r="1774" spans="1:36" ht="17.100000000000001" customHeight="1" x14ac:dyDescent="0.25">
      <c r="A1774" s="60"/>
      <c r="B1774" s="18"/>
      <c r="C1774" s="19"/>
      <c r="K1774" s="21"/>
      <c r="AD1774" s="20"/>
      <c r="AE1774" s="20"/>
      <c r="AF1774" s="20"/>
      <c r="AG1774" s="20"/>
      <c r="AH1774" s="20"/>
      <c r="AI1774" s="20"/>
      <c r="AJ1774" s="20"/>
    </row>
    <row r="1775" spans="1:36" ht="17.100000000000001" customHeight="1" x14ac:dyDescent="0.25">
      <c r="A1775" s="60"/>
      <c r="B1775" s="18"/>
      <c r="C1775" s="19"/>
      <c r="K1775" s="21"/>
      <c r="AD1775" s="20"/>
      <c r="AE1775" s="20"/>
      <c r="AF1775" s="20"/>
      <c r="AG1775" s="20"/>
      <c r="AH1775" s="20"/>
      <c r="AI1775" s="20"/>
      <c r="AJ1775" s="20"/>
    </row>
    <row r="1776" spans="1:36" ht="17.100000000000001" customHeight="1" x14ac:dyDescent="0.25">
      <c r="A1776" s="60"/>
      <c r="B1776" s="18"/>
      <c r="C1776" s="19"/>
      <c r="K1776" s="21"/>
      <c r="AD1776" s="20"/>
      <c r="AE1776" s="20"/>
      <c r="AF1776" s="20"/>
      <c r="AG1776" s="20"/>
      <c r="AH1776" s="20"/>
      <c r="AI1776" s="20"/>
      <c r="AJ1776" s="20"/>
    </row>
    <row r="1777" spans="1:36" ht="17.100000000000001" customHeight="1" x14ac:dyDescent="0.25">
      <c r="A1777" s="60"/>
      <c r="B1777" s="18"/>
      <c r="C1777" s="19"/>
      <c r="K1777" s="21"/>
      <c r="AD1777" s="20"/>
      <c r="AE1777" s="20"/>
      <c r="AF1777" s="20"/>
      <c r="AG1777" s="20"/>
      <c r="AH1777" s="20"/>
      <c r="AI1777" s="20"/>
      <c r="AJ1777" s="20"/>
    </row>
    <row r="1778" spans="1:36" ht="17.100000000000001" customHeight="1" x14ac:dyDescent="0.25">
      <c r="A1778" s="60"/>
      <c r="B1778" s="18"/>
      <c r="C1778" s="19"/>
      <c r="K1778" s="21"/>
      <c r="AD1778" s="20"/>
      <c r="AE1778" s="20"/>
      <c r="AF1778" s="20"/>
      <c r="AG1778" s="20"/>
      <c r="AH1778" s="20"/>
      <c r="AI1778" s="20"/>
      <c r="AJ1778" s="20"/>
    </row>
    <row r="1779" spans="1:36" ht="17.100000000000001" customHeight="1" x14ac:dyDescent="0.25">
      <c r="A1779" s="60"/>
      <c r="B1779" s="18"/>
      <c r="C1779" s="19"/>
      <c r="K1779" s="21"/>
      <c r="AD1779" s="20"/>
      <c r="AE1779" s="20"/>
      <c r="AF1779" s="20"/>
      <c r="AG1779" s="20"/>
      <c r="AH1779" s="20"/>
      <c r="AI1779" s="20"/>
      <c r="AJ1779" s="20"/>
    </row>
    <row r="1780" spans="1:36" ht="17.100000000000001" customHeight="1" x14ac:dyDescent="0.25">
      <c r="A1780" s="60"/>
      <c r="B1780" s="18"/>
      <c r="C1780" s="19"/>
      <c r="K1780" s="21"/>
      <c r="AD1780" s="20"/>
      <c r="AE1780" s="20"/>
      <c r="AF1780" s="20"/>
      <c r="AG1780" s="20"/>
      <c r="AH1780" s="20"/>
      <c r="AI1780" s="20"/>
      <c r="AJ1780" s="20"/>
    </row>
    <row r="1781" spans="1:36" ht="17.100000000000001" customHeight="1" x14ac:dyDescent="0.25">
      <c r="A1781" s="60"/>
      <c r="B1781" s="18"/>
      <c r="C1781" s="19"/>
      <c r="K1781" s="21"/>
      <c r="AD1781" s="20"/>
      <c r="AE1781" s="20"/>
      <c r="AF1781" s="20"/>
      <c r="AG1781" s="20"/>
      <c r="AH1781" s="20"/>
      <c r="AI1781" s="20"/>
      <c r="AJ1781" s="20"/>
    </row>
    <row r="1782" spans="1:36" ht="17.100000000000001" customHeight="1" x14ac:dyDescent="0.25">
      <c r="A1782" s="60"/>
      <c r="B1782" s="18"/>
      <c r="C1782" s="19"/>
      <c r="K1782" s="21"/>
      <c r="AD1782" s="20"/>
      <c r="AE1782" s="20"/>
      <c r="AF1782" s="20"/>
      <c r="AG1782" s="20"/>
      <c r="AH1782" s="20"/>
      <c r="AI1782" s="20"/>
      <c r="AJ1782" s="20"/>
    </row>
    <row r="1783" spans="1:36" ht="17.100000000000001" customHeight="1" x14ac:dyDescent="0.25">
      <c r="A1783" s="60"/>
      <c r="B1783" s="18"/>
      <c r="C1783" s="19"/>
      <c r="K1783" s="21"/>
      <c r="AD1783" s="20"/>
      <c r="AE1783" s="20"/>
      <c r="AF1783" s="20"/>
      <c r="AG1783" s="20"/>
      <c r="AH1783" s="20"/>
      <c r="AI1783" s="20"/>
      <c r="AJ1783" s="20"/>
    </row>
    <row r="1784" spans="1:36" ht="17.100000000000001" customHeight="1" x14ac:dyDescent="0.25">
      <c r="A1784" s="60"/>
      <c r="B1784" s="18"/>
      <c r="C1784" s="19"/>
      <c r="K1784" s="21"/>
      <c r="AD1784" s="20"/>
      <c r="AE1784" s="20"/>
      <c r="AF1784" s="20"/>
      <c r="AG1784" s="20"/>
      <c r="AH1784" s="20"/>
      <c r="AI1784" s="20"/>
      <c r="AJ1784" s="20"/>
    </row>
    <row r="1785" spans="1:36" ht="17.100000000000001" customHeight="1" x14ac:dyDescent="0.25">
      <c r="A1785" s="60"/>
      <c r="B1785" s="18"/>
      <c r="C1785" s="19"/>
      <c r="K1785" s="21"/>
      <c r="AD1785" s="20"/>
      <c r="AE1785" s="20"/>
      <c r="AF1785" s="20"/>
      <c r="AG1785" s="20"/>
      <c r="AH1785" s="20"/>
      <c r="AI1785" s="20"/>
      <c r="AJ1785" s="20"/>
    </row>
    <row r="1786" spans="1:36" ht="17.100000000000001" customHeight="1" x14ac:dyDescent="0.25">
      <c r="A1786" s="60"/>
      <c r="B1786" s="18"/>
      <c r="C1786" s="19"/>
      <c r="K1786" s="21"/>
      <c r="AD1786" s="20"/>
      <c r="AE1786" s="20"/>
      <c r="AF1786" s="20"/>
      <c r="AG1786" s="20"/>
      <c r="AH1786" s="20"/>
      <c r="AI1786" s="20"/>
      <c r="AJ1786" s="20"/>
    </row>
    <row r="1787" spans="1:36" ht="17.100000000000001" customHeight="1" x14ac:dyDescent="0.25">
      <c r="A1787" s="60"/>
      <c r="B1787" s="18"/>
      <c r="C1787" s="19"/>
      <c r="K1787" s="21"/>
      <c r="AD1787" s="20"/>
      <c r="AE1787" s="20"/>
      <c r="AF1787" s="20"/>
      <c r="AG1787" s="20"/>
      <c r="AH1787" s="20"/>
      <c r="AI1787" s="20"/>
      <c r="AJ1787" s="20"/>
    </row>
    <row r="1788" spans="1:36" ht="17.100000000000001" customHeight="1" x14ac:dyDescent="0.25">
      <c r="A1788" s="60"/>
      <c r="B1788" s="18"/>
      <c r="C1788" s="19"/>
      <c r="K1788" s="21"/>
      <c r="AD1788" s="20"/>
      <c r="AE1788" s="20"/>
      <c r="AF1788" s="20"/>
      <c r="AG1788" s="20"/>
      <c r="AH1788" s="20"/>
      <c r="AI1788" s="20"/>
      <c r="AJ1788" s="20"/>
    </row>
    <row r="1789" spans="1:36" ht="17.100000000000001" customHeight="1" x14ac:dyDescent="0.25">
      <c r="A1789" s="60"/>
      <c r="B1789" s="18"/>
      <c r="C1789" s="19"/>
      <c r="K1789" s="21"/>
      <c r="AD1789" s="20"/>
      <c r="AE1789" s="20"/>
      <c r="AF1789" s="20"/>
      <c r="AG1789" s="20"/>
      <c r="AH1789" s="20"/>
      <c r="AI1789" s="20"/>
      <c r="AJ1789" s="20"/>
    </row>
    <row r="1790" spans="1:36" ht="17.100000000000001" customHeight="1" x14ac:dyDescent="0.25">
      <c r="A1790" s="60"/>
      <c r="B1790" s="18"/>
      <c r="C1790" s="19"/>
      <c r="K1790" s="21"/>
      <c r="AD1790" s="20"/>
      <c r="AE1790" s="20"/>
      <c r="AF1790" s="20"/>
      <c r="AG1790" s="20"/>
      <c r="AH1790" s="20"/>
      <c r="AI1790" s="20"/>
      <c r="AJ1790" s="20"/>
    </row>
    <row r="1791" spans="1:36" ht="17.100000000000001" customHeight="1" x14ac:dyDescent="0.25">
      <c r="A1791" s="60"/>
      <c r="B1791" s="18"/>
      <c r="C1791" s="19"/>
      <c r="K1791" s="21"/>
      <c r="AD1791" s="20"/>
      <c r="AE1791" s="20"/>
      <c r="AF1791" s="20"/>
      <c r="AG1791" s="20"/>
      <c r="AH1791" s="20"/>
      <c r="AI1791" s="20"/>
      <c r="AJ1791" s="20"/>
    </row>
    <row r="1792" spans="1:36" ht="17.100000000000001" customHeight="1" x14ac:dyDescent="0.25">
      <c r="A1792" s="60"/>
      <c r="B1792" s="18"/>
      <c r="C1792" s="19"/>
      <c r="K1792" s="21"/>
      <c r="AD1792" s="20"/>
      <c r="AE1792" s="20"/>
      <c r="AF1792" s="20"/>
      <c r="AG1792" s="20"/>
      <c r="AH1792" s="20"/>
      <c r="AI1792" s="20"/>
      <c r="AJ1792" s="20"/>
    </row>
    <row r="1793" spans="1:36" ht="17.100000000000001" customHeight="1" x14ac:dyDescent="0.25">
      <c r="A1793" s="60"/>
      <c r="B1793" s="18"/>
      <c r="C1793" s="19"/>
      <c r="K1793" s="21"/>
      <c r="AD1793" s="20"/>
      <c r="AE1793" s="20"/>
      <c r="AF1793" s="20"/>
      <c r="AG1793" s="20"/>
      <c r="AH1793" s="20"/>
      <c r="AI1793" s="20"/>
      <c r="AJ1793" s="20"/>
    </row>
    <row r="1794" spans="1:36" ht="17.100000000000001" customHeight="1" x14ac:dyDescent="0.25">
      <c r="A1794" s="60"/>
      <c r="B1794" s="18"/>
      <c r="C1794" s="19"/>
      <c r="K1794" s="21"/>
      <c r="AD1794" s="20"/>
      <c r="AE1794" s="20"/>
      <c r="AF1794" s="20"/>
      <c r="AG1794" s="20"/>
      <c r="AH1794" s="20"/>
      <c r="AI1794" s="20"/>
      <c r="AJ1794" s="20"/>
    </row>
    <row r="1795" spans="1:36" ht="17.100000000000001" customHeight="1" x14ac:dyDescent="0.25">
      <c r="A1795" s="60"/>
      <c r="B1795" s="18"/>
      <c r="C1795" s="19"/>
      <c r="K1795" s="21"/>
      <c r="AD1795" s="20"/>
      <c r="AE1795" s="20"/>
      <c r="AF1795" s="20"/>
      <c r="AG1795" s="20"/>
      <c r="AH1795" s="20"/>
      <c r="AI1795" s="20"/>
      <c r="AJ1795" s="20"/>
    </row>
    <row r="1796" spans="1:36" ht="17.100000000000001" customHeight="1" x14ac:dyDescent="0.25">
      <c r="A1796" s="60"/>
      <c r="B1796" s="18"/>
      <c r="C1796" s="19"/>
      <c r="K1796" s="21"/>
      <c r="AD1796" s="20"/>
      <c r="AE1796" s="20"/>
      <c r="AF1796" s="20"/>
      <c r="AG1796" s="20"/>
      <c r="AH1796" s="20"/>
      <c r="AI1796" s="20"/>
      <c r="AJ1796" s="20"/>
    </row>
    <row r="1797" spans="1:36" ht="17.100000000000001" customHeight="1" x14ac:dyDescent="0.25">
      <c r="A1797" s="60"/>
      <c r="B1797" s="18"/>
      <c r="C1797" s="19"/>
      <c r="K1797" s="21"/>
      <c r="AD1797" s="20"/>
      <c r="AE1797" s="20"/>
      <c r="AF1797" s="20"/>
      <c r="AG1797" s="20"/>
      <c r="AH1797" s="20"/>
      <c r="AI1797" s="20"/>
      <c r="AJ1797" s="20"/>
    </row>
    <row r="1798" spans="1:36" ht="17.100000000000001" customHeight="1" x14ac:dyDescent="0.25">
      <c r="A1798" s="60"/>
      <c r="B1798" s="18"/>
      <c r="C1798" s="19"/>
      <c r="K1798" s="21"/>
      <c r="AD1798" s="20"/>
      <c r="AE1798" s="20"/>
      <c r="AF1798" s="20"/>
      <c r="AG1798" s="20"/>
      <c r="AH1798" s="20"/>
      <c r="AI1798" s="20"/>
      <c r="AJ1798" s="20"/>
    </row>
    <row r="1799" spans="1:36" ht="17.100000000000001" customHeight="1" x14ac:dyDescent="0.25">
      <c r="A1799" s="60"/>
      <c r="B1799" s="18"/>
      <c r="C1799" s="19"/>
      <c r="K1799" s="21"/>
      <c r="AD1799" s="20"/>
      <c r="AE1799" s="20"/>
      <c r="AF1799" s="20"/>
      <c r="AG1799" s="20"/>
      <c r="AH1799" s="20"/>
      <c r="AI1799" s="20"/>
      <c r="AJ1799" s="20"/>
    </row>
    <row r="1800" spans="1:36" ht="17.100000000000001" customHeight="1" x14ac:dyDescent="0.25">
      <c r="A1800" s="60"/>
      <c r="B1800" s="18"/>
      <c r="C1800" s="19"/>
      <c r="K1800" s="21"/>
      <c r="AD1800" s="20"/>
      <c r="AE1800" s="20"/>
      <c r="AF1800" s="20"/>
      <c r="AG1800" s="20"/>
      <c r="AH1800" s="20"/>
      <c r="AI1800" s="20"/>
      <c r="AJ1800" s="20"/>
    </row>
    <row r="1801" spans="1:36" ht="17.100000000000001" customHeight="1" x14ac:dyDescent="0.25">
      <c r="A1801" s="60"/>
      <c r="B1801" s="18"/>
      <c r="C1801" s="19"/>
      <c r="K1801" s="21"/>
      <c r="AD1801" s="20"/>
      <c r="AE1801" s="20"/>
      <c r="AF1801" s="20"/>
      <c r="AG1801" s="20"/>
      <c r="AH1801" s="20"/>
      <c r="AI1801" s="20"/>
      <c r="AJ1801" s="20"/>
    </row>
    <row r="1802" spans="1:36" ht="17.100000000000001" customHeight="1" x14ac:dyDescent="0.25">
      <c r="A1802" s="60"/>
      <c r="B1802" s="18"/>
      <c r="C1802" s="19"/>
      <c r="K1802" s="21"/>
      <c r="AD1802" s="20"/>
      <c r="AE1802" s="20"/>
      <c r="AF1802" s="20"/>
      <c r="AG1802" s="20"/>
      <c r="AH1802" s="20"/>
      <c r="AI1802" s="20"/>
      <c r="AJ1802" s="20"/>
    </row>
    <row r="1803" spans="1:36" ht="17.100000000000001" customHeight="1" x14ac:dyDescent="0.25">
      <c r="A1803" s="60"/>
      <c r="B1803" s="18"/>
      <c r="C1803" s="19"/>
      <c r="K1803" s="21"/>
      <c r="AD1803" s="20"/>
      <c r="AE1803" s="20"/>
      <c r="AF1803" s="20"/>
      <c r="AG1803" s="20"/>
      <c r="AH1803" s="20"/>
      <c r="AI1803" s="20"/>
      <c r="AJ1803" s="20"/>
    </row>
    <row r="1804" spans="1:36" ht="17.100000000000001" customHeight="1" x14ac:dyDescent="0.25">
      <c r="A1804" s="60"/>
      <c r="B1804" s="18"/>
      <c r="C1804" s="19"/>
      <c r="K1804" s="21"/>
      <c r="AD1804" s="20"/>
      <c r="AE1804" s="20"/>
      <c r="AF1804" s="20"/>
      <c r="AG1804" s="20"/>
      <c r="AH1804" s="20"/>
      <c r="AI1804" s="20"/>
      <c r="AJ1804" s="20"/>
    </row>
    <row r="1805" spans="1:36" ht="17.100000000000001" customHeight="1" x14ac:dyDescent="0.25">
      <c r="A1805" s="60"/>
      <c r="B1805" s="18"/>
      <c r="C1805" s="19"/>
      <c r="K1805" s="21"/>
      <c r="AD1805" s="20"/>
      <c r="AE1805" s="20"/>
      <c r="AF1805" s="20"/>
      <c r="AG1805" s="20"/>
      <c r="AH1805" s="20"/>
      <c r="AI1805" s="20"/>
      <c r="AJ1805" s="20"/>
    </row>
    <row r="1806" spans="1:36" ht="17.100000000000001" customHeight="1" x14ac:dyDescent="0.25">
      <c r="A1806" s="60"/>
      <c r="B1806" s="18"/>
      <c r="C1806" s="19"/>
      <c r="K1806" s="21"/>
      <c r="AD1806" s="20"/>
      <c r="AE1806" s="20"/>
      <c r="AF1806" s="20"/>
      <c r="AG1806" s="20"/>
      <c r="AH1806" s="20"/>
      <c r="AI1806" s="20"/>
      <c r="AJ1806" s="20"/>
    </row>
    <row r="1807" spans="1:36" ht="17.100000000000001" customHeight="1" x14ac:dyDescent="0.25">
      <c r="A1807" s="60"/>
      <c r="B1807" s="18"/>
      <c r="C1807" s="19"/>
      <c r="K1807" s="21"/>
      <c r="AD1807" s="20"/>
      <c r="AE1807" s="20"/>
      <c r="AF1807" s="20"/>
      <c r="AG1807" s="20"/>
      <c r="AH1807" s="20"/>
      <c r="AI1807" s="20"/>
      <c r="AJ1807" s="20"/>
    </row>
    <row r="1808" spans="1:36" ht="17.100000000000001" customHeight="1" x14ac:dyDescent="0.25">
      <c r="A1808" s="60"/>
      <c r="B1808" s="18"/>
      <c r="C1808" s="19"/>
      <c r="K1808" s="21"/>
      <c r="AD1808" s="20"/>
      <c r="AE1808" s="20"/>
      <c r="AF1808" s="20"/>
      <c r="AG1808" s="20"/>
      <c r="AH1808" s="20"/>
      <c r="AI1808" s="20"/>
      <c r="AJ1808" s="20"/>
    </row>
    <row r="1809" spans="1:36" ht="17.100000000000001" customHeight="1" x14ac:dyDescent="0.25">
      <c r="A1809" s="60"/>
      <c r="B1809" s="18"/>
      <c r="C1809" s="19"/>
      <c r="K1809" s="21"/>
      <c r="AD1809" s="20"/>
      <c r="AE1809" s="20"/>
      <c r="AF1809" s="20"/>
      <c r="AG1809" s="20"/>
      <c r="AH1809" s="20"/>
      <c r="AI1809" s="20"/>
      <c r="AJ1809" s="20"/>
    </row>
    <row r="1810" spans="1:36" ht="17.100000000000001" customHeight="1" x14ac:dyDescent="0.25">
      <c r="A1810" s="60"/>
      <c r="B1810" s="18"/>
      <c r="C1810" s="19"/>
      <c r="K1810" s="21"/>
      <c r="AD1810" s="20"/>
      <c r="AE1810" s="20"/>
      <c r="AF1810" s="20"/>
      <c r="AG1810" s="20"/>
      <c r="AH1810" s="20"/>
      <c r="AI1810" s="20"/>
      <c r="AJ1810" s="20"/>
    </row>
    <row r="1811" spans="1:36" ht="17.100000000000001" customHeight="1" x14ac:dyDescent="0.25">
      <c r="A1811" s="60"/>
      <c r="B1811" s="18"/>
      <c r="C1811" s="19"/>
      <c r="K1811" s="21"/>
      <c r="AD1811" s="20"/>
      <c r="AE1811" s="20"/>
      <c r="AF1811" s="20"/>
      <c r="AG1811" s="20"/>
      <c r="AH1811" s="20"/>
      <c r="AI1811" s="20"/>
      <c r="AJ1811" s="20"/>
    </row>
    <row r="1812" spans="1:36" ht="17.100000000000001" customHeight="1" x14ac:dyDescent="0.25">
      <c r="A1812" s="60"/>
      <c r="B1812" s="18"/>
      <c r="C1812" s="19"/>
      <c r="K1812" s="21"/>
      <c r="AD1812" s="20"/>
      <c r="AE1812" s="20"/>
      <c r="AF1812" s="20"/>
      <c r="AG1812" s="20"/>
      <c r="AH1812" s="20"/>
      <c r="AI1812" s="20"/>
      <c r="AJ1812" s="20"/>
    </row>
    <row r="1813" spans="1:36" ht="17.100000000000001" customHeight="1" x14ac:dyDescent="0.25">
      <c r="A1813" s="60"/>
      <c r="B1813" s="18"/>
      <c r="C1813" s="19"/>
      <c r="K1813" s="21"/>
      <c r="AD1813" s="20"/>
      <c r="AE1813" s="20"/>
      <c r="AF1813" s="20"/>
      <c r="AG1813" s="20"/>
      <c r="AH1813" s="20"/>
      <c r="AI1813" s="20"/>
      <c r="AJ1813" s="20"/>
    </row>
    <row r="1814" spans="1:36" ht="17.100000000000001" customHeight="1" x14ac:dyDescent="0.25">
      <c r="A1814" s="60"/>
      <c r="B1814" s="18"/>
      <c r="C1814" s="19"/>
      <c r="K1814" s="21"/>
      <c r="AD1814" s="20"/>
      <c r="AE1814" s="20"/>
      <c r="AF1814" s="20"/>
      <c r="AG1814" s="20"/>
      <c r="AH1814" s="20"/>
      <c r="AI1814" s="20"/>
      <c r="AJ1814" s="20"/>
    </row>
    <row r="1815" spans="1:36" ht="17.100000000000001" customHeight="1" x14ac:dyDescent="0.25">
      <c r="A1815" s="60"/>
      <c r="B1815" s="18"/>
      <c r="C1815" s="19"/>
      <c r="K1815" s="21"/>
      <c r="AD1815" s="20"/>
      <c r="AE1815" s="20"/>
      <c r="AF1815" s="20"/>
      <c r="AG1815" s="20"/>
      <c r="AH1815" s="20"/>
      <c r="AI1815" s="20"/>
      <c r="AJ1815" s="20"/>
    </row>
    <row r="1816" spans="1:36" ht="17.100000000000001" customHeight="1" x14ac:dyDescent="0.25">
      <c r="A1816" s="60"/>
      <c r="B1816" s="18"/>
      <c r="C1816" s="19"/>
      <c r="K1816" s="21"/>
      <c r="AD1816" s="20"/>
      <c r="AE1816" s="20"/>
      <c r="AF1816" s="20"/>
      <c r="AG1816" s="20"/>
      <c r="AH1816" s="20"/>
      <c r="AI1816" s="20"/>
      <c r="AJ1816" s="20"/>
    </row>
    <row r="1817" spans="1:36" ht="17.100000000000001" customHeight="1" x14ac:dyDescent="0.25">
      <c r="A1817" s="60"/>
      <c r="B1817" s="18"/>
      <c r="C1817" s="19"/>
      <c r="K1817" s="21"/>
      <c r="AD1817" s="20"/>
      <c r="AE1817" s="20"/>
      <c r="AF1817" s="20"/>
      <c r="AG1817" s="20"/>
      <c r="AH1817" s="20"/>
      <c r="AI1817" s="20"/>
      <c r="AJ1817" s="20"/>
    </row>
    <row r="1818" spans="1:36" ht="17.100000000000001" customHeight="1" x14ac:dyDescent="0.25">
      <c r="A1818" s="60"/>
      <c r="B1818" s="18"/>
      <c r="C1818" s="19"/>
      <c r="K1818" s="21"/>
      <c r="AD1818" s="20"/>
      <c r="AE1818" s="20"/>
      <c r="AF1818" s="20"/>
      <c r="AG1818" s="20"/>
      <c r="AH1818" s="20"/>
      <c r="AI1818" s="20"/>
      <c r="AJ1818" s="20"/>
    </row>
    <row r="1819" spans="1:36" ht="17.100000000000001" customHeight="1" x14ac:dyDescent="0.25">
      <c r="A1819" s="60"/>
      <c r="B1819" s="18"/>
      <c r="C1819" s="19"/>
      <c r="K1819" s="21"/>
      <c r="AD1819" s="20"/>
      <c r="AE1819" s="20"/>
      <c r="AF1819" s="20"/>
      <c r="AG1819" s="20"/>
      <c r="AH1819" s="20"/>
      <c r="AI1819" s="20"/>
      <c r="AJ1819" s="20"/>
    </row>
    <row r="1820" spans="1:36" ht="17.100000000000001" customHeight="1" x14ac:dyDescent="0.25">
      <c r="A1820" s="60"/>
      <c r="B1820" s="18"/>
      <c r="C1820" s="19"/>
      <c r="K1820" s="21"/>
      <c r="AD1820" s="20"/>
      <c r="AE1820" s="20"/>
      <c r="AF1820" s="20"/>
      <c r="AG1820" s="20"/>
      <c r="AH1820" s="20"/>
      <c r="AI1820" s="20"/>
      <c r="AJ1820" s="20"/>
    </row>
    <row r="1821" spans="1:36" ht="17.100000000000001" customHeight="1" x14ac:dyDescent="0.25">
      <c r="A1821" s="60"/>
      <c r="B1821" s="18"/>
      <c r="C1821" s="19"/>
      <c r="K1821" s="21"/>
      <c r="AD1821" s="20"/>
      <c r="AE1821" s="20"/>
      <c r="AF1821" s="20"/>
      <c r="AG1821" s="20"/>
      <c r="AH1821" s="20"/>
      <c r="AI1821" s="20"/>
      <c r="AJ1821" s="20"/>
    </row>
    <row r="1822" spans="1:36" ht="17.100000000000001" customHeight="1" x14ac:dyDescent="0.25">
      <c r="A1822" s="60"/>
      <c r="B1822" s="18"/>
      <c r="C1822" s="19"/>
      <c r="K1822" s="21"/>
      <c r="AD1822" s="20"/>
      <c r="AE1822" s="20"/>
      <c r="AF1822" s="20"/>
      <c r="AG1822" s="20"/>
      <c r="AH1822" s="20"/>
      <c r="AI1822" s="20"/>
      <c r="AJ1822" s="20"/>
    </row>
    <row r="1823" spans="1:36" ht="17.100000000000001" customHeight="1" x14ac:dyDescent="0.25">
      <c r="A1823" s="60"/>
      <c r="B1823" s="18"/>
      <c r="C1823" s="19"/>
      <c r="K1823" s="21"/>
      <c r="AD1823" s="20"/>
      <c r="AE1823" s="20"/>
      <c r="AF1823" s="20"/>
      <c r="AG1823" s="20"/>
      <c r="AH1823" s="20"/>
      <c r="AI1823" s="20"/>
      <c r="AJ1823" s="20"/>
    </row>
    <row r="1824" spans="1:36" ht="17.100000000000001" customHeight="1" x14ac:dyDescent="0.25">
      <c r="A1824" s="60"/>
      <c r="B1824" s="18"/>
      <c r="C1824" s="19"/>
      <c r="K1824" s="21"/>
      <c r="AD1824" s="20"/>
      <c r="AE1824" s="20"/>
      <c r="AF1824" s="20"/>
      <c r="AG1824" s="20"/>
      <c r="AH1824" s="20"/>
      <c r="AI1824" s="20"/>
      <c r="AJ1824" s="20"/>
    </row>
    <row r="1825" spans="1:36" ht="17.100000000000001" customHeight="1" x14ac:dyDescent="0.25">
      <c r="A1825" s="60"/>
      <c r="B1825" s="18"/>
      <c r="C1825" s="19"/>
      <c r="K1825" s="21"/>
      <c r="AD1825" s="20"/>
      <c r="AE1825" s="20"/>
      <c r="AF1825" s="20"/>
      <c r="AG1825" s="20"/>
      <c r="AH1825" s="20"/>
      <c r="AI1825" s="20"/>
      <c r="AJ1825" s="20"/>
    </row>
    <row r="1826" spans="1:36" ht="17.100000000000001" customHeight="1" x14ac:dyDescent="0.25">
      <c r="A1826" s="60"/>
      <c r="B1826" s="18"/>
      <c r="C1826" s="19"/>
      <c r="K1826" s="21"/>
      <c r="AD1826" s="20"/>
      <c r="AE1826" s="20"/>
      <c r="AF1826" s="20"/>
      <c r="AG1826" s="20"/>
      <c r="AH1826" s="20"/>
      <c r="AI1826" s="20"/>
      <c r="AJ1826" s="20"/>
    </row>
    <row r="1827" spans="1:36" ht="17.100000000000001" customHeight="1" x14ac:dyDescent="0.25">
      <c r="A1827" s="60"/>
      <c r="B1827" s="18"/>
      <c r="C1827" s="19"/>
      <c r="K1827" s="21"/>
      <c r="AD1827" s="20"/>
      <c r="AE1827" s="20"/>
      <c r="AF1827" s="20"/>
      <c r="AG1827" s="20"/>
      <c r="AH1827" s="20"/>
      <c r="AI1827" s="20"/>
      <c r="AJ1827" s="20"/>
    </row>
    <row r="1828" spans="1:36" ht="17.100000000000001" customHeight="1" x14ac:dyDescent="0.25">
      <c r="A1828" s="60"/>
      <c r="B1828" s="18"/>
      <c r="C1828" s="19"/>
      <c r="K1828" s="21"/>
      <c r="AD1828" s="20"/>
      <c r="AE1828" s="20"/>
      <c r="AF1828" s="20"/>
      <c r="AG1828" s="20"/>
      <c r="AH1828" s="20"/>
      <c r="AI1828" s="20"/>
      <c r="AJ1828" s="20"/>
    </row>
    <row r="1829" spans="1:36" ht="17.100000000000001" customHeight="1" x14ac:dyDescent="0.25">
      <c r="A1829" s="60"/>
      <c r="B1829" s="18"/>
      <c r="C1829" s="19"/>
      <c r="K1829" s="21"/>
      <c r="AD1829" s="20"/>
      <c r="AE1829" s="20"/>
      <c r="AF1829" s="20"/>
      <c r="AG1829" s="20"/>
      <c r="AH1829" s="20"/>
      <c r="AI1829" s="20"/>
      <c r="AJ1829" s="20"/>
    </row>
    <row r="1830" spans="1:36" ht="17.100000000000001" customHeight="1" x14ac:dyDescent="0.25">
      <c r="A1830" s="60"/>
      <c r="B1830" s="18"/>
      <c r="C1830" s="19"/>
      <c r="K1830" s="21"/>
      <c r="AD1830" s="20"/>
      <c r="AE1830" s="20"/>
      <c r="AF1830" s="20"/>
      <c r="AG1830" s="20"/>
      <c r="AH1830" s="20"/>
      <c r="AI1830" s="20"/>
      <c r="AJ1830" s="20"/>
    </row>
    <row r="1831" spans="1:36" ht="17.100000000000001" customHeight="1" x14ac:dyDescent="0.25">
      <c r="A1831" s="60"/>
      <c r="B1831" s="18"/>
      <c r="C1831" s="19"/>
      <c r="K1831" s="21"/>
      <c r="AD1831" s="20"/>
      <c r="AE1831" s="20"/>
      <c r="AF1831" s="20"/>
      <c r="AG1831" s="20"/>
      <c r="AH1831" s="20"/>
      <c r="AI1831" s="20"/>
      <c r="AJ1831" s="20"/>
    </row>
    <row r="1832" spans="1:36" ht="17.100000000000001" customHeight="1" x14ac:dyDescent="0.25">
      <c r="A1832" s="60"/>
      <c r="B1832" s="18"/>
      <c r="C1832" s="19"/>
      <c r="K1832" s="21"/>
      <c r="AD1832" s="20"/>
      <c r="AE1832" s="20"/>
      <c r="AF1832" s="20"/>
      <c r="AG1832" s="20"/>
      <c r="AH1832" s="20"/>
      <c r="AI1832" s="20"/>
      <c r="AJ1832" s="20"/>
    </row>
    <row r="1833" spans="1:36" ht="17.100000000000001" customHeight="1" x14ac:dyDescent="0.25">
      <c r="A1833" s="60"/>
      <c r="B1833" s="18"/>
      <c r="C1833" s="19"/>
      <c r="K1833" s="21"/>
      <c r="AD1833" s="20"/>
      <c r="AE1833" s="20"/>
      <c r="AF1833" s="20"/>
      <c r="AG1833" s="20"/>
      <c r="AH1833" s="20"/>
      <c r="AI1833" s="20"/>
      <c r="AJ1833" s="20"/>
    </row>
    <row r="1834" spans="1:36" ht="17.100000000000001" customHeight="1" x14ac:dyDescent="0.25">
      <c r="A1834" s="60"/>
      <c r="B1834" s="18"/>
      <c r="C1834" s="19"/>
      <c r="K1834" s="21"/>
      <c r="AD1834" s="20"/>
      <c r="AE1834" s="20"/>
      <c r="AF1834" s="20"/>
      <c r="AG1834" s="20"/>
      <c r="AH1834" s="20"/>
      <c r="AI1834" s="20"/>
      <c r="AJ1834" s="20"/>
    </row>
    <row r="1835" spans="1:36" ht="17.100000000000001" customHeight="1" x14ac:dyDescent="0.25">
      <c r="A1835" s="60"/>
      <c r="B1835" s="18"/>
      <c r="C1835" s="19"/>
      <c r="K1835" s="21"/>
      <c r="AD1835" s="20"/>
      <c r="AE1835" s="20"/>
      <c r="AF1835" s="20"/>
      <c r="AG1835" s="20"/>
      <c r="AH1835" s="20"/>
      <c r="AI1835" s="20"/>
      <c r="AJ1835" s="20"/>
    </row>
    <row r="1836" spans="1:36" ht="17.100000000000001" customHeight="1" x14ac:dyDescent="0.25">
      <c r="A1836" s="60"/>
      <c r="B1836" s="18"/>
      <c r="C1836" s="19"/>
      <c r="K1836" s="21"/>
      <c r="AD1836" s="20"/>
      <c r="AE1836" s="20"/>
      <c r="AF1836" s="20"/>
      <c r="AG1836" s="20"/>
      <c r="AH1836" s="20"/>
      <c r="AI1836" s="20"/>
      <c r="AJ1836" s="20"/>
    </row>
    <row r="1837" spans="1:36" ht="17.100000000000001" customHeight="1" x14ac:dyDescent="0.25">
      <c r="A1837" s="60"/>
      <c r="B1837" s="18"/>
      <c r="C1837" s="19"/>
      <c r="K1837" s="21"/>
      <c r="AD1837" s="20"/>
      <c r="AE1837" s="20"/>
      <c r="AF1837" s="20"/>
      <c r="AG1837" s="20"/>
      <c r="AH1837" s="20"/>
      <c r="AI1837" s="20"/>
      <c r="AJ1837" s="20"/>
    </row>
    <row r="1838" spans="1:36" ht="17.100000000000001" customHeight="1" x14ac:dyDescent="0.25">
      <c r="A1838" s="60"/>
      <c r="B1838" s="18"/>
      <c r="C1838" s="19"/>
      <c r="K1838" s="21"/>
      <c r="AD1838" s="20"/>
      <c r="AE1838" s="20"/>
      <c r="AF1838" s="20"/>
      <c r="AG1838" s="20"/>
      <c r="AH1838" s="20"/>
      <c r="AI1838" s="20"/>
      <c r="AJ1838" s="20"/>
    </row>
    <row r="1839" spans="1:36" ht="17.100000000000001" customHeight="1" x14ac:dyDescent="0.25">
      <c r="A1839" s="60"/>
      <c r="B1839" s="18"/>
      <c r="C1839" s="19"/>
      <c r="K1839" s="21"/>
      <c r="AD1839" s="20"/>
      <c r="AE1839" s="20"/>
      <c r="AF1839" s="20"/>
      <c r="AG1839" s="20"/>
      <c r="AH1839" s="20"/>
      <c r="AI1839" s="20"/>
      <c r="AJ1839" s="20"/>
    </row>
    <row r="1840" spans="1:36" ht="17.100000000000001" customHeight="1" x14ac:dyDescent="0.25">
      <c r="A1840" s="60"/>
      <c r="B1840" s="18"/>
      <c r="C1840" s="19"/>
      <c r="K1840" s="21"/>
      <c r="AD1840" s="20"/>
      <c r="AE1840" s="20"/>
      <c r="AF1840" s="20"/>
      <c r="AG1840" s="20"/>
      <c r="AH1840" s="20"/>
      <c r="AI1840" s="20"/>
      <c r="AJ1840" s="20"/>
    </row>
    <row r="1841" spans="1:36" ht="17.100000000000001" customHeight="1" x14ac:dyDescent="0.25">
      <c r="A1841" s="60"/>
      <c r="B1841" s="18"/>
      <c r="C1841" s="19"/>
      <c r="K1841" s="21"/>
      <c r="AD1841" s="20"/>
      <c r="AE1841" s="20"/>
      <c r="AF1841" s="20"/>
      <c r="AG1841" s="20"/>
      <c r="AH1841" s="20"/>
      <c r="AI1841" s="20"/>
      <c r="AJ1841" s="20"/>
    </row>
    <row r="1842" spans="1:36" ht="17.100000000000001" customHeight="1" x14ac:dyDescent="0.25">
      <c r="A1842" s="60"/>
      <c r="B1842" s="18"/>
      <c r="C1842" s="19"/>
      <c r="K1842" s="21"/>
      <c r="AD1842" s="20"/>
      <c r="AE1842" s="20"/>
      <c r="AF1842" s="20"/>
      <c r="AG1842" s="20"/>
      <c r="AH1842" s="20"/>
      <c r="AI1842" s="20"/>
      <c r="AJ1842" s="20"/>
    </row>
    <row r="1843" spans="1:36" ht="17.100000000000001" customHeight="1" x14ac:dyDescent="0.25">
      <c r="A1843" s="60"/>
      <c r="B1843" s="18"/>
      <c r="C1843" s="19"/>
      <c r="K1843" s="21"/>
      <c r="AD1843" s="20"/>
      <c r="AE1843" s="20"/>
      <c r="AF1843" s="20"/>
      <c r="AG1843" s="20"/>
      <c r="AH1843" s="20"/>
      <c r="AI1843" s="20"/>
      <c r="AJ1843" s="20"/>
    </row>
    <row r="1844" spans="1:36" ht="17.100000000000001" customHeight="1" x14ac:dyDescent="0.25">
      <c r="A1844" s="60"/>
      <c r="B1844" s="18"/>
      <c r="C1844" s="19"/>
      <c r="K1844" s="21"/>
      <c r="AD1844" s="20"/>
      <c r="AE1844" s="20"/>
      <c r="AF1844" s="20"/>
      <c r="AG1844" s="20"/>
      <c r="AH1844" s="20"/>
      <c r="AI1844" s="20"/>
      <c r="AJ1844" s="20"/>
    </row>
    <row r="1845" spans="1:36" ht="17.100000000000001" customHeight="1" x14ac:dyDescent="0.25">
      <c r="A1845" s="60"/>
      <c r="B1845" s="18"/>
      <c r="C1845" s="19"/>
      <c r="K1845" s="21"/>
      <c r="AD1845" s="20"/>
      <c r="AE1845" s="20"/>
      <c r="AF1845" s="20"/>
      <c r="AG1845" s="20"/>
      <c r="AH1845" s="20"/>
      <c r="AI1845" s="20"/>
      <c r="AJ1845" s="20"/>
    </row>
    <row r="1846" spans="1:36" ht="17.100000000000001" customHeight="1" x14ac:dyDescent="0.25">
      <c r="A1846" s="60"/>
      <c r="B1846" s="18"/>
      <c r="C1846" s="19"/>
      <c r="K1846" s="21"/>
      <c r="AD1846" s="20"/>
      <c r="AE1846" s="20"/>
      <c r="AF1846" s="20"/>
      <c r="AG1846" s="20"/>
      <c r="AH1846" s="20"/>
      <c r="AI1846" s="20"/>
      <c r="AJ1846" s="20"/>
    </row>
    <row r="1847" spans="1:36" ht="17.100000000000001" customHeight="1" x14ac:dyDescent="0.25">
      <c r="A1847" s="60"/>
      <c r="B1847" s="18"/>
      <c r="C1847" s="19"/>
      <c r="K1847" s="21"/>
      <c r="AD1847" s="20"/>
      <c r="AE1847" s="20"/>
      <c r="AF1847" s="20"/>
      <c r="AG1847" s="20"/>
      <c r="AH1847" s="20"/>
      <c r="AI1847" s="20"/>
      <c r="AJ1847" s="20"/>
    </row>
    <row r="1848" spans="1:36" ht="17.100000000000001" customHeight="1" x14ac:dyDescent="0.25">
      <c r="A1848" s="60"/>
      <c r="B1848" s="18"/>
      <c r="C1848" s="19"/>
      <c r="K1848" s="21"/>
      <c r="AD1848" s="20"/>
      <c r="AE1848" s="20"/>
      <c r="AF1848" s="20"/>
      <c r="AG1848" s="20"/>
      <c r="AH1848" s="20"/>
      <c r="AI1848" s="20"/>
      <c r="AJ1848" s="20"/>
    </row>
    <row r="1849" spans="1:36" ht="17.100000000000001" customHeight="1" x14ac:dyDescent="0.25">
      <c r="A1849" s="60"/>
      <c r="B1849" s="18"/>
      <c r="C1849" s="19"/>
      <c r="K1849" s="21"/>
      <c r="AD1849" s="20"/>
      <c r="AE1849" s="20"/>
      <c r="AF1849" s="20"/>
      <c r="AG1849" s="20"/>
      <c r="AH1849" s="20"/>
      <c r="AI1849" s="20"/>
      <c r="AJ1849" s="20"/>
    </row>
    <row r="1850" spans="1:36" ht="17.100000000000001" customHeight="1" x14ac:dyDescent="0.25">
      <c r="A1850" s="60"/>
      <c r="B1850" s="18"/>
      <c r="C1850" s="19"/>
      <c r="K1850" s="21"/>
      <c r="AD1850" s="20"/>
      <c r="AE1850" s="20"/>
      <c r="AF1850" s="20"/>
      <c r="AG1850" s="20"/>
      <c r="AH1850" s="20"/>
      <c r="AI1850" s="20"/>
      <c r="AJ1850" s="20"/>
    </row>
    <row r="1851" spans="1:36" ht="17.100000000000001" customHeight="1" x14ac:dyDescent="0.25">
      <c r="A1851" s="60"/>
      <c r="B1851" s="18"/>
      <c r="C1851" s="19"/>
      <c r="K1851" s="21"/>
      <c r="AD1851" s="20"/>
      <c r="AE1851" s="20"/>
      <c r="AF1851" s="20"/>
      <c r="AG1851" s="20"/>
      <c r="AH1851" s="20"/>
      <c r="AI1851" s="20"/>
      <c r="AJ1851" s="20"/>
    </row>
    <row r="1852" spans="1:36" ht="17.100000000000001" customHeight="1" x14ac:dyDescent="0.25">
      <c r="A1852" s="60"/>
      <c r="B1852" s="18"/>
      <c r="C1852" s="19"/>
      <c r="K1852" s="21"/>
      <c r="AD1852" s="20"/>
      <c r="AE1852" s="20"/>
      <c r="AF1852" s="20"/>
      <c r="AG1852" s="20"/>
      <c r="AH1852" s="20"/>
      <c r="AI1852" s="20"/>
      <c r="AJ1852" s="20"/>
    </row>
    <row r="1853" spans="1:36" ht="17.100000000000001" customHeight="1" x14ac:dyDescent="0.25">
      <c r="A1853" s="60"/>
      <c r="B1853" s="18"/>
      <c r="C1853" s="19"/>
      <c r="K1853" s="21"/>
      <c r="AD1853" s="20"/>
      <c r="AE1853" s="20"/>
      <c r="AF1853" s="20"/>
      <c r="AG1853" s="20"/>
      <c r="AH1853" s="20"/>
      <c r="AI1853" s="20"/>
      <c r="AJ1853" s="20"/>
    </row>
    <row r="1854" spans="1:36" ht="17.100000000000001" customHeight="1" x14ac:dyDescent="0.25">
      <c r="A1854" s="60"/>
      <c r="B1854" s="18"/>
      <c r="C1854" s="19"/>
      <c r="K1854" s="21"/>
      <c r="AD1854" s="20"/>
      <c r="AE1854" s="20"/>
      <c r="AF1854" s="20"/>
      <c r="AG1854" s="20"/>
      <c r="AH1854" s="20"/>
      <c r="AI1854" s="20"/>
      <c r="AJ1854" s="20"/>
    </row>
    <row r="1855" spans="1:36" ht="17.100000000000001" customHeight="1" x14ac:dyDescent="0.25">
      <c r="A1855" s="60"/>
      <c r="B1855" s="18"/>
      <c r="C1855" s="19"/>
      <c r="K1855" s="21"/>
      <c r="AD1855" s="20"/>
      <c r="AE1855" s="20"/>
      <c r="AF1855" s="20"/>
      <c r="AG1855" s="20"/>
      <c r="AH1855" s="20"/>
      <c r="AI1855" s="20"/>
      <c r="AJ1855" s="20"/>
    </row>
    <row r="1856" spans="1:36" ht="17.100000000000001" customHeight="1" x14ac:dyDescent="0.25">
      <c r="A1856" s="60"/>
      <c r="B1856" s="18"/>
      <c r="C1856" s="19"/>
      <c r="K1856" s="21"/>
      <c r="AD1856" s="20"/>
      <c r="AE1856" s="20"/>
      <c r="AF1856" s="20"/>
      <c r="AG1856" s="20"/>
      <c r="AH1856" s="20"/>
      <c r="AI1856" s="20"/>
      <c r="AJ1856" s="20"/>
    </row>
    <row r="1857" spans="1:36" ht="17.100000000000001" customHeight="1" x14ac:dyDescent="0.25">
      <c r="A1857" s="60"/>
      <c r="B1857" s="18"/>
      <c r="C1857" s="19"/>
      <c r="K1857" s="21"/>
      <c r="AD1857" s="20"/>
      <c r="AE1857" s="20"/>
      <c r="AF1857" s="20"/>
      <c r="AG1857" s="20"/>
      <c r="AH1857" s="20"/>
      <c r="AI1857" s="20"/>
      <c r="AJ1857" s="20"/>
    </row>
    <row r="1858" spans="1:36" ht="17.100000000000001" customHeight="1" x14ac:dyDescent="0.25">
      <c r="A1858" s="60"/>
      <c r="B1858" s="18"/>
      <c r="C1858" s="19"/>
      <c r="K1858" s="21"/>
      <c r="AD1858" s="20"/>
      <c r="AE1858" s="20"/>
      <c r="AF1858" s="20"/>
      <c r="AG1858" s="20"/>
      <c r="AH1858" s="20"/>
      <c r="AI1858" s="20"/>
      <c r="AJ1858" s="20"/>
    </row>
    <row r="1859" spans="1:36" ht="17.100000000000001" customHeight="1" x14ac:dyDescent="0.25">
      <c r="A1859" s="60"/>
      <c r="B1859" s="18"/>
      <c r="C1859" s="19"/>
      <c r="K1859" s="21"/>
      <c r="AD1859" s="20"/>
      <c r="AE1859" s="20"/>
      <c r="AF1859" s="20"/>
      <c r="AG1859" s="20"/>
      <c r="AH1859" s="20"/>
      <c r="AI1859" s="20"/>
      <c r="AJ1859" s="20"/>
    </row>
    <row r="1860" spans="1:36" ht="17.100000000000001" customHeight="1" x14ac:dyDescent="0.25">
      <c r="A1860" s="60"/>
      <c r="B1860" s="18"/>
      <c r="C1860" s="19"/>
      <c r="K1860" s="21"/>
      <c r="AD1860" s="20"/>
      <c r="AE1860" s="20"/>
      <c r="AF1860" s="20"/>
      <c r="AG1860" s="20"/>
      <c r="AH1860" s="20"/>
      <c r="AI1860" s="20"/>
      <c r="AJ1860" s="20"/>
    </row>
    <row r="1861" spans="1:36" ht="17.100000000000001" customHeight="1" x14ac:dyDescent="0.25">
      <c r="A1861" s="60"/>
      <c r="B1861" s="18"/>
      <c r="C1861" s="19"/>
      <c r="K1861" s="21"/>
      <c r="AD1861" s="20"/>
      <c r="AE1861" s="20"/>
      <c r="AF1861" s="20"/>
      <c r="AG1861" s="20"/>
      <c r="AH1861" s="20"/>
      <c r="AI1861" s="20"/>
      <c r="AJ1861" s="20"/>
    </row>
    <row r="1862" spans="1:36" ht="17.100000000000001" customHeight="1" x14ac:dyDescent="0.25">
      <c r="A1862" s="60"/>
      <c r="B1862" s="18"/>
      <c r="C1862" s="19"/>
      <c r="K1862" s="21"/>
      <c r="AD1862" s="20"/>
      <c r="AE1862" s="20"/>
      <c r="AF1862" s="20"/>
      <c r="AG1862" s="20"/>
      <c r="AH1862" s="20"/>
      <c r="AI1862" s="20"/>
      <c r="AJ1862" s="20"/>
    </row>
    <row r="1863" spans="1:36" ht="17.100000000000001" customHeight="1" x14ac:dyDescent="0.25">
      <c r="A1863" s="60"/>
      <c r="B1863" s="18"/>
      <c r="C1863" s="19"/>
      <c r="K1863" s="21"/>
      <c r="AD1863" s="20"/>
      <c r="AE1863" s="20"/>
      <c r="AF1863" s="20"/>
      <c r="AG1863" s="20"/>
      <c r="AH1863" s="20"/>
      <c r="AI1863" s="20"/>
      <c r="AJ1863" s="20"/>
    </row>
    <row r="1864" spans="1:36" ht="17.100000000000001" customHeight="1" x14ac:dyDescent="0.25">
      <c r="A1864" s="60"/>
      <c r="B1864" s="18"/>
      <c r="C1864" s="19"/>
      <c r="K1864" s="21"/>
      <c r="AD1864" s="20"/>
      <c r="AE1864" s="20"/>
      <c r="AF1864" s="20"/>
      <c r="AG1864" s="20"/>
      <c r="AH1864" s="20"/>
      <c r="AI1864" s="20"/>
      <c r="AJ1864" s="20"/>
    </row>
    <row r="1865" spans="1:36" ht="17.100000000000001" customHeight="1" x14ac:dyDescent="0.25">
      <c r="A1865" s="60"/>
      <c r="B1865" s="18"/>
      <c r="C1865" s="19"/>
      <c r="K1865" s="21"/>
      <c r="AD1865" s="20"/>
      <c r="AE1865" s="20"/>
      <c r="AF1865" s="20"/>
      <c r="AG1865" s="20"/>
      <c r="AH1865" s="20"/>
      <c r="AI1865" s="20"/>
      <c r="AJ1865" s="20"/>
    </row>
    <row r="1866" spans="1:36" ht="17.100000000000001" customHeight="1" x14ac:dyDescent="0.25">
      <c r="A1866" s="60"/>
      <c r="B1866" s="18"/>
      <c r="C1866" s="19"/>
      <c r="K1866" s="21"/>
      <c r="AD1866" s="20"/>
      <c r="AE1866" s="20"/>
      <c r="AF1866" s="20"/>
      <c r="AG1866" s="20"/>
      <c r="AH1866" s="20"/>
      <c r="AI1866" s="20"/>
      <c r="AJ1866" s="20"/>
    </row>
    <row r="1867" spans="1:36" ht="17.100000000000001" customHeight="1" x14ac:dyDescent="0.25">
      <c r="A1867" s="60"/>
      <c r="B1867" s="18"/>
      <c r="C1867" s="19"/>
      <c r="K1867" s="21"/>
      <c r="AD1867" s="20"/>
      <c r="AE1867" s="20"/>
      <c r="AF1867" s="20"/>
      <c r="AG1867" s="20"/>
      <c r="AH1867" s="20"/>
      <c r="AI1867" s="20"/>
      <c r="AJ1867" s="20"/>
    </row>
    <row r="1868" spans="1:36" ht="17.100000000000001" customHeight="1" x14ac:dyDescent="0.25">
      <c r="A1868" s="60"/>
      <c r="B1868" s="18"/>
      <c r="C1868" s="19"/>
      <c r="K1868" s="21"/>
      <c r="AD1868" s="20"/>
      <c r="AE1868" s="20"/>
      <c r="AF1868" s="20"/>
      <c r="AG1868" s="20"/>
      <c r="AH1868" s="20"/>
      <c r="AI1868" s="20"/>
      <c r="AJ1868" s="20"/>
    </row>
    <row r="1869" spans="1:36" ht="17.100000000000001" customHeight="1" x14ac:dyDescent="0.25">
      <c r="A1869" s="60"/>
      <c r="B1869" s="18"/>
      <c r="C1869" s="19"/>
      <c r="K1869" s="21"/>
      <c r="AD1869" s="20"/>
      <c r="AE1869" s="20"/>
      <c r="AF1869" s="20"/>
      <c r="AG1869" s="20"/>
      <c r="AH1869" s="20"/>
      <c r="AI1869" s="20"/>
      <c r="AJ1869" s="20"/>
    </row>
    <row r="1870" spans="1:36" ht="17.100000000000001" customHeight="1" x14ac:dyDescent="0.25">
      <c r="A1870" s="60"/>
      <c r="B1870" s="18"/>
      <c r="C1870" s="19"/>
      <c r="K1870" s="21"/>
      <c r="AD1870" s="20"/>
      <c r="AE1870" s="20"/>
      <c r="AF1870" s="20"/>
      <c r="AG1870" s="20"/>
      <c r="AH1870" s="20"/>
      <c r="AI1870" s="20"/>
      <c r="AJ1870" s="20"/>
    </row>
    <row r="1871" spans="1:36" ht="17.100000000000001" customHeight="1" x14ac:dyDescent="0.25">
      <c r="A1871" s="60"/>
      <c r="B1871" s="18"/>
      <c r="C1871" s="19"/>
      <c r="K1871" s="21"/>
      <c r="AD1871" s="20"/>
      <c r="AE1871" s="20"/>
      <c r="AF1871" s="20"/>
      <c r="AG1871" s="20"/>
      <c r="AH1871" s="20"/>
      <c r="AI1871" s="20"/>
      <c r="AJ1871" s="20"/>
    </row>
    <row r="1872" spans="1:36" ht="17.100000000000001" customHeight="1" x14ac:dyDescent="0.25">
      <c r="A1872" s="60"/>
      <c r="B1872" s="18"/>
      <c r="C1872" s="19"/>
      <c r="K1872" s="21"/>
      <c r="AD1872" s="20"/>
      <c r="AE1872" s="20"/>
      <c r="AF1872" s="20"/>
      <c r="AG1872" s="20"/>
      <c r="AH1872" s="20"/>
      <c r="AI1872" s="20"/>
      <c r="AJ1872" s="20"/>
    </row>
    <row r="1873" spans="1:36" ht="17.100000000000001" customHeight="1" x14ac:dyDescent="0.25">
      <c r="A1873" s="60"/>
      <c r="B1873" s="18"/>
      <c r="C1873" s="19"/>
      <c r="K1873" s="21"/>
      <c r="AD1873" s="20"/>
      <c r="AE1873" s="20"/>
      <c r="AF1873" s="20"/>
      <c r="AG1873" s="20"/>
      <c r="AH1873" s="20"/>
      <c r="AI1873" s="20"/>
      <c r="AJ1873" s="20"/>
    </row>
    <row r="1874" spans="1:36" ht="17.100000000000001" customHeight="1" x14ac:dyDescent="0.25">
      <c r="A1874" s="60"/>
      <c r="B1874" s="18"/>
      <c r="C1874" s="19"/>
      <c r="K1874" s="21"/>
      <c r="AD1874" s="20"/>
      <c r="AE1874" s="20"/>
      <c r="AF1874" s="20"/>
      <c r="AG1874" s="20"/>
      <c r="AH1874" s="20"/>
      <c r="AI1874" s="20"/>
      <c r="AJ1874" s="20"/>
    </row>
    <row r="1875" spans="1:36" ht="17.100000000000001" customHeight="1" x14ac:dyDescent="0.25">
      <c r="A1875" s="60"/>
      <c r="B1875" s="18"/>
      <c r="C1875" s="19"/>
      <c r="K1875" s="21"/>
      <c r="AD1875" s="20"/>
      <c r="AE1875" s="20"/>
      <c r="AF1875" s="20"/>
      <c r="AG1875" s="20"/>
      <c r="AH1875" s="20"/>
      <c r="AI1875" s="20"/>
      <c r="AJ1875" s="20"/>
    </row>
    <row r="1876" spans="1:36" ht="17.100000000000001" customHeight="1" x14ac:dyDescent="0.25">
      <c r="A1876" s="60"/>
      <c r="B1876" s="18"/>
      <c r="C1876" s="19"/>
      <c r="K1876" s="21"/>
      <c r="AD1876" s="20"/>
      <c r="AE1876" s="20"/>
      <c r="AF1876" s="20"/>
      <c r="AG1876" s="20"/>
      <c r="AH1876" s="20"/>
      <c r="AI1876" s="20"/>
      <c r="AJ1876" s="20"/>
    </row>
    <row r="1877" spans="1:36" ht="17.100000000000001" customHeight="1" x14ac:dyDescent="0.25">
      <c r="A1877" s="60"/>
      <c r="B1877" s="18"/>
      <c r="C1877" s="19"/>
      <c r="K1877" s="21"/>
      <c r="AD1877" s="20"/>
      <c r="AE1877" s="20"/>
      <c r="AF1877" s="20"/>
      <c r="AG1877" s="20"/>
      <c r="AH1877" s="20"/>
      <c r="AI1877" s="20"/>
      <c r="AJ1877" s="20"/>
    </row>
    <row r="1878" spans="1:36" ht="17.100000000000001" customHeight="1" x14ac:dyDescent="0.25">
      <c r="A1878" s="60"/>
      <c r="B1878" s="18"/>
      <c r="C1878" s="19"/>
      <c r="K1878" s="21"/>
      <c r="AD1878" s="20"/>
      <c r="AE1878" s="20"/>
      <c r="AF1878" s="20"/>
      <c r="AG1878" s="20"/>
      <c r="AH1878" s="20"/>
      <c r="AI1878" s="20"/>
      <c r="AJ1878" s="20"/>
    </row>
    <row r="1879" spans="1:36" ht="17.100000000000001" customHeight="1" x14ac:dyDescent="0.25">
      <c r="A1879" s="60"/>
      <c r="B1879" s="18"/>
      <c r="C1879" s="19"/>
      <c r="K1879" s="21"/>
      <c r="AD1879" s="20"/>
      <c r="AE1879" s="20"/>
      <c r="AF1879" s="20"/>
      <c r="AG1879" s="20"/>
      <c r="AH1879" s="20"/>
      <c r="AI1879" s="20"/>
      <c r="AJ1879" s="20"/>
    </row>
    <row r="1880" spans="1:36" ht="17.100000000000001" customHeight="1" x14ac:dyDescent="0.25">
      <c r="A1880" s="60"/>
      <c r="B1880" s="18"/>
      <c r="C1880" s="19"/>
      <c r="K1880" s="21"/>
      <c r="AD1880" s="20"/>
      <c r="AE1880" s="20"/>
      <c r="AF1880" s="20"/>
      <c r="AG1880" s="20"/>
      <c r="AH1880" s="20"/>
      <c r="AI1880" s="20"/>
      <c r="AJ1880" s="20"/>
    </row>
    <row r="1881" spans="1:36" ht="17.100000000000001" customHeight="1" x14ac:dyDescent="0.25">
      <c r="A1881" s="60"/>
      <c r="B1881" s="18"/>
      <c r="C1881" s="19"/>
      <c r="K1881" s="21"/>
      <c r="AD1881" s="20"/>
      <c r="AE1881" s="20"/>
      <c r="AF1881" s="20"/>
      <c r="AG1881" s="20"/>
      <c r="AH1881" s="20"/>
      <c r="AI1881" s="20"/>
      <c r="AJ1881" s="20"/>
    </row>
    <row r="1882" spans="1:36" ht="17.100000000000001" customHeight="1" x14ac:dyDescent="0.25">
      <c r="A1882" s="60"/>
      <c r="B1882" s="18"/>
      <c r="C1882" s="19"/>
      <c r="K1882" s="21"/>
      <c r="AD1882" s="20"/>
      <c r="AE1882" s="20"/>
      <c r="AF1882" s="20"/>
      <c r="AG1882" s="20"/>
      <c r="AH1882" s="20"/>
      <c r="AI1882" s="20"/>
      <c r="AJ1882" s="20"/>
    </row>
    <row r="1883" spans="1:36" ht="17.100000000000001" customHeight="1" x14ac:dyDescent="0.25">
      <c r="A1883" s="60"/>
      <c r="B1883" s="18"/>
      <c r="C1883" s="19"/>
      <c r="K1883" s="21"/>
      <c r="AD1883" s="20"/>
      <c r="AE1883" s="20"/>
      <c r="AF1883" s="20"/>
      <c r="AG1883" s="20"/>
      <c r="AH1883" s="20"/>
      <c r="AI1883" s="20"/>
      <c r="AJ1883" s="20"/>
    </row>
    <row r="1884" spans="1:36" ht="17.100000000000001" customHeight="1" x14ac:dyDescent="0.25">
      <c r="A1884" s="60"/>
      <c r="B1884" s="18"/>
      <c r="C1884" s="19"/>
      <c r="K1884" s="21"/>
      <c r="AD1884" s="20"/>
      <c r="AE1884" s="20"/>
      <c r="AF1884" s="20"/>
      <c r="AG1884" s="20"/>
      <c r="AH1884" s="20"/>
      <c r="AI1884" s="20"/>
      <c r="AJ1884" s="20"/>
    </row>
    <row r="1885" spans="1:36" ht="17.100000000000001" customHeight="1" x14ac:dyDescent="0.25">
      <c r="A1885" s="60"/>
      <c r="B1885" s="18"/>
      <c r="C1885" s="19"/>
      <c r="K1885" s="21"/>
      <c r="AD1885" s="20"/>
      <c r="AE1885" s="20"/>
      <c r="AF1885" s="20"/>
      <c r="AG1885" s="20"/>
      <c r="AH1885" s="20"/>
      <c r="AI1885" s="20"/>
      <c r="AJ1885" s="20"/>
    </row>
    <row r="1886" spans="1:36" ht="17.100000000000001" customHeight="1" x14ac:dyDescent="0.25">
      <c r="A1886" s="60"/>
      <c r="B1886" s="18"/>
      <c r="C1886" s="19"/>
      <c r="K1886" s="21"/>
      <c r="AD1886" s="20"/>
      <c r="AE1886" s="20"/>
      <c r="AF1886" s="20"/>
      <c r="AG1886" s="20"/>
      <c r="AH1886" s="20"/>
      <c r="AI1886" s="20"/>
      <c r="AJ1886" s="20"/>
    </row>
    <row r="1887" spans="1:36" ht="17.100000000000001" customHeight="1" x14ac:dyDescent="0.25">
      <c r="A1887" s="60"/>
      <c r="B1887" s="18"/>
      <c r="C1887" s="19"/>
      <c r="K1887" s="21"/>
      <c r="AD1887" s="20"/>
      <c r="AE1887" s="20"/>
      <c r="AF1887" s="20"/>
      <c r="AG1887" s="20"/>
      <c r="AH1887" s="20"/>
      <c r="AI1887" s="20"/>
      <c r="AJ1887" s="20"/>
    </row>
    <row r="1888" spans="1:36" ht="17.100000000000001" customHeight="1" x14ac:dyDescent="0.25">
      <c r="A1888" s="60"/>
      <c r="B1888" s="18"/>
      <c r="C1888" s="19"/>
      <c r="K1888" s="21"/>
      <c r="AD1888" s="20"/>
      <c r="AE1888" s="20"/>
      <c r="AF1888" s="20"/>
      <c r="AG1888" s="20"/>
      <c r="AH1888" s="20"/>
      <c r="AI1888" s="20"/>
      <c r="AJ1888" s="20"/>
    </row>
    <row r="1889" spans="1:36" ht="17.100000000000001" customHeight="1" x14ac:dyDescent="0.25">
      <c r="A1889" s="60"/>
      <c r="B1889" s="18"/>
      <c r="C1889" s="19"/>
      <c r="K1889" s="21"/>
      <c r="AD1889" s="20"/>
      <c r="AE1889" s="20"/>
      <c r="AF1889" s="20"/>
      <c r="AG1889" s="20"/>
      <c r="AH1889" s="20"/>
      <c r="AI1889" s="20"/>
      <c r="AJ1889" s="20"/>
    </row>
    <row r="1890" spans="1:36" ht="17.100000000000001" customHeight="1" x14ac:dyDescent="0.25">
      <c r="A1890" s="60"/>
      <c r="B1890" s="18"/>
      <c r="C1890" s="19"/>
      <c r="K1890" s="21"/>
      <c r="AD1890" s="20"/>
      <c r="AE1890" s="20"/>
      <c r="AF1890" s="20"/>
      <c r="AG1890" s="20"/>
      <c r="AH1890" s="20"/>
      <c r="AI1890" s="20"/>
      <c r="AJ1890" s="20"/>
    </row>
    <row r="1891" spans="1:36" ht="17.100000000000001" customHeight="1" x14ac:dyDescent="0.25">
      <c r="A1891" s="60"/>
      <c r="B1891" s="18"/>
      <c r="C1891" s="19"/>
      <c r="K1891" s="21"/>
      <c r="AD1891" s="20"/>
      <c r="AE1891" s="20"/>
      <c r="AF1891" s="20"/>
      <c r="AG1891" s="20"/>
      <c r="AH1891" s="20"/>
      <c r="AI1891" s="20"/>
      <c r="AJ1891" s="20"/>
    </row>
    <row r="1892" spans="1:36" ht="17.100000000000001" customHeight="1" x14ac:dyDescent="0.25">
      <c r="A1892" s="60"/>
      <c r="B1892" s="18"/>
      <c r="C1892" s="19"/>
      <c r="K1892" s="21"/>
      <c r="AD1892" s="20"/>
      <c r="AE1892" s="20"/>
      <c r="AF1892" s="20"/>
      <c r="AG1892" s="20"/>
      <c r="AH1892" s="20"/>
      <c r="AI1892" s="20"/>
      <c r="AJ1892" s="20"/>
    </row>
    <row r="1893" spans="1:36" ht="17.100000000000001" customHeight="1" x14ac:dyDescent="0.25">
      <c r="A1893" s="60"/>
      <c r="B1893" s="18"/>
      <c r="C1893" s="19"/>
      <c r="K1893" s="21"/>
      <c r="AD1893" s="20"/>
      <c r="AE1893" s="20"/>
      <c r="AF1893" s="20"/>
      <c r="AG1893" s="20"/>
      <c r="AH1893" s="20"/>
      <c r="AI1893" s="20"/>
      <c r="AJ1893" s="20"/>
    </row>
    <row r="1894" spans="1:36" ht="17.100000000000001" customHeight="1" x14ac:dyDescent="0.25">
      <c r="A1894" s="60"/>
      <c r="B1894" s="18"/>
      <c r="C1894" s="19"/>
      <c r="K1894" s="21"/>
      <c r="AD1894" s="20"/>
      <c r="AE1894" s="20"/>
      <c r="AF1894" s="20"/>
      <c r="AG1894" s="20"/>
      <c r="AH1894" s="20"/>
      <c r="AI1894" s="20"/>
      <c r="AJ1894" s="20"/>
    </row>
    <row r="1895" spans="1:36" ht="17.100000000000001" customHeight="1" x14ac:dyDescent="0.25">
      <c r="A1895" s="60"/>
      <c r="B1895" s="18"/>
      <c r="C1895" s="19"/>
      <c r="K1895" s="21"/>
      <c r="AD1895" s="20"/>
      <c r="AE1895" s="20"/>
      <c r="AF1895" s="20"/>
      <c r="AG1895" s="20"/>
      <c r="AH1895" s="20"/>
      <c r="AI1895" s="20"/>
      <c r="AJ1895" s="20"/>
    </row>
    <row r="1896" spans="1:36" ht="17.100000000000001" customHeight="1" x14ac:dyDescent="0.25">
      <c r="A1896" s="60"/>
      <c r="B1896" s="18"/>
      <c r="C1896" s="19"/>
      <c r="K1896" s="21"/>
      <c r="AD1896" s="20"/>
      <c r="AE1896" s="20"/>
      <c r="AF1896" s="20"/>
      <c r="AG1896" s="20"/>
      <c r="AH1896" s="20"/>
      <c r="AI1896" s="20"/>
      <c r="AJ1896" s="20"/>
    </row>
    <row r="1897" spans="1:36" ht="17.100000000000001" customHeight="1" x14ac:dyDescent="0.25">
      <c r="A1897" s="60"/>
      <c r="B1897" s="18"/>
      <c r="C1897" s="19"/>
      <c r="K1897" s="21"/>
      <c r="AD1897" s="20"/>
      <c r="AE1897" s="20"/>
      <c r="AF1897" s="20"/>
      <c r="AG1897" s="20"/>
      <c r="AH1897" s="20"/>
      <c r="AI1897" s="20"/>
      <c r="AJ1897" s="20"/>
    </row>
    <row r="1898" spans="1:36" ht="17.100000000000001" customHeight="1" x14ac:dyDescent="0.25">
      <c r="A1898" s="60"/>
      <c r="B1898" s="18"/>
      <c r="C1898" s="19"/>
      <c r="K1898" s="21"/>
      <c r="AD1898" s="20"/>
      <c r="AE1898" s="20"/>
      <c r="AF1898" s="20"/>
      <c r="AG1898" s="20"/>
      <c r="AH1898" s="20"/>
      <c r="AI1898" s="20"/>
      <c r="AJ1898" s="20"/>
    </row>
    <row r="1899" spans="1:36" ht="17.100000000000001" customHeight="1" x14ac:dyDescent="0.25">
      <c r="A1899" s="60"/>
      <c r="B1899" s="18"/>
      <c r="C1899" s="19"/>
      <c r="K1899" s="21"/>
      <c r="AD1899" s="20"/>
      <c r="AE1899" s="20"/>
      <c r="AF1899" s="20"/>
      <c r="AG1899" s="20"/>
      <c r="AH1899" s="20"/>
      <c r="AI1899" s="20"/>
      <c r="AJ1899" s="20"/>
    </row>
    <row r="1900" spans="1:36" ht="17.100000000000001" customHeight="1" x14ac:dyDescent="0.25">
      <c r="A1900" s="60"/>
      <c r="B1900" s="18"/>
      <c r="C1900" s="19"/>
      <c r="K1900" s="21"/>
      <c r="AD1900" s="20"/>
      <c r="AE1900" s="20"/>
      <c r="AF1900" s="20"/>
      <c r="AG1900" s="20"/>
      <c r="AH1900" s="20"/>
      <c r="AI1900" s="20"/>
      <c r="AJ1900" s="20"/>
    </row>
    <row r="1901" spans="1:36" ht="17.100000000000001" customHeight="1" x14ac:dyDescent="0.25">
      <c r="A1901" s="60"/>
      <c r="B1901" s="18"/>
      <c r="C1901" s="19"/>
      <c r="K1901" s="21"/>
      <c r="AD1901" s="20"/>
      <c r="AE1901" s="20"/>
      <c r="AF1901" s="20"/>
      <c r="AG1901" s="20"/>
      <c r="AH1901" s="20"/>
      <c r="AI1901" s="20"/>
      <c r="AJ1901" s="20"/>
    </row>
    <row r="1902" spans="1:36" ht="17.100000000000001" customHeight="1" x14ac:dyDescent="0.25">
      <c r="A1902" s="60"/>
      <c r="B1902" s="18"/>
      <c r="C1902" s="19"/>
      <c r="K1902" s="21"/>
      <c r="AD1902" s="20"/>
      <c r="AE1902" s="20"/>
      <c r="AF1902" s="20"/>
      <c r="AG1902" s="20"/>
      <c r="AH1902" s="20"/>
      <c r="AI1902" s="20"/>
      <c r="AJ1902" s="20"/>
    </row>
    <row r="1903" spans="1:36" ht="17.100000000000001" customHeight="1" x14ac:dyDescent="0.25">
      <c r="A1903" s="60"/>
      <c r="B1903" s="18"/>
      <c r="C1903" s="19"/>
      <c r="K1903" s="21"/>
      <c r="AD1903" s="20"/>
      <c r="AE1903" s="20"/>
      <c r="AF1903" s="20"/>
      <c r="AG1903" s="20"/>
      <c r="AH1903" s="20"/>
      <c r="AI1903" s="20"/>
      <c r="AJ1903" s="20"/>
    </row>
    <row r="1904" spans="1:36" ht="17.100000000000001" customHeight="1" x14ac:dyDescent="0.25">
      <c r="A1904" s="60"/>
      <c r="B1904" s="18"/>
      <c r="C1904" s="19"/>
      <c r="K1904" s="21"/>
      <c r="AD1904" s="20"/>
      <c r="AE1904" s="20"/>
      <c r="AF1904" s="20"/>
      <c r="AG1904" s="20"/>
      <c r="AH1904" s="20"/>
      <c r="AI1904" s="20"/>
      <c r="AJ1904" s="20"/>
    </row>
    <row r="1905" spans="1:36" ht="17.100000000000001" customHeight="1" x14ac:dyDescent="0.25">
      <c r="A1905" s="60"/>
      <c r="B1905" s="18"/>
      <c r="C1905" s="19"/>
      <c r="K1905" s="21"/>
      <c r="AD1905" s="20"/>
      <c r="AE1905" s="20"/>
      <c r="AF1905" s="20"/>
      <c r="AG1905" s="20"/>
      <c r="AH1905" s="20"/>
      <c r="AI1905" s="20"/>
      <c r="AJ1905" s="20"/>
    </row>
    <row r="1906" spans="1:36" ht="17.100000000000001" customHeight="1" x14ac:dyDescent="0.25">
      <c r="A1906" s="60"/>
      <c r="B1906" s="18"/>
      <c r="C1906" s="19"/>
      <c r="K1906" s="21"/>
      <c r="AD1906" s="20"/>
      <c r="AE1906" s="20"/>
      <c r="AF1906" s="20"/>
      <c r="AG1906" s="20"/>
      <c r="AH1906" s="20"/>
      <c r="AI1906" s="20"/>
      <c r="AJ1906" s="20"/>
    </row>
    <row r="1907" spans="1:36" ht="17.100000000000001" customHeight="1" x14ac:dyDescent="0.25">
      <c r="A1907" s="60"/>
      <c r="B1907" s="18"/>
      <c r="C1907" s="19"/>
      <c r="K1907" s="21"/>
      <c r="AD1907" s="20"/>
      <c r="AE1907" s="20"/>
      <c r="AF1907" s="20"/>
      <c r="AG1907" s="20"/>
      <c r="AH1907" s="20"/>
      <c r="AI1907" s="20"/>
      <c r="AJ1907" s="20"/>
    </row>
    <row r="1908" spans="1:36" ht="17.100000000000001" customHeight="1" x14ac:dyDescent="0.25">
      <c r="A1908" s="60"/>
      <c r="B1908" s="18"/>
      <c r="C1908" s="19"/>
      <c r="K1908" s="21"/>
      <c r="AD1908" s="20"/>
      <c r="AE1908" s="20"/>
      <c r="AF1908" s="20"/>
      <c r="AG1908" s="20"/>
      <c r="AH1908" s="20"/>
      <c r="AI1908" s="20"/>
      <c r="AJ1908" s="20"/>
    </row>
    <row r="1909" spans="1:36" ht="17.100000000000001" customHeight="1" x14ac:dyDescent="0.25">
      <c r="A1909" s="60"/>
      <c r="B1909" s="18"/>
      <c r="C1909" s="19"/>
      <c r="K1909" s="21"/>
      <c r="AD1909" s="20"/>
      <c r="AE1909" s="20"/>
      <c r="AF1909" s="20"/>
      <c r="AG1909" s="20"/>
      <c r="AH1909" s="20"/>
      <c r="AI1909" s="20"/>
      <c r="AJ1909" s="20"/>
    </row>
    <row r="1910" spans="1:36" ht="17.100000000000001" customHeight="1" x14ac:dyDescent="0.25">
      <c r="A1910" s="60"/>
      <c r="B1910" s="18"/>
      <c r="C1910" s="19"/>
      <c r="K1910" s="21"/>
      <c r="AD1910" s="20"/>
      <c r="AE1910" s="20"/>
      <c r="AF1910" s="20"/>
      <c r="AG1910" s="20"/>
      <c r="AH1910" s="20"/>
      <c r="AI1910" s="20"/>
      <c r="AJ1910" s="20"/>
    </row>
    <row r="1911" spans="1:36" ht="17.100000000000001" customHeight="1" x14ac:dyDescent="0.25">
      <c r="A1911" s="60"/>
      <c r="B1911" s="18"/>
      <c r="C1911" s="19"/>
      <c r="K1911" s="21"/>
      <c r="AD1911" s="20"/>
      <c r="AE1911" s="20"/>
      <c r="AF1911" s="20"/>
      <c r="AG1911" s="20"/>
      <c r="AH1911" s="20"/>
      <c r="AI1911" s="20"/>
      <c r="AJ1911" s="20"/>
    </row>
    <row r="1912" spans="1:36" ht="17.100000000000001" customHeight="1" x14ac:dyDescent="0.25">
      <c r="A1912" s="60"/>
      <c r="B1912" s="18"/>
      <c r="C1912" s="19"/>
      <c r="K1912" s="21"/>
      <c r="AD1912" s="20"/>
      <c r="AE1912" s="20"/>
      <c r="AF1912" s="20"/>
      <c r="AG1912" s="20"/>
      <c r="AH1912" s="20"/>
      <c r="AI1912" s="20"/>
      <c r="AJ1912" s="20"/>
    </row>
    <row r="1913" spans="1:36" ht="17.100000000000001" customHeight="1" x14ac:dyDescent="0.25">
      <c r="A1913" s="60"/>
      <c r="B1913" s="18"/>
      <c r="C1913" s="19"/>
      <c r="K1913" s="21"/>
      <c r="AD1913" s="20"/>
      <c r="AE1913" s="20"/>
      <c r="AF1913" s="20"/>
      <c r="AG1913" s="20"/>
      <c r="AH1913" s="20"/>
      <c r="AI1913" s="20"/>
      <c r="AJ1913" s="20"/>
    </row>
    <row r="1914" spans="1:36" ht="17.100000000000001" customHeight="1" x14ac:dyDescent="0.25">
      <c r="A1914" s="60"/>
      <c r="B1914" s="18"/>
      <c r="C1914" s="19"/>
      <c r="K1914" s="21"/>
      <c r="AD1914" s="20"/>
      <c r="AE1914" s="20"/>
      <c r="AF1914" s="20"/>
      <c r="AG1914" s="20"/>
      <c r="AH1914" s="20"/>
      <c r="AI1914" s="20"/>
      <c r="AJ1914" s="20"/>
    </row>
    <row r="1915" spans="1:36" ht="17.100000000000001" customHeight="1" x14ac:dyDescent="0.25">
      <c r="A1915" s="60"/>
      <c r="B1915" s="18"/>
      <c r="C1915" s="19"/>
      <c r="K1915" s="21"/>
      <c r="AD1915" s="20"/>
      <c r="AE1915" s="20"/>
      <c r="AF1915" s="20"/>
      <c r="AG1915" s="20"/>
      <c r="AH1915" s="20"/>
      <c r="AI1915" s="20"/>
      <c r="AJ1915" s="20"/>
    </row>
    <row r="1916" spans="1:36" ht="17.100000000000001" customHeight="1" x14ac:dyDescent="0.25">
      <c r="A1916" s="60"/>
      <c r="B1916" s="18"/>
      <c r="C1916" s="19"/>
      <c r="K1916" s="21"/>
      <c r="AD1916" s="20"/>
      <c r="AE1916" s="20"/>
      <c r="AF1916" s="20"/>
      <c r="AG1916" s="20"/>
      <c r="AH1916" s="20"/>
      <c r="AI1916" s="20"/>
      <c r="AJ1916" s="20"/>
    </row>
    <row r="1917" spans="1:36" ht="17.100000000000001" customHeight="1" x14ac:dyDescent="0.25">
      <c r="A1917" s="60"/>
      <c r="B1917" s="18"/>
      <c r="C1917" s="19"/>
      <c r="K1917" s="21"/>
      <c r="AD1917" s="20"/>
      <c r="AE1917" s="20"/>
      <c r="AF1917" s="20"/>
      <c r="AG1917" s="20"/>
      <c r="AH1917" s="20"/>
      <c r="AI1917" s="20"/>
      <c r="AJ1917" s="20"/>
    </row>
    <row r="1918" spans="1:36" ht="17.100000000000001" customHeight="1" x14ac:dyDescent="0.25">
      <c r="A1918" s="60"/>
      <c r="B1918" s="18"/>
      <c r="C1918" s="19"/>
      <c r="K1918" s="21"/>
      <c r="AD1918" s="20"/>
      <c r="AE1918" s="20"/>
      <c r="AF1918" s="20"/>
      <c r="AG1918" s="20"/>
      <c r="AH1918" s="20"/>
      <c r="AI1918" s="20"/>
      <c r="AJ1918" s="20"/>
    </row>
    <row r="1919" spans="1:36" ht="17.100000000000001" customHeight="1" x14ac:dyDescent="0.25">
      <c r="A1919" s="60"/>
      <c r="B1919" s="18"/>
      <c r="C1919" s="19"/>
      <c r="K1919" s="21"/>
      <c r="AD1919" s="20"/>
      <c r="AE1919" s="20"/>
      <c r="AF1919" s="20"/>
      <c r="AG1919" s="20"/>
      <c r="AH1919" s="20"/>
      <c r="AI1919" s="20"/>
      <c r="AJ1919" s="20"/>
    </row>
    <row r="1920" spans="1:36" ht="17.100000000000001" customHeight="1" x14ac:dyDescent="0.25">
      <c r="A1920" s="60"/>
      <c r="B1920" s="18"/>
      <c r="C1920" s="19"/>
      <c r="K1920" s="21"/>
      <c r="AD1920" s="20"/>
      <c r="AE1920" s="20"/>
      <c r="AF1920" s="20"/>
      <c r="AG1920" s="20"/>
      <c r="AH1920" s="20"/>
      <c r="AI1920" s="20"/>
      <c r="AJ1920" s="20"/>
    </row>
    <row r="1921" spans="1:36" ht="17.100000000000001" customHeight="1" x14ac:dyDescent="0.25">
      <c r="A1921" s="60"/>
      <c r="B1921" s="18"/>
      <c r="C1921" s="19"/>
      <c r="K1921" s="21"/>
      <c r="AD1921" s="20"/>
      <c r="AE1921" s="20"/>
      <c r="AF1921" s="20"/>
      <c r="AG1921" s="20"/>
      <c r="AH1921" s="20"/>
      <c r="AI1921" s="20"/>
      <c r="AJ1921" s="20"/>
    </row>
    <row r="1922" spans="1:36" ht="17.100000000000001" customHeight="1" x14ac:dyDescent="0.25">
      <c r="A1922" s="60"/>
      <c r="B1922" s="18"/>
      <c r="C1922" s="19"/>
      <c r="K1922" s="21"/>
      <c r="AD1922" s="20"/>
      <c r="AE1922" s="20"/>
      <c r="AF1922" s="20"/>
      <c r="AG1922" s="20"/>
      <c r="AH1922" s="20"/>
      <c r="AI1922" s="20"/>
      <c r="AJ1922" s="20"/>
    </row>
    <row r="1923" spans="1:36" ht="17.100000000000001" customHeight="1" x14ac:dyDescent="0.25">
      <c r="A1923" s="60"/>
      <c r="B1923" s="18"/>
      <c r="C1923" s="19"/>
      <c r="K1923" s="21"/>
      <c r="AD1923" s="20"/>
      <c r="AE1923" s="20"/>
      <c r="AF1923" s="20"/>
      <c r="AG1923" s="20"/>
      <c r="AH1923" s="20"/>
      <c r="AI1923" s="20"/>
      <c r="AJ1923" s="20"/>
    </row>
    <row r="1924" spans="1:36" ht="17.100000000000001" customHeight="1" x14ac:dyDescent="0.25">
      <c r="A1924" s="60"/>
      <c r="B1924" s="18"/>
      <c r="C1924" s="19"/>
      <c r="K1924" s="21"/>
      <c r="AD1924" s="20"/>
      <c r="AE1924" s="20"/>
      <c r="AF1924" s="20"/>
      <c r="AG1924" s="20"/>
      <c r="AH1924" s="20"/>
      <c r="AI1924" s="20"/>
      <c r="AJ1924" s="20"/>
    </row>
    <row r="1925" spans="1:36" ht="17.100000000000001" customHeight="1" x14ac:dyDescent="0.25">
      <c r="A1925" s="60"/>
      <c r="B1925" s="18"/>
      <c r="C1925" s="19"/>
      <c r="K1925" s="21"/>
      <c r="AD1925" s="20"/>
      <c r="AE1925" s="20"/>
      <c r="AF1925" s="20"/>
      <c r="AG1925" s="20"/>
      <c r="AH1925" s="20"/>
      <c r="AI1925" s="20"/>
      <c r="AJ1925" s="20"/>
    </row>
    <row r="1926" spans="1:36" ht="17.100000000000001" customHeight="1" x14ac:dyDescent="0.25">
      <c r="A1926" s="60"/>
      <c r="B1926" s="18"/>
      <c r="C1926" s="19"/>
      <c r="K1926" s="21"/>
      <c r="AD1926" s="20"/>
      <c r="AE1926" s="20"/>
      <c r="AF1926" s="20"/>
      <c r="AG1926" s="20"/>
      <c r="AH1926" s="20"/>
      <c r="AI1926" s="20"/>
      <c r="AJ1926" s="20"/>
    </row>
    <row r="1927" spans="1:36" ht="17.100000000000001" customHeight="1" x14ac:dyDescent="0.25">
      <c r="A1927" s="60"/>
      <c r="B1927" s="18"/>
      <c r="C1927" s="19"/>
      <c r="K1927" s="21"/>
      <c r="AD1927" s="20"/>
      <c r="AE1927" s="20"/>
      <c r="AF1927" s="20"/>
      <c r="AG1927" s="20"/>
      <c r="AH1927" s="20"/>
      <c r="AI1927" s="20"/>
      <c r="AJ1927" s="20"/>
    </row>
    <row r="1928" spans="1:36" ht="17.100000000000001" customHeight="1" x14ac:dyDescent="0.25">
      <c r="A1928" s="60"/>
      <c r="B1928" s="18"/>
      <c r="C1928" s="19"/>
      <c r="K1928" s="21"/>
      <c r="AD1928" s="20"/>
      <c r="AE1928" s="20"/>
      <c r="AF1928" s="20"/>
      <c r="AG1928" s="20"/>
      <c r="AH1928" s="20"/>
      <c r="AI1928" s="20"/>
      <c r="AJ1928" s="20"/>
    </row>
    <row r="1929" spans="1:36" ht="17.100000000000001" customHeight="1" x14ac:dyDescent="0.25">
      <c r="A1929" s="60"/>
      <c r="B1929" s="18"/>
      <c r="C1929" s="19"/>
      <c r="K1929" s="21"/>
      <c r="AD1929" s="20"/>
      <c r="AE1929" s="20"/>
      <c r="AF1929" s="20"/>
      <c r="AG1929" s="20"/>
      <c r="AH1929" s="20"/>
      <c r="AI1929" s="20"/>
      <c r="AJ1929" s="20"/>
    </row>
    <row r="1930" spans="1:36" ht="17.100000000000001" customHeight="1" x14ac:dyDescent="0.25">
      <c r="A1930" s="60"/>
      <c r="B1930" s="18"/>
      <c r="C1930" s="19"/>
      <c r="K1930" s="21"/>
      <c r="AD1930" s="20"/>
      <c r="AE1930" s="20"/>
      <c r="AF1930" s="20"/>
      <c r="AG1930" s="20"/>
      <c r="AH1930" s="20"/>
      <c r="AI1930" s="20"/>
      <c r="AJ1930" s="20"/>
    </row>
    <row r="1931" spans="1:36" ht="17.100000000000001" customHeight="1" x14ac:dyDescent="0.25">
      <c r="A1931" s="60"/>
      <c r="B1931" s="18"/>
      <c r="C1931" s="19"/>
      <c r="K1931" s="21"/>
      <c r="AD1931" s="20"/>
      <c r="AE1931" s="20"/>
      <c r="AF1931" s="20"/>
      <c r="AG1931" s="20"/>
      <c r="AH1931" s="20"/>
      <c r="AI1931" s="20"/>
      <c r="AJ1931" s="20"/>
    </row>
    <row r="1932" spans="1:36" ht="17.100000000000001" customHeight="1" x14ac:dyDescent="0.25">
      <c r="A1932" s="60"/>
      <c r="B1932" s="18"/>
      <c r="C1932" s="19"/>
      <c r="K1932" s="21"/>
      <c r="AD1932" s="20"/>
      <c r="AE1932" s="20"/>
      <c r="AF1932" s="20"/>
      <c r="AG1932" s="20"/>
      <c r="AH1932" s="20"/>
      <c r="AI1932" s="20"/>
      <c r="AJ1932" s="20"/>
    </row>
    <row r="1933" spans="1:36" ht="17.100000000000001" customHeight="1" x14ac:dyDescent="0.25">
      <c r="A1933" s="60"/>
      <c r="B1933" s="18"/>
      <c r="C1933" s="19"/>
      <c r="K1933" s="21"/>
      <c r="AD1933" s="20"/>
      <c r="AE1933" s="20"/>
      <c r="AF1933" s="20"/>
      <c r="AG1933" s="20"/>
      <c r="AH1933" s="20"/>
      <c r="AI1933" s="20"/>
      <c r="AJ1933" s="20"/>
    </row>
    <row r="1934" spans="1:36" ht="17.100000000000001" customHeight="1" x14ac:dyDescent="0.25">
      <c r="A1934" s="60"/>
      <c r="B1934" s="18"/>
      <c r="C1934" s="19"/>
      <c r="K1934" s="21"/>
      <c r="AD1934" s="20"/>
      <c r="AE1934" s="20"/>
      <c r="AF1934" s="20"/>
      <c r="AG1934" s="20"/>
      <c r="AH1934" s="20"/>
      <c r="AI1934" s="20"/>
      <c r="AJ1934" s="20"/>
    </row>
    <row r="1935" spans="1:36" ht="17.100000000000001" customHeight="1" x14ac:dyDescent="0.25">
      <c r="A1935" s="60"/>
      <c r="B1935" s="18"/>
      <c r="C1935" s="19"/>
      <c r="K1935" s="21"/>
      <c r="AD1935" s="20"/>
      <c r="AE1935" s="20"/>
      <c r="AF1935" s="20"/>
      <c r="AG1935" s="20"/>
      <c r="AH1935" s="20"/>
      <c r="AI1935" s="20"/>
      <c r="AJ1935" s="20"/>
    </row>
    <row r="1936" spans="1:36" ht="17.100000000000001" customHeight="1" x14ac:dyDescent="0.25">
      <c r="A1936" s="60"/>
      <c r="B1936" s="18"/>
      <c r="C1936" s="19"/>
      <c r="K1936" s="21"/>
      <c r="AD1936" s="20"/>
      <c r="AE1936" s="20"/>
      <c r="AF1936" s="20"/>
      <c r="AG1936" s="20"/>
      <c r="AH1936" s="20"/>
      <c r="AI1936" s="20"/>
      <c r="AJ1936" s="20"/>
    </row>
    <row r="1937" spans="1:36" ht="17.100000000000001" customHeight="1" x14ac:dyDescent="0.25">
      <c r="A1937" s="60"/>
      <c r="B1937" s="18"/>
      <c r="C1937" s="19"/>
      <c r="K1937" s="21"/>
      <c r="AD1937" s="20"/>
      <c r="AE1937" s="20"/>
      <c r="AF1937" s="20"/>
      <c r="AG1937" s="20"/>
      <c r="AH1937" s="20"/>
      <c r="AI1937" s="20"/>
      <c r="AJ1937" s="20"/>
    </row>
    <row r="1938" spans="1:36" ht="17.100000000000001" customHeight="1" x14ac:dyDescent="0.25">
      <c r="A1938" s="60"/>
      <c r="B1938" s="18"/>
      <c r="C1938" s="19"/>
      <c r="K1938" s="21"/>
      <c r="AD1938" s="20"/>
      <c r="AE1938" s="20"/>
      <c r="AF1938" s="20"/>
      <c r="AG1938" s="20"/>
      <c r="AH1938" s="20"/>
      <c r="AI1938" s="20"/>
      <c r="AJ1938" s="20"/>
    </row>
    <row r="1939" spans="1:36" ht="17.100000000000001" customHeight="1" x14ac:dyDescent="0.25">
      <c r="A1939" s="60"/>
      <c r="B1939" s="18"/>
      <c r="C1939" s="19"/>
      <c r="K1939" s="21"/>
      <c r="AD1939" s="20"/>
      <c r="AE1939" s="20"/>
      <c r="AF1939" s="20"/>
      <c r="AG1939" s="20"/>
      <c r="AH1939" s="20"/>
      <c r="AI1939" s="20"/>
      <c r="AJ1939" s="20"/>
    </row>
    <row r="1940" spans="1:36" ht="17.100000000000001" customHeight="1" x14ac:dyDescent="0.25">
      <c r="A1940" s="60"/>
      <c r="B1940" s="18"/>
      <c r="C1940" s="19"/>
      <c r="K1940" s="21"/>
      <c r="AD1940" s="20"/>
      <c r="AE1940" s="20"/>
      <c r="AF1940" s="20"/>
      <c r="AG1940" s="20"/>
      <c r="AH1940" s="20"/>
      <c r="AI1940" s="20"/>
      <c r="AJ1940" s="20"/>
    </row>
    <row r="1941" spans="1:36" ht="17.100000000000001" customHeight="1" x14ac:dyDescent="0.25">
      <c r="A1941" s="60"/>
      <c r="B1941" s="18"/>
      <c r="C1941" s="19"/>
      <c r="K1941" s="21"/>
      <c r="AD1941" s="20"/>
      <c r="AE1941" s="20"/>
      <c r="AF1941" s="20"/>
      <c r="AG1941" s="20"/>
      <c r="AH1941" s="20"/>
      <c r="AI1941" s="20"/>
      <c r="AJ1941" s="20"/>
    </row>
    <row r="1942" spans="1:36" ht="17.100000000000001" customHeight="1" x14ac:dyDescent="0.25">
      <c r="A1942" s="60"/>
      <c r="B1942" s="18"/>
      <c r="C1942" s="19"/>
      <c r="K1942" s="21"/>
      <c r="AD1942" s="20"/>
      <c r="AE1942" s="20"/>
      <c r="AF1942" s="20"/>
      <c r="AG1942" s="20"/>
      <c r="AH1942" s="20"/>
      <c r="AI1942" s="20"/>
      <c r="AJ1942" s="20"/>
    </row>
    <row r="1943" spans="1:36" ht="17.100000000000001" customHeight="1" x14ac:dyDescent="0.25">
      <c r="A1943" s="60"/>
      <c r="B1943" s="18"/>
      <c r="C1943" s="19"/>
      <c r="K1943" s="21"/>
      <c r="AD1943" s="20"/>
      <c r="AE1943" s="20"/>
      <c r="AF1943" s="20"/>
      <c r="AG1943" s="20"/>
      <c r="AH1943" s="20"/>
      <c r="AI1943" s="20"/>
      <c r="AJ1943" s="20"/>
    </row>
    <row r="1944" spans="1:36" ht="17.100000000000001" customHeight="1" x14ac:dyDescent="0.25">
      <c r="A1944" s="60"/>
      <c r="B1944" s="18"/>
      <c r="C1944" s="19"/>
      <c r="K1944" s="21"/>
      <c r="AD1944" s="20"/>
      <c r="AE1944" s="20"/>
      <c r="AF1944" s="20"/>
      <c r="AG1944" s="20"/>
      <c r="AH1944" s="20"/>
      <c r="AI1944" s="20"/>
      <c r="AJ1944" s="20"/>
    </row>
    <row r="1945" spans="1:36" ht="17.100000000000001" customHeight="1" x14ac:dyDescent="0.25">
      <c r="A1945" s="60"/>
      <c r="B1945" s="18"/>
      <c r="C1945" s="19"/>
      <c r="K1945" s="21"/>
      <c r="AD1945" s="20"/>
      <c r="AE1945" s="20"/>
      <c r="AF1945" s="20"/>
      <c r="AG1945" s="20"/>
      <c r="AH1945" s="20"/>
      <c r="AI1945" s="20"/>
      <c r="AJ1945" s="20"/>
    </row>
    <row r="1946" spans="1:36" ht="17.100000000000001" customHeight="1" x14ac:dyDescent="0.25">
      <c r="A1946" s="60"/>
      <c r="B1946" s="18"/>
      <c r="C1946" s="19"/>
      <c r="K1946" s="21"/>
      <c r="AD1946" s="20"/>
      <c r="AE1946" s="20"/>
      <c r="AF1946" s="20"/>
      <c r="AG1946" s="20"/>
      <c r="AH1946" s="20"/>
      <c r="AI1946" s="20"/>
      <c r="AJ1946" s="20"/>
    </row>
    <row r="1947" spans="1:36" ht="17.100000000000001" customHeight="1" x14ac:dyDescent="0.25">
      <c r="A1947" s="60"/>
      <c r="B1947" s="18"/>
      <c r="C1947" s="19"/>
      <c r="K1947" s="21"/>
      <c r="AD1947" s="20"/>
      <c r="AE1947" s="20"/>
      <c r="AF1947" s="20"/>
      <c r="AG1947" s="20"/>
      <c r="AH1947" s="20"/>
      <c r="AI1947" s="20"/>
      <c r="AJ1947" s="20"/>
    </row>
    <row r="1948" spans="1:36" ht="17.100000000000001" customHeight="1" x14ac:dyDescent="0.25">
      <c r="A1948" s="60"/>
      <c r="B1948" s="18"/>
      <c r="C1948" s="19"/>
      <c r="K1948" s="21"/>
      <c r="AD1948" s="20"/>
      <c r="AE1948" s="20"/>
      <c r="AF1948" s="20"/>
      <c r="AG1948" s="20"/>
      <c r="AH1948" s="20"/>
      <c r="AI1948" s="20"/>
      <c r="AJ1948" s="20"/>
    </row>
    <row r="1949" spans="1:36" ht="17.100000000000001" customHeight="1" x14ac:dyDescent="0.25">
      <c r="A1949" s="60"/>
      <c r="B1949" s="18"/>
      <c r="C1949" s="19"/>
      <c r="K1949" s="21"/>
      <c r="AD1949" s="20"/>
      <c r="AE1949" s="20"/>
      <c r="AF1949" s="20"/>
      <c r="AG1949" s="20"/>
      <c r="AH1949" s="20"/>
      <c r="AI1949" s="20"/>
      <c r="AJ1949" s="20"/>
    </row>
    <row r="1950" spans="1:36" ht="17.100000000000001" customHeight="1" x14ac:dyDescent="0.25">
      <c r="A1950" s="60"/>
      <c r="B1950" s="18"/>
      <c r="C1950" s="19"/>
      <c r="K1950" s="21"/>
      <c r="AD1950" s="20"/>
      <c r="AE1950" s="20"/>
      <c r="AF1950" s="20"/>
      <c r="AG1950" s="20"/>
      <c r="AH1950" s="20"/>
      <c r="AI1950" s="20"/>
      <c r="AJ1950" s="20"/>
    </row>
    <row r="1951" spans="1:36" ht="17.100000000000001" customHeight="1" x14ac:dyDescent="0.25">
      <c r="A1951" s="60"/>
      <c r="B1951" s="18"/>
      <c r="C1951" s="19"/>
      <c r="K1951" s="21"/>
      <c r="AD1951" s="20"/>
      <c r="AE1951" s="20"/>
      <c r="AF1951" s="20"/>
      <c r="AG1951" s="20"/>
      <c r="AH1951" s="20"/>
      <c r="AI1951" s="20"/>
      <c r="AJ1951" s="20"/>
    </row>
    <row r="1952" spans="1:36" ht="17.100000000000001" customHeight="1" x14ac:dyDescent="0.25">
      <c r="A1952" s="60"/>
      <c r="B1952" s="18"/>
      <c r="C1952" s="19"/>
      <c r="K1952" s="21"/>
      <c r="AD1952" s="20"/>
      <c r="AE1952" s="20"/>
      <c r="AF1952" s="20"/>
      <c r="AG1952" s="20"/>
      <c r="AH1952" s="20"/>
      <c r="AI1952" s="20"/>
      <c r="AJ1952" s="20"/>
    </row>
    <row r="1953" spans="1:36" ht="17.100000000000001" customHeight="1" x14ac:dyDescent="0.25">
      <c r="A1953" s="60"/>
      <c r="B1953" s="18"/>
      <c r="C1953" s="19"/>
      <c r="K1953" s="21"/>
      <c r="AD1953" s="20"/>
      <c r="AE1953" s="20"/>
      <c r="AF1953" s="20"/>
      <c r="AG1953" s="20"/>
      <c r="AH1953" s="20"/>
      <c r="AI1953" s="20"/>
      <c r="AJ1953" s="20"/>
    </row>
    <row r="1954" spans="1:36" ht="17.100000000000001" customHeight="1" x14ac:dyDescent="0.25">
      <c r="A1954" s="60"/>
      <c r="B1954" s="18"/>
      <c r="C1954" s="19"/>
      <c r="K1954" s="21"/>
      <c r="AD1954" s="20"/>
      <c r="AE1954" s="20"/>
      <c r="AF1954" s="20"/>
      <c r="AG1954" s="20"/>
      <c r="AH1954" s="20"/>
      <c r="AI1954" s="20"/>
      <c r="AJ1954" s="20"/>
    </row>
    <row r="1955" spans="1:36" ht="17.100000000000001" customHeight="1" x14ac:dyDescent="0.25">
      <c r="A1955" s="60"/>
      <c r="B1955" s="18"/>
      <c r="C1955" s="19"/>
      <c r="K1955" s="21"/>
      <c r="AD1955" s="20"/>
      <c r="AE1955" s="20"/>
      <c r="AF1955" s="20"/>
      <c r="AG1955" s="20"/>
      <c r="AH1955" s="20"/>
      <c r="AI1955" s="20"/>
      <c r="AJ1955" s="20"/>
    </row>
    <row r="1956" spans="1:36" ht="17.100000000000001" customHeight="1" x14ac:dyDescent="0.25">
      <c r="A1956" s="60"/>
      <c r="B1956" s="18"/>
      <c r="C1956" s="19"/>
      <c r="K1956" s="21"/>
      <c r="AD1956" s="20"/>
      <c r="AE1956" s="20"/>
      <c r="AF1956" s="20"/>
      <c r="AG1956" s="20"/>
      <c r="AH1956" s="20"/>
      <c r="AI1956" s="20"/>
      <c r="AJ1956" s="20"/>
    </row>
    <row r="1957" spans="1:36" ht="17.100000000000001" customHeight="1" x14ac:dyDescent="0.25">
      <c r="A1957" s="60"/>
      <c r="B1957" s="18"/>
      <c r="C1957" s="19"/>
      <c r="K1957" s="21"/>
      <c r="AD1957" s="20"/>
      <c r="AE1957" s="20"/>
      <c r="AF1957" s="20"/>
      <c r="AG1957" s="20"/>
      <c r="AH1957" s="20"/>
      <c r="AI1957" s="20"/>
      <c r="AJ1957" s="20"/>
    </row>
    <row r="1958" spans="1:36" ht="17.100000000000001" customHeight="1" x14ac:dyDescent="0.25">
      <c r="A1958" s="60"/>
      <c r="B1958" s="18"/>
      <c r="C1958" s="19"/>
      <c r="K1958" s="21"/>
      <c r="AD1958" s="20"/>
      <c r="AE1958" s="20"/>
      <c r="AF1958" s="20"/>
      <c r="AG1958" s="20"/>
      <c r="AH1958" s="20"/>
      <c r="AI1958" s="20"/>
      <c r="AJ1958" s="20"/>
    </row>
    <row r="1959" spans="1:36" ht="17.100000000000001" customHeight="1" x14ac:dyDescent="0.25">
      <c r="A1959" s="60"/>
      <c r="B1959" s="18"/>
      <c r="C1959" s="19"/>
      <c r="K1959" s="21"/>
      <c r="AD1959" s="20"/>
      <c r="AE1959" s="20"/>
      <c r="AF1959" s="20"/>
      <c r="AG1959" s="20"/>
      <c r="AH1959" s="20"/>
      <c r="AI1959" s="20"/>
      <c r="AJ1959" s="20"/>
    </row>
    <row r="1960" spans="1:36" ht="17.100000000000001" customHeight="1" x14ac:dyDescent="0.25">
      <c r="A1960" s="60"/>
      <c r="B1960" s="18"/>
      <c r="C1960" s="19"/>
      <c r="K1960" s="21"/>
      <c r="AD1960" s="20"/>
      <c r="AE1960" s="20"/>
      <c r="AF1960" s="20"/>
      <c r="AG1960" s="20"/>
      <c r="AH1960" s="20"/>
      <c r="AI1960" s="20"/>
      <c r="AJ1960" s="20"/>
    </row>
    <row r="1961" spans="1:36" ht="17.100000000000001" customHeight="1" x14ac:dyDescent="0.25">
      <c r="A1961" s="60"/>
      <c r="B1961" s="18"/>
      <c r="C1961" s="19"/>
      <c r="K1961" s="21"/>
      <c r="AD1961" s="20"/>
      <c r="AE1961" s="20"/>
      <c r="AF1961" s="20"/>
      <c r="AG1961" s="20"/>
      <c r="AH1961" s="20"/>
      <c r="AI1961" s="20"/>
      <c r="AJ1961" s="20"/>
    </row>
    <row r="1962" spans="1:36" ht="17.100000000000001" customHeight="1" x14ac:dyDescent="0.25">
      <c r="A1962" s="60"/>
      <c r="B1962" s="18"/>
      <c r="C1962" s="19"/>
      <c r="K1962" s="21"/>
      <c r="AD1962" s="20"/>
      <c r="AE1962" s="20"/>
      <c r="AF1962" s="20"/>
      <c r="AG1962" s="20"/>
      <c r="AH1962" s="20"/>
      <c r="AI1962" s="20"/>
      <c r="AJ1962" s="20"/>
    </row>
    <row r="1963" spans="1:36" ht="17.100000000000001" customHeight="1" x14ac:dyDescent="0.25">
      <c r="A1963" s="60"/>
      <c r="B1963" s="18"/>
      <c r="C1963" s="19"/>
      <c r="K1963" s="21"/>
      <c r="AD1963" s="20"/>
      <c r="AE1963" s="20"/>
      <c r="AF1963" s="20"/>
      <c r="AG1963" s="20"/>
      <c r="AH1963" s="20"/>
      <c r="AI1963" s="20"/>
      <c r="AJ1963" s="20"/>
    </row>
    <row r="1964" spans="1:36" ht="17.100000000000001" customHeight="1" x14ac:dyDescent="0.25">
      <c r="A1964" s="60"/>
      <c r="B1964" s="18"/>
      <c r="C1964" s="19"/>
      <c r="K1964" s="21"/>
      <c r="AD1964" s="20"/>
      <c r="AE1964" s="20"/>
      <c r="AF1964" s="20"/>
      <c r="AG1964" s="20"/>
      <c r="AH1964" s="20"/>
      <c r="AI1964" s="20"/>
      <c r="AJ1964" s="20"/>
    </row>
    <row r="1965" spans="1:36" ht="17.100000000000001" customHeight="1" x14ac:dyDescent="0.25">
      <c r="A1965" s="60"/>
      <c r="B1965" s="18"/>
      <c r="C1965" s="19"/>
      <c r="K1965" s="21"/>
      <c r="AD1965" s="20"/>
      <c r="AE1965" s="20"/>
      <c r="AF1965" s="20"/>
      <c r="AG1965" s="20"/>
      <c r="AH1965" s="20"/>
      <c r="AI1965" s="20"/>
      <c r="AJ1965" s="20"/>
    </row>
    <row r="1966" spans="1:36" ht="17.100000000000001" customHeight="1" x14ac:dyDescent="0.25">
      <c r="A1966" s="60"/>
      <c r="B1966" s="18"/>
      <c r="C1966" s="19"/>
      <c r="K1966" s="21"/>
      <c r="AD1966" s="20"/>
      <c r="AE1966" s="20"/>
      <c r="AF1966" s="20"/>
      <c r="AG1966" s="20"/>
      <c r="AH1966" s="20"/>
      <c r="AI1966" s="20"/>
      <c r="AJ1966" s="20"/>
    </row>
    <row r="1967" spans="1:36" ht="17.100000000000001" customHeight="1" x14ac:dyDescent="0.25">
      <c r="A1967" s="60"/>
      <c r="B1967" s="18"/>
      <c r="C1967" s="19"/>
      <c r="K1967" s="21"/>
      <c r="AD1967" s="20"/>
      <c r="AE1967" s="20"/>
      <c r="AF1967" s="20"/>
      <c r="AG1967" s="20"/>
      <c r="AH1967" s="20"/>
      <c r="AI1967" s="20"/>
      <c r="AJ1967" s="20"/>
    </row>
    <row r="1968" spans="1:36" ht="17.100000000000001" customHeight="1" x14ac:dyDescent="0.25">
      <c r="A1968" s="60"/>
      <c r="B1968" s="18"/>
      <c r="C1968" s="19"/>
      <c r="K1968" s="21"/>
      <c r="AD1968" s="20"/>
      <c r="AE1968" s="20"/>
      <c r="AF1968" s="20"/>
      <c r="AG1968" s="20"/>
      <c r="AH1968" s="20"/>
      <c r="AI1968" s="20"/>
      <c r="AJ1968" s="20"/>
    </row>
    <row r="1969" spans="1:36" ht="17.100000000000001" customHeight="1" x14ac:dyDescent="0.25">
      <c r="A1969" s="60"/>
      <c r="B1969" s="18"/>
      <c r="C1969" s="19"/>
      <c r="K1969" s="21"/>
      <c r="AD1969" s="20"/>
      <c r="AE1969" s="20"/>
      <c r="AF1969" s="20"/>
      <c r="AG1969" s="20"/>
      <c r="AH1969" s="20"/>
      <c r="AI1969" s="20"/>
      <c r="AJ1969" s="20"/>
    </row>
    <row r="1970" spans="1:36" ht="17.100000000000001" customHeight="1" x14ac:dyDescent="0.25">
      <c r="A1970" s="60"/>
      <c r="B1970" s="18"/>
      <c r="C1970" s="19"/>
      <c r="K1970" s="21"/>
      <c r="AD1970" s="20"/>
      <c r="AE1970" s="20"/>
      <c r="AF1970" s="20"/>
      <c r="AG1970" s="20"/>
      <c r="AH1970" s="20"/>
      <c r="AI1970" s="20"/>
      <c r="AJ1970" s="20"/>
    </row>
    <row r="1971" spans="1:36" ht="17.100000000000001" customHeight="1" x14ac:dyDescent="0.25">
      <c r="A1971" s="60"/>
      <c r="B1971" s="18"/>
      <c r="C1971" s="19"/>
      <c r="K1971" s="21"/>
      <c r="AD1971" s="20"/>
      <c r="AE1971" s="20"/>
      <c r="AF1971" s="20"/>
      <c r="AG1971" s="20"/>
      <c r="AH1971" s="20"/>
      <c r="AI1971" s="20"/>
      <c r="AJ1971" s="20"/>
    </row>
    <row r="1972" spans="1:36" ht="17.100000000000001" customHeight="1" x14ac:dyDescent="0.25">
      <c r="A1972" s="60"/>
      <c r="B1972" s="18"/>
      <c r="C1972" s="19"/>
      <c r="K1972" s="21"/>
      <c r="AD1972" s="20"/>
      <c r="AE1972" s="20"/>
      <c r="AF1972" s="20"/>
      <c r="AG1972" s="20"/>
      <c r="AH1972" s="20"/>
      <c r="AI1972" s="20"/>
      <c r="AJ1972" s="20"/>
    </row>
    <row r="1973" spans="1:36" ht="17.100000000000001" customHeight="1" x14ac:dyDescent="0.25">
      <c r="A1973" s="60"/>
      <c r="B1973" s="18"/>
      <c r="C1973" s="19"/>
      <c r="K1973" s="21"/>
      <c r="AD1973" s="20"/>
      <c r="AE1973" s="20"/>
      <c r="AF1973" s="20"/>
      <c r="AG1973" s="20"/>
      <c r="AH1973" s="20"/>
      <c r="AI1973" s="20"/>
      <c r="AJ1973" s="20"/>
    </row>
    <row r="1974" spans="1:36" ht="17.100000000000001" customHeight="1" x14ac:dyDescent="0.25">
      <c r="A1974" s="60"/>
      <c r="B1974" s="18"/>
      <c r="C1974" s="19"/>
      <c r="K1974" s="21"/>
      <c r="AD1974" s="20"/>
      <c r="AE1974" s="20"/>
      <c r="AF1974" s="20"/>
      <c r="AG1974" s="20"/>
      <c r="AH1974" s="20"/>
      <c r="AI1974" s="20"/>
      <c r="AJ1974" s="20"/>
    </row>
    <row r="1975" spans="1:36" ht="17.100000000000001" customHeight="1" x14ac:dyDescent="0.25">
      <c r="A1975" s="60"/>
      <c r="B1975" s="18"/>
      <c r="C1975" s="19"/>
      <c r="K1975" s="21"/>
      <c r="AD1975" s="20"/>
      <c r="AE1975" s="20"/>
      <c r="AF1975" s="20"/>
      <c r="AG1975" s="20"/>
      <c r="AH1975" s="20"/>
      <c r="AI1975" s="20"/>
      <c r="AJ1975" s="20"/>
    </row>
    <row r="1976" spans="1:36" ht="17.100000000000001" customHeight="1" x14ac:dyDescent="0.25">
      <c r="A1976" s="60"/>
      <c r="B1976" s="18"/>
      <c r="C1976" s="19"/>
      <c r="K1976" s="21"/>
      <c r="AD1976" s="20"/>
      <c r="AE1976" s="20"/>
      <c r="AF1976" s="20"/>
      <c r="AG1976" s="20"/>
      <c r="AH1976" s="20"/>
      <c r="AI1976" s="20"/>
      <c r="AJ1976" s="20"/>
    </row>
    <row r="1977" spans="1:36" ht="17.100000000000001" customHeight="1" x14ac:dyDescent="0.25">
      <c r="A1977" s="60"/>
      <c r="B1977" s="18"/>
      <c r="C1977" s="19"/>
      <c r="K1977" s="21"/>
      <c r="AD1977" s="20"/>
      <c r="AE1977" s="20"/>
      <c r="AF1977" s="20"/>
      <c r="AG1977" s="20"/>
      <c r="AH1977" s="20"/>
      <c r="AI1977" s="20"/>
      <c r="AJ1977" s="20"/>
    </row>
    <row r="1978" spans="1:36" ht="17.100000000000001" customHeight="1" x14ac:dyDescent="0.25">
      <c r="A1978" s="60"/>
      <c r="B1978" s="18"/>
      <c r="C1978" s="19"/>
      <c r="K1978" s="21"/>
      <c r="AD1978" s="20"/>
      <c r="AE1978" s="20"/>
      <c r="AF1978" s="20"/>
      <c r="AG1978" s="20"/>
      <c r="AH1978" s="20"/>
      <c r="AI1978" s="20"/>
      <c r="AJ1978" s="20"/>
    </row>
    <row r="1979" spans="1:36" ht="17.100000000000001" customHeight="1" x14ac:dyDescent="0.25">
      <c r="A1979" s="60"/>
      <c r="B1979" s="18"/>
      <c r="C1979" s="19"/>
      <c r="K1979" s="21"/>
      <c r="AD1979" s="20"/>
      <c r="AE1979" s="20"/>
      <c r="AF1979" s="20"/>
      <c r="AG1979" s="20"/>
      <c r="AH1979" s="20"/>
      <c r="AI1979" s="20"/>
      <c r="AJ1979" s="20"/>
    </row>
    <row r="1980" spans="1:36" ht="17.100000000000001" customHeight="1" x14ac:dyDescent="0.25">
      <c r="A1980" s="60"/>
      <c r="B1980" s="18"/>
      <c r="C1980" s="19"/>
      <c r="K1980" s="21"/>
      <c r="AD1980" s="20"/>
      <c r="AE1980" s="20"/>
      <c r="AF1980" s="20"/>
      <c r="AG1980" s="20"/>
      <c r="AH1980" s="20"/>
      <c r="AI1980" s="20"/>
      <c r="AJ1980" s="20"/>
    </row>
    <row r="1981" spans="1:36" ht="17.100000000000001" customHeight="1" x14ac:dyDescent="0.25">
      <c r="A1981" s="60"/>
      <c r="B1981" s="18"/>
      <c r="C1981" s="19"/>
      <c r="K1981" s="21"/>
      <c r="AD1981" s="20"/>
      <c r="AE1981" s="20"/>
      <c r="AF1981" s="20"/>
      <c r="AG1981" s="20"/>
      <c r="AH1981" s="20"/>
      <c r="AI1981" s="20"/>
      <c r="AJ1981" s="20"/>
    </row>
    <row r="1982" spans="1:36" ht="17.100000000000001" customHeight="1" x14ac:dyDescent="0.25">
      <c r="A1982" s="60"/>
      <c r="B1982" s="18"/>
      <c r="C1982" s="19"/>
      <c r="K1982" s="21"/>
      <c r="AD1982" s="20"/>
      <c r="AE1982" s="20"/>
      <c r="AF1982" s="20"/>
      <c r="AG1982" s="20"/>
      <c r="AH1982" s="20"/>
      <c r="AI1982" s="20"/>
      <c r="AJ1982" s="20"/>
    </row>
    <row r="1983" spans="1:36" ht="17.100000000000001" customHeight="1" x14ac:dyDescent="0.25">
      <c r="A1983" s="60"/>
      <c r="B1983" s="18"/>
      <c r="C1983" s="19"/>
      <c r="K1983" s="21"/>
      <c r="AD1983" s="20"/>
      <c r="AE1983" s="20"/>
      <c r="AF1983" s="20"/>
      <c r="AG1983" s="20"/>
      <c r="AH1983" s="20"/>
      <c r="AI1983" s="20"/>
      <c r="AJ1983" s="20"/>
    </row>
    <row r="1984" spans="1:36" ht="17.100000000000001" customHeight="1" x14ac:dyDescent="0.25">
      <c r="A1984" s="60"/>
      <c r="B1984" s="18"/>
      <c r="C1984" s="19"/>
      <c r="K1984" s="21"/>
      <c r="AD1984" s="20"/>
      <c r="AE1984" s="20"/>
      <c r="AF1984" s="20"/>
      <c r="AG1984" s="20"/>
      <c r="AH1984" s="20"/>
      <c r="AI1984" s="20"/>
      <c r="AJ1984" s="20"/>
    </row>
    <row r="1985" spans="1:36" ht="17.100000000000001" customHeight="1" x14ac:dyDescent="0.25">
      <c r="A1985" s="60"/>
      <c r="B1985" s="18"/>
      <c r="C1985" s="19"/>
      <c r="K1985" s="21"/>
      <c r="AD1985" s="20"/>
      <c r="AE1985" s="20"/>
      <c r="AF1985" s="20"/>
      <c r="AG1985" s="20"/>
      <c r="AH1985" s="20"/>
      <c r="AI1985" s="20"/>
      <c r="AJ1985" s="20"/>
    </row>
    <row r="1986" spans="1:36" ht="17.100000000000001" customHeight="1" x14ac:dyDescent="0.25">
      <c r="A1986" s="60"/>
      <c r="B1986" s="18"/>
      <c r="C1986" s="19"/>
      <c r="K1986" s="21"/>
      <c r="AD1986" s="20"/>
      <c r="AE1986" s="20"/>
      <c r="AF1986" s="20"/>
      <c r="AG1986" s="20"/>
      <c r="AH1986" s="20"/>
      <c r="AI1986" s="20"/>
      <c r="AJ1986" s="20"/>
    </row>
    <row r="1987" spans="1:36" ht="17.100000000000001" customHeight="1" x14ac:dyDescent="0.25">
      <c r="A1987" s="60"/>
      <c r="B1987" s="18"/>
      <c r="C1987" s="19"/>
      <c r="K1987" s="21"/>
      <c r="AD1987" s="20"/>
      <c r="AE1987" s="20"/>
      <c r="AF1987" s="20"/>
      <c r="AG1987" s="20"/>
      <c r="AH1987" s="20"/>
      <c r="AI1987" s="20"/>
      <c r="AJ1987" s="20"/>
    </row>
    <row r="1988" spans="1:36" ht="17.100000000000001" customHeight="1" x14ac:dyDescent="0.25">
      <c r="A1988" s="60"/>
      <c r="B1988" s="18"/>
      <c r="C1988" s="19"/>
      <c r="K1988" s="21"/>
      <c r="AD1988" s="20"/>
      <c r="AE1988" s="20"/>
      <c r="AF1988" s="20"/>
      <c r="AG1988" s="20"/>
      <c r="AH1988" s="20"/>
      <c r="AI1988" s="20"/>
      <c r="AJ1988" s="20"/>
    </row>
    <row r="1989" spans="1:36" ht="17.100000000000001" customHeight="1" x14ac:dyDescent="0.25">
      <c r="A1989" s="60"/>
      <c r="B1989" s="18"/>
      <c r="C1989" s="19"/>
      <c r="K1989" s="21"/>
      <c r="AD1989" s="20"/>
      <c r="AE1989" s="20"/>
      <c r="AF1989" s="20"/>
      <c r="AG1989" s="20"/>
      <c r="AH1989" s="20"/>
      <c r="AI1989" s="20"/>
      <c r="AJ1989" s="20"/>
    </row>
    <row r="1990" spans="1:36" ht="17.100000000000001" customHeight="1" x14ac:dyDescent="0.25">
      <c r="A1990" s="60"/>
      <c r="B1990" s="18"/>
      <c r="C1990" s="19"/>
      <c r="K1990" s="21"/>
      <c r="AD1990" s="20"/>
      <c r="AE1990" s="20"/>
      <c r="AF1990" s="20"/>
      <c r="AG1990" s="20"/>
      <c r="AH1990" s="20"/>
      <c r="AI1990" s="20"/>
      <c r="AJ1990" s="20"/>
    </row>
    <row r="1991" spans="1:36" ht="17.100000000000001" customHeight="1" x14ac:dyDescent="0.25">
      <c r="A1991" s="60"/>
      <c r="B1991" s="18"/>
      <c r="C1991" s="19"/>
      <c r="K1991" s="21"/>
      <c r="AD1991" s="20"/>
      <c r="AE1991" s="20"/>
      <c r="AF1991" s="20"/>
      <c r="AG1991" s="20"/>
      <c r="AH1991" s="20"/>
      <c r="AI1991" s="20"/>
      <c r="AJ1991" s="20"/>
    </row>
    <row r="1992" spans="1:36" ht="17.100000000000001" customHeight="1" x14ac:dyDescent="0.25">
      <c r="A1992" s="60"/>
      <c r="B1992" s="18"/>
      <c r="C1992" s="19"/>
      <c r="K1992" s="21"/>
      <c r="AD1992" s="20"/>
      <c r="AE1992" s="20"/>
      <c r="AF1992" s="20"/>
      <c r="AG1992" s="20"/>
      <c r="AH1992" s="20"/>
      <c r="AI1992" s="20"/>
      <c r="AJ1992" s="20"/>
    </row>
    <row r="1993" spans="1:36" ht="17.100000000000001" customHeight="1" x14ac:dyDescent="0.25">
      <c r="A1993" s="60"/>
      <c r="B1993" s="18"/>
      <c r="C1993" s="19"/>
      <c r="K1993" s="21"/>
      <c r="AD1993" s="20"/>
      <c r="AE1993" s="20"/>
      <c r="AF1993" s="20"/>
      <c r="AG1993" s="20"/>
      <c r="AH1993" s="20"/>
      <c r="AI1993" s="20"/>
      <c r="AJ1993" s="20"/>
    </row>
    <row r="1994" spans="1:36" ht="17.100000000000001" customHeight="1" x14ac:dyDescent="0.25">
      <c r="A1994" s="60"/>
      <c r="B1994" s="18"/>
      <c r="C1994" s="19"/>
      <c r="K1994" s="21"/>
      <c r="AD1994" s="20"/>
      <c r="AE1994" s="20"/>
      <c r="AF1994" s="20"/>
      <c r="AG1994" s="20"/>
      <c r="AH1994" s="20"/>
      <c r="AI1994" s="20"/>
      <c r="AJ1994" s="20"/>
    </row>
    <row r="1995" spans="1:36" ht="17.100000000000001" customHeight="1" x14ac:dyDescent="0.25">
      <c r="A1995" s="60"/>
      <c r="B1995" s="18"/>
      <c r="C1995" s="19"/>
      <c r="K1995" s="21"/>
      <c r="AD1995" s="20"/>
      <c r="AE1995" s="20"/>
      <c r="AF1995" s="20"/>
      <c r="AG1995" s="20"/>
      <c r="AH1995" s="20"/>
      <c r="AI1995" s="20"/>
      <c r="AJ1995" s="20"/>
    </row>
    <row r="1996" spans="1:36" ht="17.100000000000001" customHeight="1" x14ac:dyDescent="0.25">
      <c r="A1996" s="60"/>
      <c r="B1996" s="18"/>
      <c r="C1996" s="19"/>
      <c r="K1996" s="21"/>
      <c r="AD1996" s="20"/>
      <c r="AE1996" s="20"/>
      <c r="AF1996" s="20"/>
      <c r="AG1996" s="20"/>
      <c r="AH1996" s="20"/>
      <c r="AI1996" s="20"/>
      <c r="AJ1996" s="20"/>
    </row>
    <row r="1997" spans="1:36" ht="17.100000000000001" customHeight="1" x14ac:dyDescent="0.25">
      <c r="A1997" s="60"/>
      <c r="B1997" s="18"/>
      <c r="C1997" s="19"/>
      <c r="K1997" s="21"/>
      <c r="AD1997" s="20"/>
      <c r="AE1997" s="20"/>
      <c r="AF1997" s="20"/>
      <c r="AG1997" s="20"/>
      <c r="AH1997" s="20"/>
      <c r="AI1997" s="20"/>
      <c r="AJ1997" s="20"/>
    </row>
    <row r="1998" spans="1:36" ht="17.100000000000001" customHeight="1" x14ac:dyDescent="0.25">
      <c r="A1998" s="60"/>
      <c r="B1998" s="18"/>
      <c r="C1998" s="19"/>
      <c r="K1998" s="21"/>
      <c r="AD1998" s="20"/>
      <c r="AE1998" s="20"/>
      <c r="AF1998" s="20"/>
      <c r="AG1998" s="20"/>
      <c r="AH1998" s="20"/>
      <c r="AI1998" s="20"/>
      <c r="AJ1998" s="20"/>
    </row>
    <row r="1999" spans="1:36" ht="17.100000000000001" customHeight="1" x14ac:dyDescent="0.25">
      <c r="A1999" s="60"/>
      <c r="B1999" s="18"/>
      <c r="C1999" s="19"/>
      <c r="K1999" s="21"/>
      <c r="AD1999" s="20"/>
      <c r="AE1999" s="20"/>
      <c r="AF1999" s="20"/>
      <c r="AG1999" s="20"/>
      <c r="AH1999" s="20"/>
      <c r="AI1999" s="20"/>
      <c r="AJ1999" s="20"/>
    </row>
    <row r="2000" spans="1:36" ht="17.100000000000001" customHeight="1" x14ac:dyDescent="0.25">
      <c r="A2000" s="60"/>
      <c r="B2000" s="18"/>
      <c r="C2000" s="19"/>
      <c r="K2000" s="21"/>
      <c r="AD2000" s="20"/>
      <c r="AE2000" s="20"/>
      <c r="AF2000" s="20"/>
      <c r="AG2000" s="20"/>
      <c r="AH2000" s="20"/>
      <c r="AI2000" s="20"/>
      <c r="AJ2000" s="20"/>
    </row>
    <row r="2001" spans="1:36" ht="17.100000000000001" customHeight="1" x14ac:dyDescent="0.25">
      <c r="A2001" s="60"/>
      <c r="B2001" s="18"/>
      <c r="C2001" s="19"/>
      <c r="K2001" s="21"/>
      <c r="AD2001" s="20"/>
      <c r="AE2001" s="20"/>
      <c r="AF2001" s="20"/>
      <c r="AG2001" s="20"/>
      <c r="AH2001" s="20"/>
      <c r="AI2001" s="20"/>
      <c r="AJ2001" s="20"/>
    </row>
    <row r="2002" spans="1:36" ht="17.100000000000001" customHeight="1" x14ac:dyDescent="0.25">
      <c r="A2002" s="60"/>
      <c r="B2002" s="18"/>
      <c r="C2002" s="19"/>
      <c r="K2002" s="21"/>
      <c r="AD2002" s="20"/>
      <c r="AE2002" s="20"/>
      <c r="AF2002" s="20"/>
      <c r="AG2002" s="20"/>
      <c r="AH2002" s="20"/>
      <c r="AI2002" s="20"/>
      <c r="AJ2002" s="20"/>
    </row>
    <row r="2003" spans="1:36" ht="17.100000000000001" customHeight="1" x14ac:dyDescent="0.25">
      <c r="A2003" s="60"/>
      <c r="B2003" s="18"/>
      <c r="C2003" s="19"/>
      <c r="K2003" s="21"/>
      <c r="AD2003" s="20"/>
      <c r="AE2003" s="20"/>
      <c r="AF2003" s="20"/>
      <c r="AG2003" s="20"/>
      <c r="AH2003" s="20"/>
      <c r="AI2003" s="20"/>
      <c r="AJ2003" s="20"/>
    </row>
    <row r="2004" spans="1:36" ht="17.100000000000001" customHeight="1" x14ac:dyDescent="0.25">
      <c r="A2004" s="60"/>
      <c r="B2004" s="18"/>
      <c r="C2004" s="19"/>
      <c r="K2004" s="21"/>
      <c r="AD2004" s="20"/>
      <c r="AE2004" s="20"/>
      <c r="AF2004" s="20"/>
      <c r="AG2004" s="20"/>
      <c r="AH2004" s="20"/>
      <c r="AI2004" s="20"/>
      <c r="AJ2004" s="20"/>
    </row>
    <row r="2005" spans="1:36" ht="17.100000000000001" customHeight="1" x14ac:dyDescent="0.25">
      <c r="A2005" s="60"/>
      <c r="B2005" s="18"/>
      <c r="C2005" s="19"/>
      <c r="K2005" s="21"/>
      <c r="AD2005" s="20"/>
      <c r="AE2005" s="20"/>
      <c r="AF2005" s="20"/>
      <c r="AG2005" s="20"/>
      <c r="AH2005" s="20"/>
      <c r="AI2005" s="20"/>
      <c r="AJ2005" s="20"/>
    </row>
    <row r="2006" spans="1:36" ht="17.100000000000001" customHeight="1" x14ac:dyDescent="0.25">
      <c r="A2006" s="60"/>
      <c r="B2006" s="18"/>
      <c r="C2006" s="19"/>
      <c r="K2006" s="21"/>
      <c r="AD2006" s="20"/>
      <c r="AE2006" s="20"/>
      <c r="AF2006" s="20"/>
      <c r="AG2006" s="20"/>
      <c r="AH2006" s="20"/>
      <c r="AI2006" s="20"/>
      <c r="AJ2006" s="20"/>
    </row>
    <row r="2007" spans="1:36" ht="17.100000000000001" customHeight="1" x14ac:dyDescent="0.25">
      <c r="A2007" s="60"/>
      <c r="B2007" s="18"/>
      <c r="C2007" s="19"/>
      <c r="K2007" s="21"/>
      <c r="AD2007" s="20"/>
      <c r="AE2007" s="20"/>
      <c r="AF2007" s="20"/>
      <c r="AG2007" s="20"/>
      <c r="AH2007" s="20"/>
      <c r="AI2007" s="20"/>
      <c r="AJ2007" s="20"/>
    </row>
    <row r="2008" spans="1:36" ht="17.100000000000001" customHeight="1" x14ac:dyDescent="0.25">
      <c r="A2008" s="60"/>
      <c r="B2008" s="18"/>
      <c r="C2008" s="19"/>
      <c r="K2008" s="21"/>
      <c r="AD2008" s="20"/>
      <c r="AE2008" s="20"/>
      <c r="AF2008" s="20"/>
      <c r="AG2008" s="20"/>
      <c r="AH2008" s="20"/>
      <c r="AI2008" s="20"/>
      <c r="AJ2008" s="20"/>
    </row>
    <row r="2009" spans="1:36" ht="17.100000000000001" customHeight="1" x14ac:dyDescent="0.25">
      <c r="A2009" s="60"/>
      <c r="B2009" s="18"/>
      <c r="C2009" s="19"/>
      <c r="K2009" s="21"/>
      <c r="AD2009" s="20"/>
      <c r="AE2009" s="20"/>
      <c r="AF2009" s="20"/>
      <c r="AG2009" s="20"/>
      <c r="AH2009" s="20"/>
      <c r="AI2009" s="20"/>
      <c r="AJ2009" s="20"/>
    </row>
    <row r="2010" spans="1:36" ht="17.100000000000001" customHeight="1" x14ac:dyDescent="0.25">
      <c r="A2010" s="60"/>
      <c r="B2010" s="18"/>
      <c r="C2010" s="19"/>
      <c r="K2010" s="21"/>
      <c r="AD2010" s="20"/>
      <c r="AE2010" s="20"/>
      <c r="AF2010" s="20"/>
      <c r="AG2010" s="20"/>
      <c r="AH2010" s="20"/>
      <c r="AI2010" s="20"/>
      <c r="AJ2010" s="20"/>
    </row>
    <row r="2011" spans="1:36" ht="17.100000000000001" customHeight="1" x14ac:dyDescent="0.25">
      <c r="A2011" s="60"/>
      <c r="B2011" s="18"/>
      <c r="C2011" s="19"/>
      <c r="K2011" s="21"/>
      <c r="AD2011" s="20"/>
      <c r="AE2011" s="20"/>
      <c r="AF2011" s="20"/>
      <c r="AG2011" s="20"/>
      <c r="AH2011" s="20"/>
      <c r="AI2011" s="20"/>
      <c r="AJ2011" s="20"/>
    </row>
    <row r="2012" spans="1:36" ht="17.100000000000001" customHeight="1" x14ac:dyDescent="0.25">
      <c r="A2012" s="60"/>
      <c r="B2012" s="18"/>
      <c r="C2012" s="19"/>
      <c r="K2012" s="21"/>
      <c r="AD2012" s="20"/>
      <c r="AE2012" s="20"/>
      <c r="AF2012" s="20"/>
      <c r="AG2012" s="20"/>
      <c r="AH2012" s="20"/>
      <c r="AI2012" s="20"/>
      <c r="AJ2012" s="20"/>
    </row>
    <row r="2013" spans="1:36" ht="17.100000000000001" customHeight="1" x14ac:dyDescent="0.25">
      <c r="A2013" s="60"/>
      <c r="B2013" s="18"/>
      <c r="C2013" s="19"/>
      <c r="K2013" s="21"/>
      <c r="AD2013" s="20"/>
      <c r="AE2013" s="20"/>
      <c r="AF2013" s="20"/>
      <c r="AG2013" s="20"/>
      <c r="AH2013" s="20"/>
      <c r="AI2013" s="20"/>
      <c r="AJ2013" s="20"/>
    </row>
    <row r="2014" spans="1:36" ht="17.100000000000001" customHeight="1" x14ac:dyDescent="0.25">
      <c r="A2014" s="60"/>
      <c r="B2014" s="18"/>
      <c r="C2014" s="19"/>
      <c r="K2014" s="21"/>
      <c r="AD2014" s="20"/>
      <c r="AE2014" s="20"/>
      <c r="AF2014" s="20"/>
      <c r="AG2014" s="20"/>
      <c r="AH2014" s="20"/>
      <c r="AI2014" s="20"/>
      <c r="AJ2014" s="20"/>
    </row>
    <row r="2015" spans="1:36" ht="17.100000000000001" customHeight="1" x14ac:dyDescent="0.25">
      <c r="A2015" s="60"/>
      <c r="B2015" s="18"/>
      <c r="C2015" s="19"/>
      <c r="K2015" s="21"/>
      <c r="AD2015" s="20"/>
      <c r="AE2015" s="20"/>
      <c r="AF2015" s="20"/>
      <c r="AG2015" s="20"/>
      <c r="AH2015" s="20"/>
      <c r="AI2015" s="20"/>
      <c r="AJ2015" s="20"/>
    </row>
    <row r="2016" spans="1:36" ht="17.100000000000001" customHeight="1" x14ac:dyDescent="0.25">
      <c r="A2016" s="60"/>
      <c r="B2016" s="18"/>
      <c r="C2016" s="19"/>
      <c r="K2016" s="21"/>
      <c r="AD2016" s="20"/>
      <c r="AE2016" s="20"/>
      <c r="AF2016" s="20"/>
      <c r="AG2016" s="20"/>
      <c r="AH2016" s="20"/>
      <c r="AI2016" s="20"/>
      <c r="AJ2016" s="20"/>
    </row>
    <row r="2017" spans="1:36" ht="17.100000000000001" customHeight="1" x14ac:dyDescent="0.25">
      <c r="A2017" s="60"/>
      <c r="B2017" s="18"/>
      <c r="C2017" s="19"/>
      <c r="K2017" s="21"/>
      <c r="AD2017" s="20"/>
      <c r="AE2017" s="20"/>
      <c r="AF2017" s="20"/>
      <c r="AG2017" s="20"/>
      <c r="AH2017" s="20"/>
      <c r="AI2017" s="20"/>
      <c r="AJ2017" s="20"/>
    </row>
    <row r="2018" spans="1:36" ht="17.100000000000001" customHeight="1" x14ac:dyDescent="0.25">
      <c r="A2018" s="60"/>
      <c r="B2018" s="18"/>
      <c r="C2018" s="19"/>
      <c r="K2018" s="21"/>
      <c r="AD2018" s="20"/>
      <c r="AE2018" s="20"/>
      <c r="AF2018" s="20"/>
      <c r="AG2018" s="20"/>
      <c r="AH2018" s="20"/>
      <c r="AI2018" s="20"/>
      <c r="AJ2018" s="20"/>
    </row>
    <row r="2019" spans="1:36" ht="17.100000000000001" customHeight="1" x14ac:dyDescent="0.25">
      <c r="A2019" s="60"/>
      <c r="B2019" s="18"/>
      <c r="C2019" s="19"/>
      <c r="K2019" s="21"/>
      <c r="AD2019" s="20"/>
      <c r="AE2019" s="20"/>
      <c r="AF2019" s="20"/>
      <c r="AG2019" s="20"/>
      <c r="AH2019" s="20"/>
      <c r="AI2019" s="20"/>
      <c r="AJ2019" s="20"/>
    </row>
    <row r="2020" spans="1:36" ht="17.100000000000001" customHeight="1" x14ac:dyDescent="0.25">
      <c r="A2020" s="60"/>
      <c r="B2020" s="18"/>
      <c r="C2020" s="19"/>
      <c r="K2020" s="21"/>
      <c r="AD2020" s="20"/>
      <c r="AE2020" s="20"/>
      <c r="AF2020" s="20"/>
      <c r="AG2020" s="20"/>
      <c r="AH2020" s="20"/>
      <c r="AI2020" s="20"/>
      <c r="AJ2020" s="20"/>
    </row>
    <row r="2021" spans="1:36" ht="17.100000000000001" customHeight="1" x14ac:dyDescent="0.25">
      <c r="A2021" s="60"/>
      <c r="B2021" s="18"/>
      <c r="C2021" s="19"/>
      <c r="K2021" s="21"/>
      <c r="AD2021" s="20"/>
      <c r="AE2021" s="20"/>
      <c r="AF2021" s="20"/>
      <c r="AG2021" s="20"/>
      <c r="AH2021" s="20"/>
      <c r="AI2021" s="20"/>
      <c r="AJ2021" s="20"/>
    </row>
    <row r="2022" spans="1:36" ht="17.100000000000001" customHeight="1" x14ac:dyDescent="0.25">
      <c r="A2022" s="60"/>
      <c r="B2022" s="18"/>
      <c r="C2022" s="19"/>
      <c r="K2022" s="21"/>
      <c r="AD2022" s="20"/>
      <c r="AE2022" s="20"/>
      <c r="AF2022" s="20"/>
      <c r="AG2022" s="20"/>
      <c r="AH2022" s="20"/>
      <c r="AI2022" s="20"/>
      <c r="AJ2022" s="20"/>
    </row>
    <row r="2023" spans="1:36" ht="17.100000000000001" customHeight="1" x14ac:dyDescent="0.25">
      <c r="A2023" s="60"/>
      <c r="B2023" s="18"/>
      <c r="C2023" s="19"/>
      <c r="K2023" s="21"/>
      <c r="AD2023" s="20"/>
      <c r="AE2023" s="20"/>
      <c r="AF2023" s="20"/>
      <c r="AG2023" s="20"/>
      <c r="AH2023" s="20"/>
      <c r="AI2023" s="20"/>
      <c r="AJ2023" s="20"/>
    </row>
    <row r="2024" spans="1:36" ht="17.100000000000001" customHeight="1" x14ac:dyDescent="0.25">
      <c r="A2024" s="60"/>
      <c r="B2024" s="18"/>
      <c r="C2024" s="19"/>
      <c r="K2024" s="21"/>
      <c r="AD2024" s="20"/>
      <c r="AE2024" s="20"/>
      <c r="AF2024" s="20"/>
      <c r="AG2024" s="20"/>
      <c r="AH2024" s="20"/>
      <c r="AI2024" s="20"/>
      <c r="AJ2024" s="20"/>
    </row>
    <row r="2025" spans="1:36" ht="17.100000000000001" customHeight="1" x14ac:dyDescent="0.25">
      <c r="A2025" s="60"/>
      <c r="B2025" s="18"/>
      <c r="C2025" s="19"/>
      <c r="K2025" s="21"/>
      <c r="AD2025" s="20"/>
      <c r="AE2025" s="20"/>
      <c r="AF2025" s="20"/>
      <c r="AG2025" s="20"/>
      <c r="AH2025" s="20"/>
      <c r="AI2025" s="20"/>
      <c r="AJ2025" s="20"/>
    </row>
    <row r="2026" spans="1:36" ht="17.100000000000001" customHeight="1" x14ac:dyDescent="0.25">
      <c r="A2026" s="60"/>
      <c r="B2026" s="18"/>
      <c r="C2026" s="19"/>
      <c r="K2026" s="21"/>
      <c r="AD2026" s="20"/>
      <c r="AE2026" s="20"/>
      <c r="AF2026" s="20"/>
      <c r="AG2026" s="20"/>
      <c r="AH2026" s="20"/>
      <c r="AI2026" s="20"/>
      <c r="AJ2026" s="20"/>
    </row>
    <row r="2027" spans="1:36" ht="17.100000000000001" customHeight="1" x14ac:dyDescent="0.25">
      <c r="A2027" s="60"/>
      <c r="B2027" s="18"/>
      <c r="C2027" s="19"/>
      <c r="K2027" s="21"/>
      <c r="AD2027" s="20"/>
      <c r="AE2027" s="20"/>
      <c r="AF2027" s="20"/>
      <c r="AG2027" s="20"/>
      <c r="AH2027" s="20"/>
      <c r="AI2027" s="20"/>
      <c r="AJ2027" s="20"/>
    </row>
    <row r="2028" spans="1:36" ht="17.100000000000001" customHeight="1" x14ac:dyDescent="0.25">
      <c r="A2028" s="60"/>
      <c r="B2028" s="18"/>
      <c r="C2028" s="19"/>
      <c r="K2028" s="21"/>
      <c r="AD2028" s="20"/>
      <c r="AE2028" s="20"/>
      <c r="AF2028" s="20"/>
      <c r="AG2028" s="20"/>
      <c r="AH2028" s="20"/>
      <c r="AI2028" s="20"/>
      <c r="AJ2028" s="20"/>
    </row>
    <row r="2029" spans="1:36" ht="17.100000000000001" customHeight="1" x14ac:dyDescent="0.25">
      <c r="A2029" s="60"/>
      <c r="B2029" s="18"/>
      <c r="C2029" s="19"/>
      <c r="K2029" s="21"/>
      <c r="AD2029" s="20"/>
      <c r="AE2029" s="20"/>
      <c r="AF2029" s="20"/>
      <c r="AG2029" s="20"/>
      <c r="AH2029" s="20"/>
      <c r="AI2029" s="20"/>
      <c r="AJ2029" s="20"/>
    </row>
    <row r="2030" spans="1:36" ht="17.100000000000001" customHeight="1" x14ac:dyDescent="0.25">
      <c r="A2030" s="60"/>
      <c r="B2030" s="18"/>
      <c r="C2030" s="19"/>
      <c r="K2030" s="21"/>
      <c r="AD2030" s="20"/>
      <c r="AE2030" s="20"/>
      <c r="AF2030" s="20"/>
      <c r="AG2030" s="20"/>
      <c r="AH2030" s="20"/>
      <c r="AI2030" s="20"/>
      <c r="AJ2030" s="20"/>
    </row>
    <row r="2031" spans="1:36" ht="17.100000000000001" customHeight="1" x14ac:dyDescent="0.25">
      <c r="A2031" s="60"/>
      <c r="B2031" s="18"/>
      <c r="C2031" s="19"/>
      <c r="K2031" s="21"/>
      <c r="AD2031" s="20"/>
      <c r="AE2031" s="20"/>
      <c r="AF2031" s="20"/>
      <c r="AG2031" s="20"/>
      <c r="AH2031" s="20"/>
      <c r="AI2031" s="20"/>
      <c r="AJ2031" s="20"/>
    </row>
    <row r="2032" spans="1:36" ht="17.100000000000001" customHeight="1" x14ac:dyDescent="0.25">
      <c r="A2032" s="60"/>
      <c r="B2032" s="18"/>
      <c r="C2032" s="19"/>
      <c r="K2032" s="21"/>
      <c r="AD2032" s="20"/>
      <c r="AE2032" s="20"/>
      <c r="AF2032" s="20"/>
      <c r="AG2032" s="20"/>
      <c r="AH2032" s="20"/>
      <c r="AI2032" s="20"/>
      <c r="AJ2032" s="20"/>
    </row>
    <row r="2033" spans="1:36" ht="17.100000000000001" customHeight="1" x14ac:dyDescent="0.25">
      <c r="A2033" s="60"/>
      <c r="B2033" s="18"/>
      <c r="C2033" s="19"/>
      <c r="K2033" s="21"/>
      <c r="AD2033" s="20"/>
      <c r="AE2033" s="20"/>
      <c r="AF2033" s="20"/>
      <c r="AG2033" s="20"/>
      <c r="AH2033" s="20"/>
      <c r="AI2033" s="20"/>
      <c r="AJ2033" s="20"/>
    </row>
    <row r="2034" spans="1:36" ht="17.100000000000001" customHeight="1" x14ac:dyDescent="0.25">
      <c r="A2034" s="60"/>
      <c r="B2034" s="18"/>
      <c r="C2034" s="19"/>
      <c r="K2034" s="21"/>
      <c r="AD2034" s="20"/>
      <c r="AE2034" s="20"/>
      <c r="AF2034" s="20"/>
      <c r="AG2034" s="20"/>
      <c r="AH2034" s="20"/>
      <c r="AI2034" s="20"/>
      <c r="AJ2034" s="20"/>
    </row>
    <row r="2035" spans="1:36" ht="17.100000000000001" customHeight="1" x14ac:dyDescent="0.25">
      <c r="A2035" s="60"/>
      <c r="B2035" s="18"/>
      <c r="C2035" s="19"/>
      <c r="K2035" s="21"/>
      <c r="AD2035" s="20"/>
      <c r="AE2035" s="20"/>
      <c r="AF2035" s="20"/>
      <c r="AG2035" s="20"/>
      <c r="AH2035" s="20"/>
      <c r="AI2035" s="20"/>
      <c r="AJ2035" s="20"/>
    </row>
    <row r="2036" spans="1:36" ht="17.100000000000001" customHeight="1" x14ac:dyDescent="0.25">
      <c r="A2036" s="60"/>
      <c r="B2036" s="18"/>
      <c r="C2036" s="19"/>
      <c r="K2036" s="21"/>
      <c r="AD2036" s="20"/>
      <c r="AE2036" s="20"/>
      <c r="AF2036" s="20"/>
      <c r="AG2036" s="20"/>
      <c r="AH2036" s="20"/>
      <c r="AI2036" s="20"/>
      <c r="AJ2036" s="20"/>
    </row>
    <row r="2037" spans="1:36" ht="17.100000000000001" customHeight="1" x14ac:dyDescent="0.25">
      <c r="A2037" s="60"/>
      <c r="B2037" s="18"/>
      <c r="C2037" s="19"/>
      <c r="K2037" s="21"/>
      <c r="AD2037" s="20"/>
      <c r="AE2037" s="20"/>
      <c r="AF2037" s="20"/>
      <c r="AG2037" s="20"/>
      <c r="AH2037" s="20"/>
      <c r="AI2037" s="20"/>
      <c r="AJ2037" s="20"/>
    </row>
    <row r="2038" spans="1:36" ht="17.100000000000001" customHeight="1" x14ac:dyDescent="0.25">
      <c r="A2038" s="60"/>
      <c r="B2038" s="18"/>
      <c r="C2038" s="19"/>
      <c r="K2038" s="21"/>
      <c r="AD2038" s="20"/>
      <c r="AE2038" s="20"/>
      <c r="AF2038" s="20"/>
      <c r="AG2038" s="20"/>
      <c r="AH2038" s="20"/>
      <c r="AI2038" s="20"/>
      <c r="AJ2038" s="20"/>
    </row>
    <row r="2039" spans="1:36" ht="17.100000000000001" customHeight="1" x14ac:dyDescent="0.25">
      <c r="A2039" s="60"/>
      <c r="B2039" s="18"/>
      <c r="C2039" s="19"/>
      <c r="K2039" s="21"/>
      <c r="AD2039" s="20"/>
      <c r="AE2039" s="20"/>
      <c r="AF2039" s="20"/>
      <c r="AG2039" s="20"/>
      <c r="AH2039" s="20"/>
      <c r="AI2039" s="20"/>
      <c r="AJ2039" s="20"/>
    </row>
    <row r="2040" spans="1:36" ht="17.100000000000001" customHeight="1" x14ac:dyDescent="0.25">
      <c r="A2040" s="60"/>
      <c r="B2040" s="18"/>
      <c r="C2040" s="19"/>
      <c r="K2040" s="21"/>
      <c r="AD2040" s="20"/>
      <c r="AE2040" s="20"/>
      <c r="AF2040" s="20"/>
      <c r="AG2040" s="20"/>
      <c r="AH2040" s="20"/>
      <c r="AI2040" s="20"/>
      <c r="AJ2040" s="20"/>
    </row>
    <row r="2041" spans="1:36" ht="17.100000000000001" customHeight="1" x14ac:dyDescent="0.25">
      <c r="A2041" s="60"/>
      <c r="B2041" s="18"/>
      <c r="C2041" s="19"/>
      <c r="K2041" s="21"/>
      <c r="AD2041" s="20"/>
      <c r="AE2041" s="20"/>
      <c r="AF2041" s="20"/>
      <c r="AG2041" s="20"/>
      <c r="AH2041" s="20"/>
      <c r="AI2041" s="20"/>
      <c r="AJ2041" s="20"/>
    </row>
    <row r="2042" spans="1:36" ht="17.100000000000001" customHeight="1" x14ac:dyDescent="0.25">
      <c r="A2042" s="60"/>
      <c r="B2042" s="18"/>
      <c r="C2042" s="19"/>
      <c r="K2042" s="21"/>
      <c r="AD2042" s="20"/>
      <c r="AE2042" s="20"/>
      <c r="AF2042" s="20"/>
      <c r="AG2042" s="20"/>
      <c r="AH2042" s="20"/>
      <c r="AI2042" s="20"/>
      <c r="AJ2042" s="20"/>
    </row>
    <row r="2043" spans="1:36" ht="17.100000000000001" customHeight="1" x14ac:dyDescent="0.25">
      <c r="A2043" s="60"/>
      <c r="B2043" s="18"/>
      <c r="C2043" s="19"/>
      <c r="K2043" s="21"/>
      <c r="AD2043" s="20"/>
      <c r="AE2043" s="20"/>
      <c r="AF2043" s="20"/>
      <c r="AG2043" s="20"/>
      <c r="AH2043" s="20"/>
      <c r="AI2043" s="20"/>
      <c r="AJ2043" s="20"/>
    </row>
    <row r="2044" spans="1:36" ht="17.100000000000001" customHeight="1" x14ac:dyDescent="0.25">
      <c r="A2044" s="60"/>
      <c r="B2044" s="18"/>
      <c r="C2044" s="19"/>
      <c r="K2044" s="21"/>
      <c r="AD2044" s="20"/>
      <c r="AE2044" s="20"/>
      <c r="AF2044" s="20"/>
      <c r="AG2044" s="20"/>
      <c r="AH2044" s="20"/>
      <c r="AI2044" s="20"/>
      <c r="AJ2044" s="20"/>
    </row>
    <row r="2045" spans="1:36" ht="17.100000000000001" customHeight="1" x14ac:dyDescent="0.25">
      <c r="A2045" s="60"/>
      <c r="B2045" s="18"/>
      <c r="C2045" s="19"/>
      <c r="K2045" s="21"/>
      <c r="AD2045" s="20"/>
      <c r="AE2045" s="20"/>
      <c r="AF2045" s="20"/>
      <c r="AG2045" s="20"/>
      <c r="AH2045" s="20"/>
      <c r="AI2045" s="20"/>
      <c r="AJ2045" s="20"/>
    </row>
    <row r="2046" spans="1:36" ht="17.100000000000001" customHeight="1" x14ac:dyDescent="0.25">
      <c r="A2046" s="60"/>
      <c r="B2046" s="18"/>
      <c r="C2046" s="19"/>
      <c r="K2046" s="21"/>
      <c r="AD2046" s="20"/>
      <c r="AE2046" s="20"/>
      <c r="AF2046" s="20"/>
      <c r="AG2046" s="20"/>
      <c r="AH2046" s="20"/>
      <c r="AI2046" s="20"/>
      <c r="AJ2046" s="20"/>
    </row>
    <row r="2047" spans="1:36" ht="17.100000000000001" customHeight="1" x14ac:dyDescent="0.25">
      <c r="A2047" s="60"/>
      <c r="B2047" s="18"/>
      <c r="C2047" s="19"/>
      <c r="K2047" s="21"/>
      <c r="AD2047" s="20"/>
      <c r="AE2047" s="20"/>
      <c r="AF2047" s="20"/>
      <c r="AG2047" s="20"/>
      <c r="AH2047" s="20"/>
      <c r="AI2047" s="20"/>
      <c r="AJ2047" s="20"/>
    </row>
    <row r="2048" spans="1:36" ht="17.100000000000001" customHeight="1" x14ac:dyDescent="0.25">
      <c r="A2048" s="60"/>
      <c r="B2048" s="18"/>
      <c r="C2048" s="19"/>
      <c r="K2048" s="21"/>
      <c r="AD2048" s="20"/>
      <c r="AE2048" s="20"/>
      <c r="AF2048" s="20"/>
      <c r="AG2048" s="20"/>
      <c r="AH2048" s="20"/>
      <c r="AI2048" s="20"/>
      <c r="AJ2048" s="20"/>
    </row>
    <row r="2049" spans="1:36" ht="17.100000000000001" customHeight="1" x14ac:dyDescent="0.25">
      <c r="A2049" s="60"/>
      <c r="B2049" s="18"/>
      <c r="C2049" s="19"/>
      <c r="K2049" s="21"/>
      <c r="AD2049" s="20"/>
      <c r="AE2049" s="20"/>
      <c r="AF2049" s="20"/>
      <c r="AG2049" s="20"/>
      <c r="AH2049" s="20"/>
      <c r="AI2049" s="20"/>
      <c r="AJ2049" s="20"/>
    </row>
    <row r="2050" spans="1:36" ht="17.100000000000001" customHeight="1" x14ac:dyDescent="0.25">
      <c r="A2050" s="60"/>
      <c r="B2050" s="18"/>
      <c r="C2050" s="19"/>
      <c r="K2050" s="21"/>
      <c r="AD2050" s="20"/>
      <c r="AE2050" s="20"/>
      <c r="AF2050" s="20"/>
      <c r="AG2050" s="20"/>
      <c r="AH2050" s="20"/>
      <c r="AI2050" s="20"/>
      <c r="AJ2050" s="20"/>
    </row>
    <row r="2051" spans="1:36" ht="17.100000000000001" customHeight="1" x14ac:dyDescent="0.25">
      <c r="A2051" s="60"/>
      <c r="B2051" s="18"/>
      <c r="C2051" s="19"/>
      <c r="K2051" s="21"/>
      <c r="AD2051" s="20"/>
      <c r="AE2051" s="20"/>
      <c r="AF2051" s="20"/>
      <c r="AG2051" s="20"/>
      <c r="AH2051" s="20"/>
      <c r="AI2051" s="20"/>
      <c r="AJ2051" s="20"/>
    </row>
    <row r="2052" spans="1:36" ht="17.100000000000001" customHeight="1" x14ac:dyDescent="0.25">
      <c r="A2052" s="60"/>
      <c r="B2052" s="18"/>
      <c r="C2052" s="19"/>
      <c r="K2052" s="21"/>
      <c r="AD2052" s="20"/>
      <c r="AE2052" s="20"/>
      <c r="AF2052" s="20"/>
      <c r="AG2052" s="20"/>
      <c r="AH2052" s="20"/>
      <c r="AI2052" s="20"/>
      <c r="AJ2052" s="20"/>
    </row>
    <row r="2053" spans="1:36" ht="17.100000000000001" customHeight="1" x14ac:dyDescent="0.25">
      <c r="A2053" s="60"/>
      <c r="B2053" s="18"/>
      <c r="C2053" s="19"/>
      <c r="K2053" s="21"/>
      <c r="AD2053" s="20"/>
      <c r="AE2053" s="20"/>
      <c r="AF2053" s="20"/>
      <c r="AG2053" s="20"/>
      <c r="AH2053" s="20"/>
      <c r="AI2053" s="20"/>
      <c r="AJ2053" s="20"/>
    </row>
    <row r="2054" spans="1:36" ht="17.100000000000001" customHeight="1" x14ac:dyDescent="0.25">
      <c r="A2054" s="60"/>
      <c r="B2054" s="18"/>
      <c r="C2054" s="19"/>
      <c r="K2054" s="21"/>
      <c r="AD2054" s="20"/>
      <c r="AE2054" s="20"/>
      <c r="AF2054" s="20"/>
      <c r="AG2054" s="20"/>
      <c r="AH2054" s="20"/>
      <c r="AI2054" s="20"/>
      <c r="AJ2054" s="20"/>
    </row>
    <row r="2055" spans="1:36" ht="17.100000000000001" customHeight="1" x14ac:dyDescent="0.25">
      <c r="A2055" s="60"/>
      <c r="B2055" s="18"/>
      <c r="C2055" s="19"/>
      <c r="K2055" s="21"/>
      <c r="AD2055" s="20"/>
      <c r="AE2055" s="20"/>
      <c r="AF2055" s="20"/>
      <c r="AG2055" s="20"/>
      <c r="AH2055" s="20"/>
      <c r="AI2055" s="20"/>
      <c r="AJ2055" s="20"/>
    </row>
    <row r="2056" spans="1:36" ht="17.100000000000001" customHeight="1" x14ac:dyDescent="0.25">
      <c r="A2056" s="60"/>
      <c r="B2056" s="18"/>
      <c r="C2056" s="19"/>
      <c r="K2056" s="21"/>
      <c r="AD2056" s="20"/>
      <c r="AE2056" s="20"/>
      <c r="AF2056" s="20"/>
      <c r="AG2056" s="20"/>
      <c r="AH2056" s="20"/>
      <c r="AI2056" s="20"/>
      <c r="AJ2056" s="20"/>
    </row>
    <row r="2057" spans="1:36" ht="17.100000000000001" customHeight="1" x14ac:dyDescent="0.25">
      <c r="A2057" s="60"/>
      <c r="B2057" s="18"/>
      <c r="C2057" s="19"/>
      <c r="K2057" s="21"/>
      <c r="AD2057" s="20"/>
      <c r="AE2057" s="20"/>
      <c r="AF2057" s="20"/>
      <c r="AG2057" s="20"/>
      <c r="AH2057" s="20"/>
      <c r="AI2057" s="20"/>
      <c r="AJ2057" s="20"/>
    </row>
    <row r="2058" spans="1:36" ht="17.100000000000001" customHeight="1" x14ac:dyDescent="0.25">
      <c r="A2058" s="60"/>
      <c r="B2058" s="18"/>
      <c r="C2058" s="19"/>
      <c r="K2058" s="21"/>
      <c r="AD2058" s="20"/>
      <c r="AE2058" s="20"/>
      <c r="AF2058" s="20"/>
      <c r="AG2058" s="20"/>
      <c r="AH2058" s="20"/>
      <c r="AI2058" s="20"/>
      <c r="AJ2058" s="20"/>
    </row>
    <row r="2059" spans="1:36" ht="17.100000000000001" customHeight="1" x14ac:dyDescent="0.25">
      <c r="A2059" s="60"/>
      <c r="B2059" s="18"/>
      <c r="C2059" s="19"/>
      <c r="K2059" s="21"/>
      <c r="AD2059" s="20"/>
      <c r="AE2059" s="20"/>
      <c r="AF2059" s="20"/>
      <c r="AG2059" s="20"/>
      <c r="AH2059" s="20"/>
      <c r="AI2059" s="20"/>
      <c r="AJ2059" s="20"/>
    </row>
    <row r="2060" spans="1:36" ht="17.100000000000001" customHeight="1" x14ac:dyDescent="0.25">
      <c r="A2060" s="60"/>
      <c r="B2060" s="18"/>
      <c r="C2060" s="19"/>
      <c r="K2060" s="21"/>
      <c r="AD2060" s="20"/>
      <c r="AE2060" s="20"/>
      <c r="AF2060" s="20"/>
      <c r="AG2060" s="20"/>
      <c r="AH2060" s="20"/>
      <c r="AI2060" s="20"/>
      <c r="AJ2060" s="20"/>
    </row>
    <row r="2061" spans="1:36" ht="17.100000000000001" customHeight="1" x14ac:dyDescent="0.25">
      <c r="A2061" s="60"/>
      <c r="B2061" s="18"/>
      <c r="C2061" s="19"/>
      <c r="K2061" s="21"/>
      <c r="AD2061" s="20"/>
      <c r="AE2061" s="20"/>
      <c r="AF2061" s="20"/>
      <c r="AG2061" s="20"/>
      <c r="AH2061" s="20"/>
      <c r="AI2061" s="20"/>
      <c r="AJ2061" s="20"/>
    </row>
    <row r="2062" spans="1:36" ht="17.100000000000001" customHeight="1" x14ac:dyDescent="0.25">
      <c r="A2062" s="60"/>
      <c r="B2062" s="18"/>
      <c r="C2062" s="19"/>
      <c r="K2062" s="21"/>
      <c r="AD2062" s="20"/>
      <c r="AE2062" s="20"/>
      <c r="AF2062" s="20"/>
      <c r="AG2062" s="20"/>
      <c r="AH2062" s="20"/>
      <c r="AI2062" s="20"/>
      <c r="AJ2062" s="20"/>
    </row>
    <row r="2063" spans="1:36" ht="17.100000000000001" customHeight="1" x14ac:dyDescent="0.25">
      <c r="A2063" s="60"/>
      <c r="B2063" s="18"/>
      <c r="C2063" s="19"/>
      <c r="K2063" s="21"/>
      <c r="AD2063" s="20"/>
      <c r="AE2063" s="20"/>
      <c r="AF2063" s="20"/>
      <c r="AG2063" s="20"/>
      <c r="AH2063" s="20"/>
      <c r="AI2063" s="20"/>
      <c r="AJ2063" s="20"/>
    </row>
    <row r="2064" spans="1:36" ht="17.100000000000001" customHeight="1" x14ac:dyDescent="0.25">
      <c r="A2064" s="60"/>
      <c r="B2064" s="18"/>
      <c r="C2064" s="19"/>
      <c r="K2064" s="21"/>
      <c r="AD2064" s="20"/>
      <c r="AE2064" s="20"/>
      <c r="AF2064" s="20"/>
      <c r="AG2064" s="20"/>
      <c r="AH2064" s="20"/>
      <c r="AI2064" s="20"/>
      <c r="AJ2064" s="20"/>
    </row>
    <row r="2065" spans="1:36" ht="17.100000000000001" customHeight="1" x14ac:dyDescent="0.25">
      <c r="A2065" s="60"/>
      <c r="B2065" s="18"/>
      <c r="C2065" s="19"/>
      <c r="K2065" s="21"/>
      <c r="AD2065" s="20"/>
      <c r="AE2065" s="20"/>
      <c r="AF2065" s="20"/>
      <c r="AG2065" s="20"/>
      <c r="AH2065" s="20"/>
      <c r="AI2065" s="20"/>
      <c r="AJ2065" s="20"/>
    </row>
    <row r="2066" spans="1:36" ht="17.100000000000001" customHeight="1" x14ac:dyDescent="0.25">
      <c r="A2066" s="60"/>
      <c r="B2066" s="18"/>
      <c r="C2066" s="19"/>
      <c r="K2066" s="21"/>
      <c r="AD2066" s="20"/>
      <c r="AE2066" s="20"/>
      <c r="AF2066" s="20"/>
      <c r="AG2066" s="20"/>
      <c r="AH2066" s="20"/>
      <c r="AI2066" s="20"/>
      <c r="AJ2066" s="20"/>
    </row>
    <row r="2067" spans="1:36" ht="17.100000000000001" customHeight="1" x14ac:dyDescent="0.25">
      <c r="A2067" s="60"/>
      <c r="B2067" s="18"/>
      <c r="C2067" s="19"/>
      <c r="K2067" s="21"/>
      <c r="AD2067" s="20"/>
      <c r="AE2067" s="20"/>
      <c r="AF2067" s="20"/>
      <c r="AG2067" s="20"/>
      <c r="AH2067" s="20"/>
      <c r="AI2067" s="20"/>
      <c r="AJ2067" s="20"/>
    </row>
    <row r="2068" spans="1:36" ht="17.100000000000001" customHeight="1" x14ac:dyDescent="0.25">
      <c r="A2068" s="60"/>
      <c r="B2068" s="18"/>
      <c r="C2068" s="19"/>
      <c r="K2068" s="21"/>
      <c r="AD2068" s="20"/>
      <c r="AE2068" s="20"/>
      <c r="AF2068" s="20"/>
      <c r="AG2068" s="20"/>
      <c r="AH2068" s="20"/>
      <c r="AI2068" s="20"/>
      <c r="AJ2068" s="20"/>
    </row>
    <row r="2069" spans="1:36" ht="17.100000000000001" customHeight="1" x14ac:dyDescent="0.25">
      <c r="A2069" s="60"/>
      <c r="B2069" s="18"/>
      <c r="C2069" s="19"/>
      <c r="K2069" s="21"/>
      <c r="AD2069" s="20"/>
      <c r="AE2069" s="20"/>
      <c r="AF2069" s="20"/>
      <c r="AG2069" s="20"/>
      <c r="AH2069" s="20"/>
      <c r="AI2069" s="20"/>
      <c r="AJ2069" s="20"/>
    </row>
    <row r="2070" spans="1:36" ht="17.100000000000001" customHeight="1" x14ac:dyDescent="0.25">
      <c r="A2070" s="60"/>
      <c r="B2070" s="18"/>
      <c r="C2070" s="19"/>
      <c r="K2070" s="21"/>
      <c r="AD2070" s="20"/>
      <c r="AE2070" s="20"/>
      <c r="AF2070" s="20"/>
      <c r="AG2070" s="20"/>
      <c r="AH2070" s="20"/>
      <c r="AI2070" s="20"/>
      <c r="AJ2070" s="20"/>
    </row>
    <row r="2071" spans="1:36" ht="17.100000000000001" customHeight="1" x14ac:dyDescent="0.25">
      <c r="A2071" s="60"/>
      <c r="B2071" s="18"/>
      <c r="C2071" s="19"/>
      <c r="K2071" s="21"/>
      <c r="AD2071" s="20"/>
      <c r="AE2071" s="20"/>
      <c r="AF2071" s="20"/>
      <c r="AG2071" s="20"/>
      <c r="AH2071" s="20"/>
      <c r="AI2071" s="20"/>
      <c r="AJ2071" s="20"/>
    </row>
    <row r="2072" spans="1:36" ht="17.100000000000001" customHeight="1" x14ac:dyDescent="0.25">
      <c r="A2072" s="60"/>
      <c r="B2072" s="18"/>
      <c r="C2072" s="19"/>
      <c r="K2072" s="21"/>
      <c r="AD2072" s="20"/>
      <c r="AE2072" s="20"/>
      <c r="AF2072" s="20"/>
      <c r="AG2072" s="20"/>
      <c r="AH2072" s="20"/>
      <c r="AI2072" s="20"/>
      <c r="AJ2072" s="20"/>
    </row>
    <row r="2073" spans="1:36" ht="17.100000000000001" customHeight="1" x14ac:dyDescent="0.25">
      <c r="A2073" s="60"/>
      <c r="B2073" s="18"/>
      <c r="C2073" s="19"/>
      <c r="K2073" s="21"/>
      <c r="AD2073" s="20"/>
      <c r="AE2073" s="20"/>
      <c r="AF2073" s="20"/>
      <c r="AG2073" s="20"/>
      <c r="AH2073" s="20"/>
      <c r="AI2073" s="20"/>
      <c r="AJ2073" s="20"/>
    </row>
    <row r="2074" spans="1:36" ht="17.100000000000001" customHeight="1" x14ac:dyDescent="0.25">
      <c r="A2074" s="60"/>
      <c r="B2074" s="18"/>
      <c r="C2074" s="19"/>
      <c r="K2074" s="21"/>
      <c r="AD2074" s="20"/>
      <c r="AE2074" s="20"/>
      <c r="AF2074" s="20"/>
      <c r="AG2074" s="20"/>
      <c r="AH2074" s="20"/>
      <c r="AI2074" s="20"/>
      <c r="AJ2074" s="20"/>
    </row>
    <row r="2075" spans="1:36" ht="17.100000000000001" customHeight="1" x14ac:dyDescent="0.25">
      <c r="A2075" s="60"/>
      <c r="B2075" s="18"/>
      <c r="C2075" s="19"/>
      <c r="K2075" s="21"/>
      <c r="AD2075" s="20"/>
      <c r="AE2075" s="20"/>
      <c r="AF2075" s="20"/>
      <c r="AG2075" s="20"/>
      <c r="AH2075" s="20"/>
      <c r="AI2075" s="20"/>
      <c r="AJ2075" s="20"/>
    </row>
    <row r="2076" spans="1:36" ht="17.100000000000001" customHeight="1" x14ac:dyDescent="0.25">
      <c r="A2076" s="60"/>
      <c r="B2076" s="18"/>
      <c r="C2076" s="19"/>
      <c r="K2076" s="21"/>
      <c r="AD2076" s="20"/>
      <c r="AE2076" s="20"/>
      <c r="AF2076" s="20"/>
      <c r="AG2076" s="20"/>
      <c r="AH2076" s="20"/>
      <c r="AI2076" s="20"/>
      <c r="AJ2076" s="20"/>
    </row>
    <row r="2077" spans="1:36" ht="17.100000000000001" customHeight="1" x14ac:dyDescent="0.25">
      <c r="A2077" s="60"/>
      <c r="B2077" s="18"/>
      <c r="C2077" s="19"/>
      <c r="K2077" s="21"/>
      <c r="AD2077" s="20"/>
      <c r="AE2077" s="20"/>
      <c r="AF2077" s="20"/>
      <c r="AG2077" s="20"/>
      <c r="AH2077" s="20"/>
      <c r="AI2077" s="20"/>
      <c r="AJ2077" s="20"/>
    </row>
    <row r="2078" spans="1:36" ht="17.100000000000001" customHeight="1" x14ac:dyDescent="0.25">
      <c r="A2078" s="60"/>
      <c r="B2078" s="18"/>
      <c r="C2078" s="19"/>
      <c r="K2078" s="21"/>
      <c r="AD2078" s="20"/>
      <c r="AE2078" s="20"/>
      <c r="AF2078" s="20"/>
      <c r="AG2078" s="20"/>
      <c r="AH2078" s="20"/>
      <c r="AI2078" s="20"/>
      <c r="AJ2078" s="20"/>
    </row>
    <row r="2079" spans="1:36" ht="17.100000000000001" customHeight="1" x14ac:dyDescent="0.25">
      <c r="A2079" s="60"/>
      <c r="B2079" s="18"/>
      <c r="C2079" s="19"/>
      <c r="K2079" s="21"/>
      <c r="AD2079" s="20"/>
      <c r="AE2079" s="20"/>
      <c r="AF2079" s="20"/>
      <c r="AG2079" s="20"/>
      <c r="AH2079" s="20"/>
      <c r="AI2079" s="20"/>
      <c r="AJ2079" s="20"/>
    </row>
    <row r="2080" spans="1:36" ht="17.100000000000001" customHeight="1" x14ac:dyDescent="0.25">
      <c r="A2080" s="60"/>
      <c r="B2080" s="18"/>
      <c r="C2080" s="19"/>
      <c r="K2080" s="21"/>
      <c r="AD2080" s="20"/>
      <c r="AE2080" s="20"/>
      <c r="AF2080" s="20"/>
      <c r="AG2080" s="20"/>
      <c r="AH2080" s="20"/>
      <c r="AI2080" s="20"/>
      <c r="AJ2080" s="20"/>
    </row>
    <row r="2081" spans="1:36" ht="17.100000000000001" customHeight="1" x14ac:dyDescent="0.25">
      <c r="A2081" s="60"/>
      <c r="B2081" s="18"/>
      <c r="C2081" s="19"/>
      <c r="K2081" s="21"/>
      <c r="AD2081" s="20"/>
      <c r="AE2081" s="20"/>
      <c r="AF2081" s="20"/>
      <c r="AG2081" s="20"/>
      <c r="AH2081" s="20"/>
      <c r="AI2081" s="20"/>
      <c r="AJ2081" s="20"/>
    </row>
    <row r="2082" spans="1:36" ht="17.100000000000001" customHeight="1" x14ac:dyDescent="0.25">
      <c r="A2082" s="60"/>
      <c r="B2082" s="18"/>
      <c r="C2082" s="19"/>
      <c r="K2082" s="21"/>
      <c r="AD2082" s="20"/>
      <c r="AE2082" s="20"/>
      <c r="AF2082" s="20"/>
      <c r="AG2082" s="20"/>
      <c r="AH2082" s="20"/>
      <c r="AI2082" s="20"/>
      <c r="AJ2082" s="20"/>
    </row>
    <row r="2083" spans="1:36" ht="17.100000000000001" customHeight="1" x14ac:dyDescent="0.25">
      <c r="A2083" s="60"/>
      <c r="B2083" s="18"/>
      <c r="C2083" s="19"/>
      <c r="K2083" s="21"/>
      <c r="AD2083" s="20"/>
      <c r="AE2083" s="20"/>
      <c r="AF2083" s="20"/>
      <c r="AG2083" s="20"/>
      <c r="AH2083" s="20"/>
      <c r="AI2083" s="20"/>
      <c r="AJ2083" s="20"/>
    </row>
    <row r="2084" spans="1:36" ht="17.100000000000001" customHeight="1" x14ac:dyDescent="0.25">
      <c r="A2084" s="60"/>
      <c r="B2084" s="18"/>
      <c r="C2084" s="19"/>
      <c r="K2084" s="21"/>
      <c r="AD2084" s="20"/>
      <c r="AE2084" s="20"/>
      <c r="AF2084" s="20"/>
      <c r="AG2084" s="20"/>
      <c r="AH2084" s="20"/>
      <c r="AI2084" s="20"/>
      <c r="AJ2084" s="20"/>
    </row>
    <row r="2085" spans="1:36" ht="17.100000000000001" customHeight="1" x14ac:dyDescent="0.25">
      <c r="A2085" s="60"/>
      <c r="B2085" s="18"/>
      <c r="C2085" s="19"/>
      <c r="K2085" s="21"/>
      <c r="AD2085" s="20"/>
      <c r="AE2085" s="20"/>
      <c r="AF2085" s="20"/>
      <c r="AG2085" s="20"/>
      <c r="AH2085" s="20"/>
      <c r="AI2085" s="20"/>
      <c r="AJ2085" s="20"/>
    </row>
    <row r="2086" spans="1:36" ht="17.100000000000001" customHeight="1" x14ac:dyDescent="0.25">
      <c r="A2086" s="60"/>
      <c r="B2086" s="18"/>
      <c r="C2086" s="19"/>
      <c r="K2086" s="21"/>
      <c r="AD2086" s="20"/>
      <c r="AE2086" s="20"/>
      <c r="AF2086" s="20"/>
      <c r="AG2086" s="20"/>
      <c r="AH2086" s="20"/>
      <c r="AI2086" s="20"/>
      <c r="AJ2086" s="20"/>
    </row>
    <row r="2087" spans="1:36" ht="17.100000000000001" customHeight="1" x14ac:dyDescent="0.25">
      <c r="A2087" s="60"/>
      <c r="B2087" s="18"/>
      <c r="C2087" s="19"/>
      <c r="K2087" s="21"/>
      <c r="AD2087" s="20"/>
      <c r="AE2087" s="20"/>
      <c r="AF2087" s="20"/>
      <c r="AG2087" s="20"/>
      <c r="AH2087" s="20"/>
      <c r="AI2087" s="20"/>
      <c r="AJ2087" s="20"/>
    </row>
    <row r="2088" spans="1:36" ht="17.100000000000001" customHeight="1" x14ac:dyDescent="0.25">
      <c r="A2088" s="60"/>
      <c r="B2088" s="18"/>
      <c r="C2088" s="19"/>
      <c r="K2088" s="21"/>
      <c r="AD2088" s="20"/>
      <c r="AE2088" s="20"/>
      <c r="AF2088" s="20"/>
      <c r="AG2088" s="20"/>
      <c r="AH2088" s="20"/>
      <c r="AI2088" s="20"/>
      <c r="AJ2088" s="20"/>
    </row>
    <row r="2089" spans="1:36" ht="17.100000000000001" customHeight="1" x14ac:dyDescent="0.25">
      <c r="A2089" s="60"/>
      <c r="B2089" s="18"/>
      <c r="C2089" s="19"/>
      <c r="K2089" s="21"/>
      <c r="AD2089" s="20"/>
      <c r="AE2089" s="20"/>
      <c r="AF2089" s="20"/>
      <c r="AG2089" s="20"/>
      <c r="AH2089" s="20"/>
      <c r="AI2089" s="20"/>
      <c r="AJ2089" s="20"/>
    </row>
    <row r="2090" spans="1:36" ht="17.100000000000001" customHeight="1" x14ac:dyDescent="0.25">
      <c r="A2090" s="60"/>
      <c r="B2090" s="18"/>
      <c r="C2090" s="19"/>
      <c r="K2090" s="21"/>
      <c r="AD2090" s="20"/>
      <c r="AE2090" s="20"/>
      <c r="AF2090" s="20"/>
      <c r="AG2090" s="20"/>
      <c r="AH2090" s="20"/>
      <c r="AI2090" s="20"/>
      <c r="AJ2090" s="20"/>
    </row>
    <row r="2091" spans="1:36" ht="17.100000000000001" customHeight="1" x14ac:dyDescent="0.25">
      <c r="A2091" s="60"/>
      <c r="B2091" s="18"/>
      <c r="C2091" s="19"/>
      <c r="K2091" s="21"/>
      <c r="AD2091" s="20"/>
      <c r="AE2091" s="20"/>
      <c r="AF2091" s="20"/>
      <c r="AG2091" s="20"/>
      <c r="AH2091" s="20"/>
      <c r="AI2091" s="20"/>
      <c r="AJ2091" s="20"/>
    </row>
    <row r="2092" spans="1:36" ht="17.100000000000001" customHeight="1" x14ac:dyDescent="0.25">
      <c r="A2092" s="60"/>
      <c r="B2092" s="18"/>
      <c r="C2092" s="19"/>
      <c r="K2092" s="21"/>
      <c r="AD2092" s="20"/>
      <c r="AE2092" s="20"/>
      <c r="AF2092" s="20"/>
      <c r="AG2092" s="20"/>
      <c r="AH2092" s="20"/>
      <c r="AI2092" s="20"/>
      <c r="AJ2092" s="20"/>
    </row>
    <row r="2093" spans="1:36" ht="17.100000000000001" customHeight="1" x14ac:dyDescent="0.25">
      <c r="A2093" s="60"/>
      <c r="B2093" s="18"/>
      <c r="C2093" s="19"/>
      <c r="K2093" s="21"/>
      <c r="AD2093" s="20"/>
      <c r="AE2093" s="20"/>
      <c r="AF2093" s="20"/>
      <c r="AG2093" s="20"/>
      <c r="AH2093" s="20"/>
      <c r="AI2093" s="20"/>
      <c r="AJ2093" s="20"/>
    </row>
    <row r="2094" spans="1:36" ht="17.100000000000001" customHeight="1" x14ac:dyDescent="0.25">
      <c r="A2094" s="60"/>
      <c r="B2094" s="18"/>
      <c r="C2094" s="19"/>
      <c r="K2094" s="21"/>
      <c r="AD2094" s="20"/>
      <c r="AE2094" s="20"/>
      <c r="AF2094" s="20"/>
      <c r="AG2094" s="20"/>
      <c r="AH2094" s="20"/>
      <c r="AI2094" s="20"/>
      <c r="AJ2094" s="20"/>
    </row>
    <row r="2095" spans="1:36" ht="17.100000000000001" customHeight="1" x14ac:dyDescent="0.25">
      <c r="A2095" s="60"/>
      <c r="B2095" s="18"/>
      <c r="C2095" s="19"/>
      <c r="K2095" s="21"/>
      <c r="AD2095" s="20"/>
      <c r="AE2095" s="20"/>
      <c r="AF2095" s="20"/>
      <c r="AG2095" s="20"/>
      <c r="AH2095" s="20"/>
      <c r="AI2095" s="20"/>
      <c r="AJ2095" s="20"/>
    </row>
    <row r="2096" spans="1:36" ht="17.100000000000001" customHeight="1" x14ac:dyDescent="0.25">
      <c r="A2096" s="60"/>
      <c r="B2096" s="18"/>
      <c r="C2096" s="19"/>
      <c r="K2096" s="21"/>
      <c r="AD2096" s="20"/>
      <c r="AE2096" s="20"/>
      <c r="AF2096" s="20"/>
      <c r="AG2096" s="20"/>
      <c r="AH2096" s="20"/>
      <c r="AI2096" s="20"/>
      <c r="AJ2096" s="20"/>
    </row>
    <row r="2097" spans="1:36" ht="17.100000000000001" customHeight="1" x14ac:dyDescent="0.25">
      <c r="A2097" s="60"/>
      <c r="B2097" s="18"/>
      <c r="C2097" s="19"/>
      <c r="K2097" s="21"/>
      <c r="AD2097" s="20"/>
      <c r="AE2097" s="20"/>
      <c r="AF2097" s="20"/>
      <c r="AG2097" s="20"/>
      <c r="AH2097" s="20"/>
      <c r="AI2097" s="20"/>
      <c r="AJ2097" s="20"/>
    </row>
    <row r="2098" spans="1:36" ht="17.100000000000001" customHeight="1" x14ac:dyDescent="0.25">
      <c r="A2098" s="60"/>
      <c r="B2098" s="18"/>
      <c r="C2098" s="19"/>
      <c r="K2098" s="21"/>
      <c r="AD2098" s="20"/>
      <c r="AE2098" s="20"/>
      <c r="AF2098" s="20"/>
      <c r="AG2098" s="20"/>
      <c r="AH2098" s="20"/>
      <c r="AI2098" s="20"/>
      <c r="AJ2098" s="20"/>
    </row>
    <row r="2099" spans="1:36" ht="17.100000000000001" customHeight="1" x14ac:dyDescent="0.25">
      <c r="A2099" s="60"/>
      <c r="B2099" s="18"/>
      <c r="C2099" s="19"/>
      <c r="K2099" s="21"/>
      <c r="AD2099" s="20"/>
      <c r="AE2099" s="20"/>
      <c r="AF2099" s="20"/>
      <c r="AG2099" s="20"/>
      <c r="AH2099" s="20"/>
      <c r="AI2099" s="20"/>
      <c r="AJ2099" s="20"/>
    </row>
    <row r="2100" spans="1:36" ht="17.100000000000001" customHeight="1" x14ac:dyDescent="0.25">
      <c r="A2100" s="60"/>
      <c r="B2100" s="18"/>
      <c r="C2100" s="19"/>
      <c r="K2100" s="21"/>
      <c r="AD2100" s="20"/>
      <c r="AE2100" s="20"/>
      <c r="AF2100" s="20"/>
      <c r="AG2100" s="20"/>
      <c r="AH2100" s="20"/>
      <c r="AI2100" s="20"/>
      <c r="AJ2100" s="20"/>
    </row>
    <row r="2101" spans="1:36" ht="17.100000000000001" customHeight="1" x14ac:dyDescent="0.25">
      <c r="A2101" s="60"/>
      <c r="B2101" s="18"/>
      <c r="C2101" s="19"/>
      <c r="K2101" s="21"/>
      <c r="AD2101" s="20"/>
      <c r="AE2101" s="20"/>
      <c r="AF2101" s="20"/>
      <c r="AG2101" s="20"/>
      <c r="AH2101" s="20"/>
      <c r="AI2101" s="20"/>
      <c r="AJ2101" s="20"/>
    </row>
    <row r="2102" spans="1:36" ht="17.100000000000001" customHeight="1" x14ac:dyDescent="0.25">
      <c r="A2102" s="60"/>
      <c r="B2102" s="18"/>
      <c r="C2102" s="19"/>
      <c r="K2102" s="21"/>
      <c r="AD2102" s="20"/>
      <c r="AE2102" s="20"/>
      <c r="AF2102" s="20"/>
      <c r="AG2102" s="20"/>
      <c r="AH2102" s="20"/>
      <c r="AI2102" s="20"/>
      <c r="AJ2102" s="20"/>
    </row>
    <row r="2103" spans="1:36" ht="17.100000000000001" customHeight="1" x14ac:dyDescent="0.25">
      <c r="A2103" s="60"/>
      <c r="B2103" s="18"/>
      <c r="C2103" s="19"/>
      <c r="K2103" s="21"/>
      <c r="AD2103" s="20"/>
      <c r="AE2103" s="20"/>
      <c r="AF2103" s="20"/>
      <c r="AG2103" s="20"/>
      <c r="AH2103" s="20"/>
      <c r="AI2103" s="20"/>
      <c r="AJ2103" s="20"/>
    </row>
    <row r="2104" spans="1:36" ht="17.100000000000001" customHeight="1" x14ac:dyDescent="0.25">
      <c r="A2104" s="60"/>
      <c r="B2104" s="18"/>
      <c r="C2104" s="19"/>
      <c r="K2104" s="21"/>
      <c r="AD2104" s="20"/>
      <c r="AE2104" s="20"/>
      <c r="AF2104" s="20"/>
      <c r="AG2104" s="20"/>
      <c r="AH2104" s="20"/>
      <c r="AI2104" s="20"/>
      <c r="AJ2104" s="20"/>
    </row>
    <row r="2105" spans="1:36" ht="17.100000000000001" customHeight="1" x14ac:dyDescent="0.25">
      <c r="A2105" s="60"/>
      <c r="B2105" s="18"/>
      <c r="C2105" s="19"/>
      <c r="K2105" s="21"/>
      <c r="AD2105" s="20"/>
      <c r="AE2105" s="20"/>
      <c r="AF2105" s="20"/>
      <c r="AG2105" s="20"/>
      <c r="AH2105" s="20"/>
      <c r="AI2105" s="20"/>
      <c r="AJ2105" s="20"/>
    </row>
    <row r="2106" spans="1:36" ht="17.100000000000001" customHeight="1" x14ac:dyDescent="0.25">
      <c r="A2106" s="60"/>
      <c r="B2106" s="18"/>
      <c r="C2106" s="19"/>
      <c r="K2106" s="21"/>
      <c r="AD2106" s="20"/>
      <c r="AE2106" s="20"/>
      <c r="AF2106" s="20"/>
      <c r="AG2106" s="20"/>
      <c r="AH2106" s="20"/>
      <c r="AI2106" s="20"/>
      <c r="AJ2106" s="20"/>
    </row>
    <row r="2107" spans="1:36" ht="17.100000000000001" customHeight="1" x14ac:dyDescent="0.25">
      <c r="A2107" s="60"/>
      <c r="B2107" s="18"/>
      <c r="C2107" s="19"/>
      <c r="K2107" s="21"/>
      <c r="AD2107" s="20"/>
      <c r="AE2107" s="20"/>
      <c r="AF2107" s="20"/>
      <c r="AG2107" s="20"/>
      <c r="AH2107" s="20"/>
      <c r="AI2107" s="20"/>
      <c r="AJ2107" s="20"/>
    </row>
    <row r="2108" spans="1:36" ht="17.100000000000001" customHeight="1" x14ac:dyDescent="0.25">
      <c r="A2108" s="60"/>
      <c r="B2108" s="18"/>
      <c r="C2108" s="19"/>
      <c r="K2108" s="21"/>
      <c r="AD2108" s="20"/>
      <c r="AE2108" s="20"/>
      <c r="AF2108" s="20"/>
      <c r="AG2108" s="20"/>
      <c r="AH2108" s="20"/>
      <c r="AI2108" s="20"/>
      <c r="AJ2108" s="20"/>
    </row>
    <row r="2109" spans="1:36" ht="17.100000000000001" customHeight="1" x14ac:dyDescent="0.25">
      <c r="A2109" s="60"/>
      <c r="B2109" s="18"/>
      <c r="C2109" s="19"/>
      <c r="K2109" s="21"/>
      <c r="AD2109" s="20"/>
      <c r="AE2109" s="20"/>
      <c r="AF2109" s="20"/>
      <c r="AG2109" s="20"/>
      <c r="AH2109" s="20"/>
      <c r="AI2109" s="20"/>
      <c r="AJ2109" s="20"/>
    </row>
    <row r="2110" spans="1:36" ht="17.100000000000001" customHeight="1" x14ac:dyDescent="0.25">
      <c r="A2110" s="60"/>
      <c r="B2110" s="18"/>
      <c r="C2110" s="19"/>
      <c r="K2110" s="21"/>
      <c r="AD2110" s="20"/>
      <c r="AE2110" s="20"/>
      <c r="AF2110" s="20"/>
      <c r="AG2110" s="20"/>
      <c r="AH2110" s="20"/>
      <c r="AI2110" s="20"/>
      <c r="AJ2110" s="20"/>
    </row>
    <row r="2111" spans="1:36" ht="17.100000000000001" customHeight="1" x14ac:dyDescent="0.25">
      <c r="A2111" s="60"/>
      <c r="B2111" s="18"/>
      <c r="C2111" s="19"/>
      <c r="K2111" s="21"/>
      <c r="AD2111" s="20"/>
      <c r="AE2111" s="20"/>
      <c r="AF2111" s="20"/>
      <c r="AG2111" s="20"/>
      <c r="AH2111" s="20"/>
      <c r="AI2111" s="20"/>
      <c r="AJ2111" s="20"/>
    </row>
    <row r="2112" spans="1:36" ht="17.100000000000001" customHeight="1" x14ac:dyDescent="0.25">
      <c r="A2112" s="60"/>
      <c r="B2112" s="18"/>
      <c r="C2112" s="19"/>
      <c r="K2112" s="21"/>
      <c r="AD2112" s="20"/>
      <c r="AE2112" s="20"/>
      <c r="AF2112" s="20"/>
      <c r="AG2112" s="20"/>
      <c r="AH2112" s="20"/>
      <c r="AI2112" s="20"/>
      <c r="AJ2112" s="20"/>
    </row>
    <row r="2113" spans="1:36" ht="17.100000000000001" customHeight="1" x14ac:dyDescent="0.25">
      <c r="A2113" s="60"/>
      <c r="B2113" s="18"/>
      <c r="C2113" s="19"/>
      <c r="K2113" s="21"/>
      <c r="AD2113" s="20"/>
      <c r="AE2113" s="20"/>
      <c r="AF2113" s="20"/>
      <c r="AG2113" s="20"/>
      <c r="AH2113" s="20"/>
      <c r="AI2113" s="20"/>
      <c r="AJ2113" s="20"/>
    </row>
    <row r="2114" spans="1:36" ht="17.100000000000001" customHeight="1" x14ac:dyDescent="0.25">
      <c r="A2114" s="60"/>
      <c r="B2114" s="18"/>
      <c r="C2114" s="19"/>
      <c r="K2114" s="21"/>
      <c r="AD2114" s="20"/>
      <c r="AE2114" s="20"/>
      <c r="AF2114" s="20"/>
      <c r="AG2114" s="20"/>
      <c r="AH2114" s="20"/>
      <c r="AI2114" s="20"/>
      <c r="AJ2114" s="20"/>
    </row>
    <row r="2115" spans="1:36" ht="17.100000000000001" customHeight="1" x14ac:dyDescent="0.25">
      <c r="A2115" s="60"/>
      <c r="B2115" s="18"/>
      <c r="C2115" s="19"/>
      <c r="K2115" s="21"/>
      <c r="AD2115" s="20"/>
      <c r="AE2115" s="20"/>
      <c r="AF2115" s="20"/>
      <c r="AG2115" s="20"/>
      <c r="AH2115" s="20"/>
      <c r="AI2115" s="20"/>
      <c r="AJ2115" s="20"/>
    </row>
    <row r="2116" spans="1:36" ht="17.100000000000001" customHeight="1" x14ac:dyDescent="0.25">
      <c r="A2116" s="60"/>
      <c r="B2116" s="18"/>
      <c r="C2116" s="19"/>
      <c r="K2116" s="21"/>
      <c r="AD2116" s="20"/>
      <c r="AE2116" s="20"/>
      <c r="AF2116" s="20"/>
      <c r="AG2116" s="20"/>
      <c r="AH2116" s="20"/>
      <c r="AI2116" s="20"/>
      <c r="AJ2116" s="20"/>
    </row>
    <row r="2117" spans="1:36" ht="17.100000000000001" customHeight="1" x14ac:dyDescent="0.25">
      <c r="A2117" s="60"/>
      <c r="B2117" s="18"/>
      <c r="C2117" s="19"/>
      <c r="K2117" s="21"/>
      <c r="AD2117" s="20"/>
      <c r="AE2117" s="20"/>
      <c r="AF2117" s="20"/>
      <c r="AG2117" s="20"/>
      <c r="AH2117" s="20"/>
      <c r="AI2117" s="20"/>
      <c r="AJ2117" s="20"/>
    </row>
    <row r="2118" spans="1:36" ht="17.100000000000001" customHeight="1" x14ac:dyDescent="0.25">
      <c r="A2118" s="60"/>
      <c r="B2118" s="18"/>
      <c r="C2118" s="19"/>
      <c r="K2118" s="21"/>
      <c r="AD2118" s="20"/>
      <c r="AE2118" s="20"/>
      <c r="AF2118" s="20"/>
      <c r="AG2118" s="20"/>
      <c r="AH2118" s="20"/>
      <c r="AI2118" s="20"/>
      <c r="AJ2118" s="20"/>
    </row>
    <row r="2119" spans="1:36" ht="17.100000000000001" customHeight="1" x14ac:dyDescent="0.25">
      <c r="A2119" s="60"/>
      <c r="B2119" s="18"/>
      <c r="C2119" s="19"/>
      <c r="K2119" s="21"/>
      <c r="AD2119" s="20"/>
      <c r="AE2119" s="20"/>
      <c r="AF2119" s="20"/>
      <c r="AG2119" s="20"/>
      <c r="AH2119" s="20"/>
      <c r="AI2119" s="20"/>
      <c r="AJ2119" s="20"/>
    </row>
    <row r="2120" spans="1:36" ht="17.100000000000001" customHeight="1" x14ac:dyDescent="0.25">
      <c r="A2120" s="60"/>
      <c r="B2120" s="18"/>
      <c r="C2120" s="19"/>
      <c r="K2120" s="21"/>
      <c r="AD2120" s="20"/>
      <c r="AE2120" s="20"/>
      <c r="AF2120" s="20"/>
      <c r="AG2120" s="20"/>
      <c r="AH2120" s="20"/>
      <c r="AI2120" s="20"/>
      <c r="AJ2120" s="20"/>
    </row>
    <row r="2121" spans="1:36" ht="17.100000000000001" customHeight="1" x14ac:dyDescent="0.25">
      <c r="A2121" s="60"/>
      <c r="B2121" s="18"/>
      <c r="C2121" s="19"/>
      <c r="K2121" s="21"/>
      <c r="AD2121" s="20"/>
      <c r="AE2121" s="20"/>
      <c r="AF2121" s="20"/>
      <c r="AG2121" s="20"/>
      <c r="AH2121" s="20"/>
      <c r="AI2121" s="20"/>
      <c r="AJ2121" s="20"/>
    </row>
    <row r="2122" spans="1:36" ht="17.100000000000001" customHeight="1" x14ac:dyDescent="0.25">
      <c r="A2122" s="60"/>
      <c r="B2122" s="18"/>
      <c r="C2122" s="19"/>
      <c r="K2122" s="21"/>
      <c r="AD2122" s="20"/>
      <c r="AE2122" s="20"/>
      <c r="AF2122" s="20"/>
      <c r="AG2122" s="20"/>
      <c r="AH2122" s="20"/>
      <c r="AI2122" s="20"/>
      <c r="AJ2122" s="20"/>
    </row>
    <row r="2123" spans="1:36" ht="17.100000000000001" customHeight="1" x14ac:dyDescent="0.25">
      <c r="A2123" s="60"/>
      <c r="B2123" s="18"/>
      <c r="C2123" s="19"/>
      <c r="K2123" s="21"/>
      <c r="AD2123" s="20"/>
      <c r="AE2123" s="20"/>
      <c r="AF2123" s="20"/>
      <c r="AG2123" s="20"/>
      <c r="AH2123" s="20"/>
      <c r="AI2123" s="20"/>
      <c r="AJ2123" s="20"/>
    </row>
    <row r="2124" spans="1:36" ht="17.100000000000001" customHeight="1" x14ac:dyDescent="0.25">
      <c r="A2124" s="60"/>
      <c r="B2124" s="18"/>
      <c r="C2124" s="19"/>
      <c r="K2124" s="21"/>
      <c r="AD2124" s="20"/>
      <c r="AE2124" s="20"/>
      <c r="AF2124" s="20"/>
      <c r="AG2124" s="20"/>
      <c r="AH2124" s="20"/>
      <c r="AI2124" s="20"/>
      <c r="AJ2124" s="20"/>
    </row>
    <row r="2125" spans="1:36" ht="17.100000000000001" customHeight="1" x14ac:dyDescent="0.25">
      <c r="A2125" s="60"/>
      <c r="B2125" s="18"/>
      <c r="C2125" s="19"/>
      <c r="K2125" s="21"/>
      <c r="AD2125" s="20"/>
      <c r="AE2125" s="20"/>
      <c r="AF2125" s="20"/>
      <c r="AG2125" s="20"/>
      <c r="AH2125" s="20"/>
      <c r="AI2125" s="20"/>
      <c r="AJ2125" s="20"/>
    </row>
    <row r="2126" spans="1:36" ht="17.100000000000001" customHeight="1" x14ac:dyDescent="0.25">
      <c r="A2126" s="60"/>
      <c r="B2126" s="18"/>
      <c r="C2126" s="19"/>
      <c r="K2126" s="21"/>
      <c r="AD2126" s="20"/>
      <c r="AE2126" s="20"/>
      <c r="AF2126" s="20"/>
      <c r="AG2126" s="20"/>
      <c r="AH2126" s="20"/>
      <c r="AI2126" s="20"/>
      <c r="AJ2126" s="20"/>
    </row>
    <row r="2127" spans="1:36" ht="17.100000000000001" customHeight="1" x14ac:dyDescent="0.25">
      <c r="A2127" s="60"/>
      <c r="B2127" s="18"/>
      <c r="C2127" s="19"/>
      <c r="K2127" s="21"/>
      <c r="AD2127" s="20"/>
      <c r="AE2127" s="20"/>
      <c r="AF2127" s="20"/>
      <c r="AG2127" s="20"/>
      <c r="AH2127" s="20"/>
      <c r="AI2127" s="20"/>
      <c r="AJ2127" s="20"/>
    </row>
    <row r="2128" spans="1:36" ht="17.100000000000001" customHeight="1" x14ac:dyDescent="0.25">
      <c r="A2128" s="60"/>
      <c r="B2128" s="18"/>
      <c r="C2128" s="19"/>
      <c r="K2128" s="21"/>
      <c r="AD2128" s="20"/>
      <c r="AE2128" s="20"/>
      <c r="AF2128" s="20"/>
      <c r="AG2128" s="20"/>
      <c r="AH2128" s="20"/>
      <c r="AI2128" s="20"/>
      <c r="AJ2128" s="20"/>
    </row>
    <row r="2129" spans="1:36" ht="17.100000000000001" customHeight="1" x14ac:dyDescent="0.25">
      <c r="A2129" s="60"/>
      <c r="B2129" s="18"/>
      <c r="C2129" s="19"/>
      <c r="K2129" s="21"/>
      <c r="AD2129" s="20"/>
      <c r="AE2129" s="20"/>
      <c r="AF2129" s="20"/>
      <c r="AG2129" s="20"/>
      <c r="AH2129" s="20"/>
      <c r="AI2129" s="20"/>
      <c r="AJ2129" s="20"/>
    </row>
    <row r="2130" spans="1:36" ht="17.100000000000001" customHeight="1" x14ac:dyDescent="0.25">
      <c r="A2130" s="60"/>
      <c r="B2130" s="18"/>
      <c r="C2130" s="19"/>
      <c r="K2130" s="21"/>
      <c r="AD2130" s="20"/>
      <c r="AE2130" s="20"/>
      <c r="AF2130" s="20"/>
      <c r="AG2130" s="20"/>
      <c r="AH2130" s="20"/>
      <c r="AI2130" s="20"/>
      <c r="AJ2130" s="20"/>
    </row>
    <row r="2131" spans="1:36" ht="17.100000000000001" customHeight="1" x14ac:dyDescent="0.25">
      <c r="A2131" s="60"/>
      <c r="B2131" s="18"/>
      <c r="C2131" s="19"/>
      <c r="K2131" s="21"/>
      <c r="AD2131" s="20"/>
      <c r="AE2131" s="20"/>
      <c r="AF2131" s="20"/>
      <c r="AG2131" s="20"/>
      <c r="AH2131" s="20"/>
      <c r="AI2131" s="20"/>
      <c r="AJ2131" s="20"/>
    </row>
    <row r="2132" spans="1:36" ht="17.100000000000001" customHeight="1" x14ac:dyDescent="0.25">
      <c r="A2132" s="60"/>
      <c r="B2132" s="18"/>
      <c r="C2132" s="19"/>
      <c r="K2132" s="21"/>
      <c r="AD2132" s="20"/>
      <c r="AE2132" s="20"/>
      <c r="AF2132" s="20"/>
      <c r="AG2132" s="20"/>
      <c r="AH2132" s="20"/>
      <c r="AI2132" s="20"/>
      <c r="AJ2132" s="20"/>
    </row>
    <row r="2133" spans="1:36" ht="17.100000000000001" customHeight="1" x14ac:dyDescent="0.25">
      <c r="A2133" s="60"/>
      <c r="B2133" s="18"/>
      <c r="C2133" s="19"/>
      <c r="K2133" s="21"/>
      <c r="AD2133" s="20"/>
      <c r="AE2133" s="20"/>
      <c r="AF2133" s="20"/>
      <c r="AG2133" s="20"/>
      <c r="AH2133" s="20"/>
      <c r="AI2133" s="20"/>
      <c r="AJ2133" s="20"/>
    </row>
    <row r="2134" spans="1:36" ht="17.100000000000001" customHeight="1" x14ac:dyDescent="0.25">
      <c r="A2134" s="60"/>
      <c r="B2134" s="18"/>
      <c r="C2134" s="19"/>
      <c r="K2134" s="21"/>
      <c r="AD2134" s="20"/>
      <c r="AE2134" s="20"/>
      <c r="AF2134" s="20"/>
      <c r="AG2134" s="20"/>
      <c r="AH2134" s="20"/>
      <c r="AI2134" s="20"/>
      <c r="AJ2134" s="20"/>
    </row>
    <row r="2135" spans="1:36" ht="17.100000000000001" customHeight="1" x14ac:dyDescent="0.25">
      <c r="A2135" s="60"/>
      <c r="B2135" s="18"/>
      <c r="C2135" s="19"/>
      <c r="K2135" s="21"/>
      <c r="AD2135" s="20"/>
      <c r="AE2135" s="20"/>
      <c r="AF2135" s="20"/>
      <c r="AG2135" s="20"/>
      <c r="AH2135" s="20"/>
      <c r="AI2135" s="20"/>
      <c r="AJ2135" s="20"/>
    </row>
    <row r="2136" spans="1:36" ht="17.100000000000001" customHeight="1" x14ac:dyDescent="0.25">
      <c r="A2136" s="60"/>
      <c r="B2136" s="18"/>
      <c r="C2136" s="19"/>
      <c r="K2136" s="21"/>
      <c r="AD2136" s="20"/>
      <c r="AE2136" s="20"/>
      <c r="AF2136" s="20"/>
      <c r="AG2136" s="20"/>
      <c r="AH2136" s="20"/>
      <c r="AI2136" s="20"/>
      <c r="AJ2136" s="20"/>
    </row>
    <row r="2137" spans="1:36" ht="17.100000000000001" customHeight="1" x14ac:dyDescent="0.25">
      <c r="A2137" s="60"/>
      <c r="B2137" s="18"/>
      <c r="C2137" s="19"/>
      <c r="K2137" s="21"/>
      <c r="AD2137" s="20"/>
      <c r="AE2137" s="20"/>
      <c r="AF2137" s="20"/>
      <c r="AG2137" s="20"/>
      <c r="AH2137" s="20"/>
      <c r="AI2137" s="20"/>
      <c r="AJ2137" s="20"/>
    </row>
    <row r="2138" spans="1:36" ht="17.100000000000001" customHeight="1" x14ac:dyDescent="0.25">
      <c r="A2138" s="60"/>
      <c r="B2138" s="18"/>
      <c r="C2138" s="19"/>
      <c r="K2138" s="21"/>
      <c r="AD2138" s="20"/>
      <c r="AE2138" s="20"/>
      <c r="AF2138" s="20"/>
      <c r="AG2138" s="20"/>
      <c r="AH2138" s="20"/>
      <c r="AI2138" s="20"/>
      <c r="AJ2138" s="20"/>
    </row>
    <row r="2139" spans="1:36" ht="17.100000000000001" customHeight="1" x14ac:dyDescent="0.25">
      <c r="A2139" s="60"/>
      <c r="B2139" s="18"/>
      <c r="C2139" s="19"/>
      <c r="K2139" s="21"/>
      <c r="AD2139" s="20"/>
      <c r="AE2139" s="20"/>
      <c r="AF2139" s="20"/>
      <c r="AG2139" s="20"/>
      <c r="AH2139" s="20"/>
      <c r="AI2139" s="20"/>
      <c r="AJ2139" s="20"/>
    </row>
    <row r="2140" spans="1:36" ht="17.100000000000001" customHeight="1" x14ac:dyDescent="0.25">
      <c r="A2140" s="60"/>
      <c r="B2140" s="18"/>
      <c r="C2140" s="19"/>
      <c r="K2140" s="21"/>
      <c r="AD2140" s="20"/>
      <c r="AE2140" s="20"/>
      <c r="AF2140" s="20"/>
      <c r="AG2140" s="20"/>
      <c r="AH2140" s="20"/>
      <c r="AI2140" s="20"/>
      <c r="AJ2140" s="20"/>
    </row>
    <row r="2141" spans="1:36" ht="17.100000000000001" customHeight="1" x14ac:dyDescent="0.25">
      <c r="A2141" s="60"/>
      <c r="B2141" s="18"/>
      <c r="C2141" s="19"/>
      <c r="K2141" s="21"/>
      <c r="AD2141" s="20"/>
      <c r="AE2141" s="20"/>
      <c r="AF2141" s="20"/>
      <c r="AG2141" s="20"/>
      <c r="AH2141" s="20"/>
      <c r="AI2141" s="20"/>
      <c r="AJ2141" s="20"/>
    </row>
    <row r="2142" spans="1:36" ht="17.100000000000001" customHeight="1" x14ac:dyDescent="0.25">
      <c r="A2142" s="60"/>
      <c r="B2142" s="18"/>
      <c r="C2142" s="19"/>
      <c r="K2142" s="21"/>
      <c r="AD2142" s="20"/>
      <c r="AE2142" s="20"/>
      <c r="AF2142" s="20"/>
      <c r="AG2142" s="20"/>
      <c r="AH2142" s="20"/>
      <c r="AI2142" s="20"/>
      <c r="AJ2142" s="20"/>
    </row>
    <row r="2143" spans="1:36" ht="17.100000000000001" customHeight="1" x14ac:dyDescent="0.25">
      <c r="A2143" s="60"/>
      <c r="B2143" s="18"/>
      <c r="C2143" s="19"/>
      <c r="K2143" s="21"/>
      <c r="AD2143" s="20"/>
      <c r="AE2143" s="20"/>
      <c r="AF2143" s="20"/>
      <c r="AG2143" s="20"/>
      <c r="AH2143" s="20"/>
      <c r="AI2143" s="20"/>
      <c r="AJ2143" s="20"/>
    </row>
    <row r="2144" spans="1:36" ht="17.100000000000001" customHeight="1" x14ac:dyDescent="0.25">
      <c r="A2144" s="60"/>
      <c r="B2144" s="18"/>
      <c r="C2144" s="19"/>
      <c r="K2144" s="21"/>
      <c r="AD2144" s="20"/>
      <c r="AE2144" s="20"/>
      <c r="AF2144" s="20"/>
      <c r="AG2144" s="20"/>
      <c r="AH2144" s="20"/>
      <c r="AI2144" s="20"/>
      <c r="AJ2144" s="20"/>
    </row>
    <row r="2145" spans="1:36" ht="17.100000000000001" customHeight="1" x14ac:dyDescent="0.25">
      <c r="A2145" s="60"/>
      <c r="B2145" s="18"/>
      <c r="C2145" s="19"/>
      <c r="K2145" s="21"/>
      <c r="AD2145" s="20"/>
      <c r="AE2145" s="20"/>
      <c r="AF2145" s="20"/>
      <c r="AG2145" s="20"/>
      <c r="AH2145" s="20"/>
      <c r="AI2145" s="20"/>
      <c r="AJ2145" s="20"/>
    </row>
    <row r="2146" spans="1:36" ht="17.100000000000001" customHeight="1" x14ac:dyDescent="0.25">
      <c r="A2146" s="60"/>
      <c r="B2146" s="18"/>
      <c r="C2146" s="19"/>
      <c r="K2146" s="21"/>
      <c r="AD2146" s="20"/>
      <c r="AE2146" s="20"/>
      <c r="AF2146" s="20"/>
      <c r="AG2146" s="20"/>
      <c r="AH2146" s="20"/>
      <c r="AI2146" s="20"/>
      <c r="AJ2146" s="20"/>
    </row>
    <row r="2147" spans="1:36" ht="17.100000000000001" customHeight="1" x14ac:dyDescent="0.25">
      <c r="A2147" s="60"/>
      <c r="B2147" s="18"/>
      <c r="C2147" s="19"/>
      <c r="K2147" s="21"/>
      <c r="AD2147" s="20"/>
      <c r="AE2147" s="20"/>
      <c r="AF2147" s="20"/>
      <c r="AG2147" s="20"/>
      <c r="AH2147" s="20"/>
      <c r="AI2147" s="20"/>
      <c r="AJ2147" s="20"/>
    </row>
    <row r="2148" spans="1:36" ht="17.100000000000001" customHeight="1" x14ac:dyDescent="0.25">
      <c r="A2148" s="60"/>
      <c r="B2148" s="18"/>
      <c r="C2148" s="19"/>
      <c r="K2148" s="21"/>
      <c r="AD2148" s="20"/>
      <c r="AE2148" s="20"/>
      <c r="AF2148" s="20"/>
      <c r="AG2148" s="20"/>
      <c r="AH2148" s="20"/>
      <c r="AI2148" s="20"/>
      <c r="AJ2148" s="20"/>
    </row>
    <row r="2149" spans="1:36" ht="17.100000000000001" customHeight="1" x14ac:dyDescent="0.25">
      <c r="A2149" s="60"/>
      <c r="B2149" s="18"/>
      <c r="C2149" s="19"/>
      <c r="K2149" s="21"/>
      <c r="AD2149" s="20"/>
      <c r="AE2149" s="20"/>
      <c r="AF2149" s="20"/>
      <c r="AG2149" s="20"/>
      <c r="AH2149" s="20"/>
      <c r="AI2149" s="20"/>
      <c r="AJ2149" s="20"/>
    </row>
    <row r="2150" spans="1:36" ht="17.100000000000001" customHeight="1" x14ac:dyDescent="0.25">
      <c r="A2150" s="60"/>
      <c r="B2150" s="18"/>
      <c r="C2150" s="19"/>
      <c r="K2150" s="21"/>
      <c r="AD2150" s="20"/>
      <c r="AE2150" s="20"/>
      <c r="AF2150" s="20"/>
      <c r="AG2150" s="20"/>
      <c r="AH2150" s="20"/>
      <c r="AI2150" s="20"/>
      <c r="AJ2150" s="20"/>
    </row>
    <row r="2151" spans="1:36" ht="17.100000000000001" customHeight="1" x14ac:dyDescent="0.25">
      <c r="A2151" s="60"/>
      <c r="B2151" s="18"/>
      <c r="C2151" s="19"/>
      <c r="K2151" s="21"/>
      <c r="AD2151" s="20"/>
      <c r="AE2151" s="20"/>
      <c r="AF2151" s="20"/>
      <c r="AG2151" s="20"/>
      <c r="AH2151" s="20"/>
      <c r="AI2151" s="20"/>
      <c r="AJ2151" s="20"/>
    </row>
    <row r="2152" spans="1:36" ht="17.100000000000001" customHeight="1" x14ac:dyDescent="0.25">
      <c r="A2152" s="60"/>
      <c r="B2152" s="18"/>
      <c r="C2152" s="19"/>
      <c r="K2152" s="21"/>
      <c r="AD2152" s="20"/>
      <c r="AE2152" s="20"/>
      <c r="AF2152" s="20"/>
      <c r="AG2152" s="20"/>
      <c r="AH2152" s="20"/>
      <c r="AI2152" s="20"/>
      <c r="AJ2152" s="20"/>
    </row>
    <row r="2153" spans="1:36" ht="17.100000000000001" customHeight="1" x14ac:dyDescent="0.25">
      <c r="A2153" s="60"/>
      <c r="B2153" s="18"/>
      <c r="C2153" s="19"/>
      <c r="K2153" s="21"/>
      <c r="AD2153" s="20"/>
      <c r="AE2153" s="20"/>
      <c r="AF2153" s="20"/>
      <c r="AG2153" s="20"/>
      <c r="AH2153" s="20"/>
      <c r="AI2153" s="20"/>
      <c r="AJ2153" s="20"/>
    </row>
    <row r="2154" spans="1:36" ht="17.100000000000001" customHeight="1" x14ac:dyDescent="0.25">
      <c r="A2154" s="60"/>
      <c r="B2154" s="18"/>
      <c r="C2154" s="19"/>
      <c r="K2154" s="21"/>
      <c r="AD2154" s="20"/>
      <c r="AE2154" s="20"/>
      <c r="AF2154" s="20"/>
      <c r="AG2154" s="20"/>
      <c r="AH2154" s="20"/>
      <c r="AI2154" s="20"/>
      <c r="AJ2154" s="20"/>
    </row>
    <row r="2155" spans="1:36" ht="17.100000000000001" customHeight="1" x14ac:dyDescent="0.25">
      <c r="A2155" s="60"/>
      <c r="B2155" s="18"/>
      <c r="C2155" s="19"/>
      <c r="K2155" s="21"/>
      <c r="AD2155" s="20"/>
      <c r="AE2155" s="20"/>
      <c r="AF2155" s="20"/>
      <c r="AG2155" s="20"/>
      <c r="AH2155" s="20"/>
      <c r="AI2155" s="20"/>
      <c r="AJ2155" s="20"/>
    </row>
    <row r="2156" spans="1:36" ht="17.100000000000001" customHeight="1" x14ac:dyDescent="0.25">
      <c r="A2156" s="60"/>
      <c r="B2156" s="18"/>
      <c r="C2156" s="19"/>
      <c r="K2156" s="21"/>
      <c r="AD2156" s="20"/>
      <c r="AE2156" s="20"/>
      <c r="AF2156" s="20"/>
      <c r="AG2156" s="20"/>
      <c r="AH2156" s="20"/>
      <c r="AI2156" s="20"/>
      <c r="AJ2156" s="20"/>
    </row>
    <row r="2157" spans="1:36" ht="17.100000000000001" customHeight="1" x14ac:dyDescent="0.25">
      <c r="A2157" s="60"/>
      <c r="B2157" s="18"/>
      <c r="C2157" s="19"/>
      <c r="K2157" s="21"/>
      <c r="AD2157" s="20"/>
      <c r="AE2157" s="20"/>
      <c r="AF2157" s="20"/>
      <c r="AG2157" s="20"/>
      <c r="AH2157" s="20"/>
      <c r="AI2157" s="20"/>
      <c r="AJ2157" s="20"/>
    </row>
    <row r="2158" spans="1:36" ht="17.100000000000001" customHeight="1" x14ac:dyDescent="0.25">
      <c r="A2158" s="60"/>
      <c r="B2158" s="18"/>
      <c r="C2158" s="19"/>
      <c r="K2158" s="21"/>
      <c r="AD2158" s="20"/>
      <c r="AE2158" s="20"/>
      <c r="AF2158" s="20"/>
      <c r="AG2158" s="20"/>
      <c r="AH2158" s="20"/>
      <c r="AI2158" s="20"/>
      <c r="AJ2158" s="20"/>
    </row>
    <row r="2159" spans="1:36" ht="17.100000000000001" customHeight="1" x14ac:dyDescent="0.25">
      <c r="A2159" s="60"/>
      <c r="B2159" s="18"/>
      <c r="C2159" s="19"/>
      <c r="K2159" s="21"/>
      <c r="AD2159" s="20"/>
      <c r="AE2159" s="20"/>
      <c r="AF2159" s="20"/>
      <c r="AG2159" s="20"/>
      <c r="AH2159" s="20"/>
      <c r="AI2159" s="20"/>
      <c r="AJ2159" s="20"/>
    </row>
    <row r="2160" spans="1:36" ht="17.100000000000001" customHeight="1" x14ac:dyDescent="0.25">
      <c r="A2160" s="60"/>
      <c r="B2160" s="18"/>
      <c r="C2160" s="19"/>
      <c r="K2160" s="21"/>
      <c r="AD2160" s="20"/>
      <c r="AE2160" s="20"/>
      <c r="AF2160" s="20"/>
      <c r="AG2160" s="20"/>
      <c r="AH2160" s="20"/>
      <c r="AI2160" s="20"/>
      <c r="AJ2160" s="20"/>
    </row>
    <row r="2161" spans="1:36" ht="17.100000000000001" customHeight="1" x14ac:dyDescent="0.25">
      <c r="A2161" s="60"/>
      <c r="B2161" s="18"/>
      <c r="C2161" s="19"/>
      <c r="K2161" s="21"/>
      <c r="AD2161" s="20"/>
      <c r="AE2161" s="20"/>
      <c r="AF2161" s="20"/>
      <c r="AG2161" s="20"/>
      <c r="AH2161" s="20"/>
      <c r="AI2161" s="20"/>
      <c r="AJ2161" s="20"/>
    </row>
    <row r="2162" spans="1:36" ht="17.100000000000001" customHeight="1" x14ac:dyDescent="0.25">
      <c r="A2162" s="60"/>
      <c r="B2162" s="18"/>
      <c r="C2162" s="19"/>
      <c r="K2162" s="21"/>
      <c r="AD2162" s="20"/>
      <c r="AE2162" s="20"/>
      <c r="AF2162" s="20"/>
      <c r="AG2162" s="20"/>
      <c r="AH2162" s="20"/>
      <c r="AI2162" s="20"/>
      <c r="AJ2162" s="20"/>
    </row>
    <row r="2163" spans="1:36" ht="17.100000000000001" customHeight="1" x14ac:dyDescent="0.25">
      <c r="A2163" s="60"/>
      <c r="B2163" s="18"/>
      <c r="C2163" s="19"/>
      <c r="K2163" s="21"/>
      <c r="AD2163" s="20"/>
      <c r="AE2163" s="20"/>
      <c r="AF2163" s="20"/>
      <c r="AG2163" s="20"/>
      <c r="AH2163" s="20"/>
      <c r="AI2163" s="20"/>
      <c r="AJ2163" s="20"/>
    </row>
    <row r="2164" spans="1:36" ht="17.100000000000001" customHeight="1" x14ac:dyDescent="0.25">
      <c r="A2164" s="60"/>
      <c r="B2164" s="18"/>
      <c r="C2164" s="19"/>
      <c r="K2164" s="21"/>
      <c r="AD2164" s="20"/>
      <c r="AE2164" s="20"/>
      <c r="AF2164" s="20"/>
      <c r="AG2164" s="20"/>
      <c r="AH2164" s="20"/>
      <c r="AI2164" s="20"/>
      <c r="AJ2164" s="20"/>
    </row>
    <row r="2165" spans="1:36" ht="17.100000000000001" customHeight="1" x14ac:dyDescent="0.25">
      <c r="A2165" s="60"/>
      <c r="B2165" s="18"/>
      <c r="C2165" s="19"/>
      <c r="K2165" s="21"/>
      <c r="AD2165" s="20"/>
      <c r="AE2165" s="20"/>
      <c r="AF2165" s="20"/>
      <c r="AG2165" s="20"/>
      <c r="AH2165" s="20"/>
      <c r="AI2165" s="20"/>
      <c r="AJ2165" s="20"/>
    </row>
    <row r="2166" spans="1:36" ht="17.100000000000001" customHeight="1" x14ac:dyDescent="0.25">
      <c r="A2166" s="60"/>
      <c r="B2166" s="18"/>
      <c r="C2166" s="19"/>
      <c r="K2166" s="21"/>
      <c r="AD2166" s="20"/>
      <c r="AE2166" s="20"/>
      <c r="AF2166" s="20"/>
      <c r="AG2166" s="20"/>
      <c r="AH2166" s="20"/>
      <c r="AI2166" s="20"/>
      <c r="AJ2166" s="20"/>
    </row>
    <row r="2167" spans="1:36" ht="17.100000000000001" customHeight="1" x14ac:dyDescent="0.25">
      <c r="A2167" s="60"/>
      <c r="B2167" s="18"/>
      <c r="C2167" s="19"/>
      <c r="K2167" s="21"/>
      <c r="AD2167" s="20"/>
      <c r="AE2167" s="20"/>
      <c r="AF2167" s="20"/>
      <c r="AG2167" s="20"/>
      <c r="AH2167" s="20"/>
      <c r="AI2167" s="20"/>
      <c r="AJ2167" s="20"/>
    </row>
    <row r="2168" spans="1:36" ht="17.100000000000001" customHeight="1" x14ac:dyDescent="0.25">
      <c r="A2168" s="60"/>
      <c r="B2168" s="18"/>
      <c r="C2168" s="19"/>
      <c r="K2168" s="21"/>
      <c r="AD2168" s="20"/>
      <c r="AE2168" s="20"/>
      <c r="AF2168" s="20"/>
      <c r="AG2168" s="20"/>
      <c r="AH2168" s="20"/>
      <c r="AI2168" s="20"/>
      <c r="AJ2168" s="20"/>
    </row>
    <row r="2169" spans="1:36" ht="17.100000000000001" customHeight="1" x14ac:dyDescent="0.25">
      <c r="A2169" s="60"/>
      <c r="B2169" s="18"/>
      <c r="C2169" s="19"/>
      <c r="K2169" s="21"/>
      <c r="AD2169" s="20"/>
      <c r="AE2169" s="20"/>
      <c r="AF2169" s="20"/>
      <c r="AG2169" s="20"/>
      <c r="AH2169" s="20"/>
      <c r="AI2169" s="20"/>
      <c r="AJ2169" s="20"/>
    </row>
    <row r="2170" spans="1:36" ht="17.100000000000001" customHeight="1" x14ac:dyDescent="0.25">
      <c r="A2170" s="60"/>
      <c r="B2170" s="18"/>
      <c r="C2170" s="19"/>
      <c r="K2170" s="21"/>
      <c r="AD2170" s="20"/>
      <c r="AE2170" s="20"/>
      <c r="AF2170" s="20"/>
      <c r="AG2170" s="20"/>
      <c r="AH2170" s="20"/>
      <c r="AI2170" s="20"/>
      <c r="AJ2170" s="20"/>
    </row>
    <row r="2171" spans="1:36" ht="17.100000000000001" customHeight="1" x14ac:dyDescent="0.25">
      <c r="A2171" s="60"/>
      <c r="B2171" s="18"/>
      <c r="C2171" s="19"/>
      <c r="K2171" s="21"/>
      <c r="AD2171" s="20"/>
      <c r="AE2171" s="20"/>
      <c r="AF2171" s="20"/>
      <c r="AG2171" s="20"/>
      <c r="AH2171" s="20"/>
      <c r="AI2171" s="20"/>
      <c r="AJ2171" s="20"/>
    </row>
    <row r="2172" spans="1:36" ht="17.100000000000001" customHeight="1" x14ac:dyDescent="0.25">
      <c r="A2172" s="60"/>
      <c r="B2172" s="18"/>
      <c r="C2172" s="19"/>
      <c r="K2172" s="21"/>
      <c r="AD2172" s="20"/>
      <c r="AE2172" s="20"/>
      <c r="AF2172" s="20"/>
      <c r="AG2172" s="20"/>
      <c r="AH2172" s="20"/>
      <c r="AI2172" s="20"/>
      <c r="AJ2172" s="20"/>
    </row>
    <row r="2173" spans="1:36" ht="17.100000000000001" customHeight="1" x14ac:dyDescent="0.25">
      <c r="A2173" s="60"/>
      <c r="B2173" s="18"/>
      <c r="C2173" s="19"/>
      <c r="K2173" s="21"/>
      <c r="AD2173" s="20"/>
      <c r="AE2173" s="20"/>
      <c r="AF2173" s="20"/>
      <c r="AG2173" s="20"/>
      <c r="AH2173" s="20"/>
      <c r="AI2173" s="20"/>
      <c r="AJ2173" s="20"/>
    </row>
    <row r="2174" spans="1:36" ht="17.100000000000001" customHeight="1" x14ac:dyDescent="0.25">
      <c r="A2174" s="60"/>
      <c r="B2174" s="18"/>
      <c r="C2174" s="19"/>
      <c r="K2174" s="21"/>
      <c r="AD2174" s="20"/>
      <c r="AE2174" s="20"/>
      <c r="AF2174" s="20"/>
      <c r="AG2174" s="20"/>
      <c r="AH2174" s="20"/>
      <c r="AI2174" s="20"/>
      <c r="AJ2174" s="20"/>
    </row>
    <row r="2175" spans="1:36" ht="17.100000000000001" customHeight="1" x14ac:dyDescent="0.25">
      <c r="A2175" s="60"/>
      <c r="B2175" s="18"/>
      <c r="C2175" s="19"/>
      <c r="K2175" s="21"/>
      <c r="AD2175" s="20"/>
      <c r="AE2175" s="20"/>
      <c r="AF2175" s="20"/>
      <c r="AG2175" s="20"/>
      <c r="AH2175" s="20"/>
      <c r="AI2175" s="20"/>
      <c r="AJ2175" s="20"/>
    </row>
    <row r="2176" spans="1:36" ht="17.100000000000001" customHeight="1" x14ac:dyDescent="0.25">
      <c r="A2176" s="60"/>
      <c r="B2176" s="18"/>
      <c r="C2176" s="19"/>
      <c r="K2176" s="21"/>
      <c r="AD2176" s="20"/>
      <c r="AE2176" s="20"/>
      <c r="AF2176" s="20"/>
      <c r="AG2176" s="20"/>
      <c r="AH2176" s="20"/>
      <c r="AI2176" s="20"/>
      <c r="AJ2176" s="20"/>
    </row>
    <row r="2177" spans="1:36" ht="17.100000000000001" customHeight="1" x14ac:dyDescent="0.25">
      <c r="A2177" s="60"/>
      <c r="B2177" s="18"/>
      <c r="C2177" s="19"/>
      <c r="K2177" s="21"/>
      <c r="AD2177" s="20"/>
      <c r="AE2177" s="20"/>
      <c r="AF2177" s="20"/>
      <c r="AG2177" s="20"/>
      <c r="AH2177" s="20"/>
      <c r="AI2177" s="20"/>
      <c r="AJ2177" s="20"/>
    </row>
    <row r="2178" spans="1:36" ht="17.100000000000001" customHeight="1" x14ac:dyDescent="0.25">
      <c r="A2178" s="60"/>
      <c r="B2178" s="18"/>
      <c r="C2178" s="19"/>
      <c r="K2178" s="21"/>
      <c r="AD2178" s="20"/>
      <c r="AE2178" s="20"/>
      <c r="AF2178" s="20"/>
      <c r="AG2178" s="20"/>
      <c r="AH2178" s="20"/>
      <c r="AI2178" s="20"/>
      <c r="AJ2178" s="20"/>
    </row>
    <row r="2179" spans="1:36" ht="17.100000000000001" customHeight="1" x14ac:dyDescent="0.25">
      <c r="A2179" s="60"/>
      <c r="B2179" s="18"/>
      <c r="C2179" s="19"/>
      <c r="K2179" s="21"/>
      <c r="AD2179" s="20"/>
      <c r="AE2179" s="20"/>
      <c r="AF2179" s="20"/>
      <c r="AG2179" s="20"/>
      <c r="AH2179" s="20"/>
      <c r="AI2179" s="20"/>
      <c r="AJ2179" s="20"/>
    </row>
    <row r="2180" spans="1:36" ht="17.100000000000001" customHeight="1" x14ac:dyDescent="0.25">
      <c r="A2180" s="60"/>
      <c r="B2180" s="18"/>
      <c r="C2180" s="19"/>
      <c r="K2180" s="21"/>
      <c r="AD2180" s="20"/>
      <c r="AE2180" s="20"/>
      <c r="AF2180" s="20"/>
      <c r="AG2180" s="20"/>
      <c r="AH2180" s="20"/>
      <c r="AI2180" s="20"/>
      <c r="AJ2180" s="20"/>
    </row>
    <row r="2181" spans="1:36" ht="17.100000000000001" customHeight="1" x14ac:dyDescent="0.25">
      <c r="A2181" s="60"/>
      <c r="B2181" s="18"/>
      <c r="C2181" s="19"/>
      <c r="K2181" s="21"/>
      <c r="AD2181" s="20"/>
      <c r="AE2181" s="20"/>
      <c r="AF2181" s="20"/>
      <c r="AG2181" s="20"/>
      <c r="AH2181" s="20"/>
      <c r="AI2181" s="20"/>
      <c r="AJ2181" s="20"/>
    </row>
    <row r="2182" spans="1:36" ht="17.100000000000001" customHeight="1" x14ac:dyDescent="0.25">
      <c r="A2182" s="60"/>
      <c r="B2182" s="18"/>
      <c r="C2182" s="19"/>
      <c r="K2182" s="21"/>
      <c r="AD2182" s="20"/>
      <c r="AE2182" s="20"/>
      <c r="AF2182" s="20"/>
      <c r="AG2182" s="20"/>
      <c r="AH2182" s="20"/>
      <c r="AI2182" s="20"/>
      <c r="AJ2182" s="20"/>
    </row>
    <row r="2183" spans="1:36" ht="17.100000000000001" customHeight="1" x14ac:dyDescent="0.25">
      <c r="A2183" s="60"/>
      <c r="B2183" s="18"/>
      <c r="C2183" s="19"/>
      <c r="K2183" s="21"/>
      <c r="AD2183" s="20"/>
      <c r="AE2183" s="20"/>
      <c r="AF2183" s="20"/>
      <c r="AG2183" s="20"/>
      <c r="AH2183" s="20"/>
      <c r="AI2183" s="20"/>
      <c r="AJ2183" s="20"/>
    </row>
    <row r="2184" spans="1:36" ht="17.100000000000001" customHeight="1" x14ac:dyDescent="0.25">
      <c r="A2184" s="60"/>
      <c r="B2184" s="18"/>
      <c r="C2184" s="19"/>
      <c r="K2184" s="21"/>
      <c r="AD2184" s="20"/>
      <c r="AE2184" s="20"/>
      <c r="AF2184" s="20"/>
      <c r="AG2184" s="20"/>
      <c r="AH2184" s="20"/>
      <c r="AI2184" s="20"/>
      <c r="AJ2184" s="20"/>
    </row>
    <row r="2185" spans="1:36" ht="17.100000000000001" customHeight="1" x14ac:dyDescent="0.25">
      <c r="A2185" s="60"/>
      <c r="B2185" s="18"/>
      <c r="C2185" s="19"/>
      <c r="K2185" s="21"/>
      <c r="AD2185" s="20"/>
      <c r="AE2185" s="20"/>
      <c r="AF2185" s="20"/>
      <c r="AG2185" s="20"/>
      <c r="AH2185" s="20"/>
      <c r="AI2185" s="20"/>
      <c r="AJ2185" s="20"/>
    </row>
    <row r="2186" spans="1:36" ht="17.100000000000001" customHeight="1" x14ac:dyDescent="0.25">
      <c r="A2186" s="60"/>
      <c r="B2186" s="18"/>
      <c r="C2186" s="19"/>
      <c r="K2186" s="21"/>
      <c r="AD2186" s="20"/>
      <c r="AE2186" s="20"/>
      <c r="AF2186" s="20"/>
      <c r="AG2186" s="20"/>
      <c r="AH2186" s="20"/>
      <c r="AI2186" s="20"/>
      <c r="AJ2186" s="20"/>
    </row>
    <row r="2187" spans="1:36" ht="17.100000000000001" customHeight="1" x14ac:dyDescent="0.25">
      <c r="A2187" s="60"/>
      <c r="B2187" s="18"/>
      <c r="C2187" s="19"/>
      <c r="K2187" s="21"/>
      <c r="AD2187" s="20"/>
      <c r="AE2187" s="20"/>
      <c r="AF2187" s="20"/>
      <c r="AG2187" s="20"/>
      <c r="AH2187" s="20"/>
      <c r="AI2187" s="20"/>
      <c r="AJ2187" s="20"/>
    </row>
    <row r="2188" spans="1:36" ht="17.100000000000001" customHeight="1" x14ac:dyDescent="0.25">
      <c r="A2188" s="60"/>
      <c r="B2188" s="18"/>
      <c r="C2188" s="19"/>
      <c r="K2188" s="21"/>
      <c r="AD2188" s="20"/>
      <c r="AE2188" s="20"/>
      <c r="AF2188" s="20"/>
      <c r="AG2188" s="20"/>
      <c r="AH2188" s="20"/>
      <c r="AI2188" s="20"/>
      <c r="AJ2188" s="20"/>
    </row>
    <row r="2189" spans="1:36" ht="17.100000000000001" customHeight="1" x14ac:dyDescent="0.25">
      <c r="A2189" s="60"/>
      <c r="B2189" s="18"/>
      <c r="C2189" s="19"/>
      <c r="K2189" s="21"/>
      <c r="AD2189" s="20"/>
      <c r="AE2189" s="20"/>
      <c r="AF2189" s="20"/>
      <c r="AG2189" s="20"/>
      <c r="AH2189" s="20"/>
      <c r="AI2189" s="20"/>
      <c r="AJ2189" s="20"/>
    </row>
    <row r="2190" spans="1:36" ht="17.100000000000001" customHeight="1" x14ac:dyDescent="0.25">
      <c r="A2190" s="60"/>
      <c r="B2190" s="18"/>
      <c r="C2190" s="19"/>
      <c r="K2190" s="21"/>
      <c r="AD2190" s="20"/>
      <c r="AE2190" s="20"/>
      <c r="AF2190" s="20"/>
      <c r="AG2190" s="20"/>
      <c r="AH2190" s="20"/>
      <c r="AI2190" s="20"/>
      <c r="AJ2190" s="20"/>
    </row>
    <row r="2191" spans="1:36" ht="17.100000000000001" customHeight="1" x14ac:dyDescent="0.25">
      <c r="A2191" s="60"/>
      <c r="B2191" s="18"/>
      <c r="C2191" s="19"/>
      <c r="K2191" s="21"/>
      <c r="AD2191" s="20"/>
      <c r="AE2191" s="20"/>
      <c r="AF2191" s="20"/>
      <c r="AG2191" s="20"/>
      <c r="AH2191" s="20"/>
      <c r="AI2191" s="20"/>
      <c r="AJ2191" s="20"/>
    </row>
    <row r="2192" spans="1:36" ht="17.100000000000001" customHeight="1" x14ac:dyDescent="0.25">
      <c r="A2192" s="60"/>
      <c r="B2192" s="18"/>
      <c r="C2192" s="19"/>
      <c r="K2192" s="21"/>
      <c r="AD2192" s="20"/>
      <c r="AE2192" s="20"/>
      <c r="AF2192" s="20"/>
      <c r="AG2192" s="20"/>
      <c r="AH2192" s="20"/>
      <c r="AI2192" s="20"/>
      <c r="AJ2192" s="20"/>
    </row>
    <row r="2193" spans="1:36" ht="17.100000000000001" customHeight="1" x14ac:dyDescent="0.25">
      <c r="A2193" s="60"/>
      <c r="B2193" s="18"/>
      <c r="C2193" s="19"/>
      <c r="K2193" s="21"/>
      <c r="AD2193" s="20"/>
      <c r="AE2193" s="20"/>
      <c r="AF2193" s="20"/>
      <c r="AG2193" s="20"/>
      <c r="AH2193" s="20"/>
      <c r="AI2193" s="20"/>
      <c r="AJ2193" s="20"/>
    </row>
    <row r="2194" spans="1:36" ht="17.100000000000001" customHeight="1" x14ac:dyDescent="0.25">
      <c r="A2194" s="60"/>
      <c r="B2194" s="18"/>
      <c r="C2194" s="19"/>
      <c r="K2194" s="21"/>
      <c r="AD2194" s="20"/>
      <c r="AE2194" s="20"/>
      <c r="AF2194" s="20"/>
      <c r="AG2194" s="20"/>
      <c r="AH2194" s="20"/>
      <c r="AI2194" s="20"/>
      <c r="AJ2194" s="20"/>
    </row>
    <row r="2195" spans="1:36" ht="17.100000000000001" customHeight="1" x14ac:dyDescent="0.25">
      <c r="A2195" s="60"/>
      <c r="B2195" s="18"/>
      <c r="C2195" s="19"/>
      <c r="K2195" s="21"/>
      <c r="AD2195" s="20"/>
      <c r="AE2195" s="20"/>
      <c r="AF2195" s="20"/>
      <c r="AG2195" s="20"/>
      <c r="AH2195" s="20"/>
      <c r="AI2195" s="20"/>
      <c r="AJ2195" s="20"/>
    </row>
    <row r="2196" spans="1:36" ht="17.100000000000001" customHeight="1" x14ac:dyDescent="0.25">
      <c r="A2196" s="60"/>
      <c r="B2196" s="18"/>
      <c r="C2196" s="19"/>
      <c r="K2196" s="21"/>
      <c r="AD2196" s="20"/>
      <c r="AE2196" s="20"/>
      <c r="AF2196" s="20"/>
      <c r="AG2196" s="20"/>
      <c r="AH2196" s="20"/>
      <c r="AI2196" s="20"/>
      <c r="AJ2196" s="20"/>
    </row>
    <row r="2197" spans="1:36" ht="17.100000000000001" customHeight="1" x14ac:dyDescent="0.25">
      <c r="A2197" s="60"/>
      <c r="B2197" s="18"/>
      <c r="C2197" s="19"/>
      <c r="K2197" s="21"/>
      <c r="AD2197" s="20"/>
      <c r="AE2197" s="20"/>
      <c r="AF2197" s="20"/>
      <c r="AG2197" s="20"/>
      <c r="AH2197" s="20"/>
      <c r="AI2197" s="20"/>
      <c r="AJ2197" s="20"/>
    </row>
    <row r="2198" spans="1:36" ht="17.100000000000001" customHeight="1" x14ac:dyDescent="0.25">
      <c r="A2198" s="60"/>
      <c r="B2198" s="18"/>
      <c r="C2198" s="19"/>
      <c r="K2198" s="21"/>
      <c r="AD2198" s="20"/>
      <c r="AE2198" s="20"/>
      <c r="AF2198" s="20"/>
      <c r="AG2198" s="20"/>
      <c r="AH2198" s="20"/>
      <c r="AI2198" s="20"/>
      <c r="AJ2198" s="20"/>
    </row>
    <row r="2199" spans="1:36" ht="17.100000000000001" customHeight="1" x14ac:dyDescent="0.25">
      <c r="A2199" s="60"/>
      <c r="B2199" s="18"/>
      <c r="C2199" s="19"/>
      <c r="K2199" s="21"/>
      <c r="AD2199" s="20"/>
      <c r="AE2199" s="20"/>
      <c r="AF2199" s="20"/>
      <c r="AG2199" s="20"/>
      <c r="AH2199" s="20"/>
      <c r="AI2199" s="20"/>
      <c r="AJ2199" s="20"/>
    </row>
    <row r="2200" spans="1:36" ht="17.100000000000001" customHeight="1" x14ac:dyDescent="0.25">
      <c r="A2200" s="60"/>
      <c r="B2200" s="18"/>
      <c r="C2200" s="19"/>
      <c r="K2200" s="21"/>
      <c r="AD2200" s="20"/>
      <c r="AE2200" s="20"/>
      <c r="AF2200" s="20"/>
      <c r="AG2200" s="20"/>
      <c r="AH2200" s="20"/>
      <c r="AI2200" s="20"/>
      <c r="AJ2200" s="20"/>
    </row>
    <row r="2201" spans="1:36" ht="17.100000000000001" customHeight="1" x14ac:dyDescent="0.25">
      <c r="A2201" s="60"/>
      <c r="B2201" s="18"/>
      <c r="C2201" s="19"/>
      <c r="K2201" s="21"/>
      <c r="AD2201" s="20"/>
      <c r="AE2201" s="20"/>
      <c r="AF2201" s="20"/>
      <c r="AG2201" s="20"/>
      <c r="AH2201" s="20"/>
      <c r="AI2201" s="20"/>
      <c r="AJ2201" s="20"/>
    </row>
    <row r="2202" spans="1:36" ht="17.100000000000001" customHeight="1" x14ac:dyDescent="0.25">
      <c r="A2202" s="60"/>
      <c r="B2202" s="18"/>
      <c r="C2202" s="19"/>
      <c r="K2202" s="21"/>
      <c r="AD2202" s="20"/>
      <c r="AE2202" s="20"/>
      <c r="AF2202" s="20"/>
      <c r="AG2202" s="20"/>
      <c r="AH2202" s="20"/>
      <c r="AI2202" s="20"/>
      <c r="AJ2202" s="20"/>
    </row>
    <row r="2203" spans="1:36" ht="17.100000000000001" customHeight="1" x14ac:dyDescent="0.25">
      <c r="A2203" s="60"/>
      <c r="B2203" s="18"/>
      <c r="C2203" s="19"/>
      <c r="K2203" s="21"/>
      <c r="AD2203" s="20"/>
      <c r="AE2203" s="20"/>
      <c r="AF2203" s="20"/>
      <c r="AG2203" s="20"/>
      <c r="AH2203" s="20"/>
      <c r="AI2203" s="20"/>
      <c r="AJ2203" s="20"/>
    </row>
    <row r="2204" spans="1:36" ht="17.100000000000001" customHeight="1" x14ac:dyDescent="0.25">
      <c r="A2204" s="60"/>
      <c r="B2204" s="18"/>
      <c r="C2204" s="19"/>
      <c r="K2204" s="21"/>
      <c r="AD2204" s="20"/>
      <c r="AE2204" s="20"/>
      <c r="AF2204" s="20"/>
      <c r="AG2204" s="20"/>
      <c r="AH2204" s="20"/>
      <c r="AI2204" s="20"/>
      <c r="AJ2204" s="20"/>
    </row>
    <row r="2205" spans="1:36" ht="17.100000000000001" customHeight="1" x14ac:dyDescent="0.25">
      <c r="A2205" s="60"/>
      <c r="B2205" s="18"/>
      <c r="C2205" s="19"/>
      <c r="K2205" s="21"/>
      <c r="AD2205" s="20"/>
      <c r="AE2205" s="20"/>
      <c r="AF2205" s="20"/>
      <c r="AG2205" s="20"/>
      <c r="AH2205" s="20"/>
      <c r="AI2205" s="20"/>
      <c r="AJ2205" s="20"/>
    </row>
    <row r="2206" spans="1:36" ht="17.100000000000001" customHeight="1" x14ac:dyDescent="0.25">
      <c r="A2206" s="60"/>
      <c r="B2206" s="18"/>
      <c r="C2206" s="19"/>
      <c r="K2206" s="21"/>
      <c r="AD2206" s="20"/>
      <c r="AE2206" s="20"/>
      <c r="AF2206" s="20"/>
      <c r="AG2206" s="20"/>
      <c r="AH2206" s="20"/>
      <c r="AI2206" s="20"/>
      <c r="AJ2206" s="20"/>
    </row>
    <row r="2207" spans="1:36" ht="17.100000000000001" customHeight="1" x14ac:dyDescent="0.25">
      <c r="A2207" s="60"/>
      <c r="B2207" s="18"/>
      <c r="C2207" s="19"/>
      <c r="K2207" s="21"/>
      <c r="AD2207" s="20"/>
      <c r="AE2207" s="20"/>
      <c r="AF2207" s="20"/>
      <c r="AG2207" s="20"/>
      <c r="AH2207" s="20"/>
      <c r="AI2207" s="20"/>
      <c r="AJ2207" s="20"/>
    </row>
    <row r="2208" spans="1:36" ht="17.100000000000001" customHeight="1" x14ac:dyDescent="0.25">
      <c r="A2208" s="60"/>
      <c r="B2208" s="18"/>
      <c r="C2208" s="19"/>
      <c r="K2208" s="21"/>
      <c r="AD2208" s="20"/>
      <c r="AE2208" s="20"/>
      <c r="AF2208" s="20"/>
      <c r="AG2208" s="20"/>
      <c r="AH2208" s="20"/>
      <c r="AI2208" s="20"/>
      <c r="AJ2208" s="20"/>
    </row>
    <row r="2209" spans="1:36" ht="17.100000000000001" customHeight="1" x14ac:dyDescent="0.25">
      <c r="A2209" s="60"/>
      <c r="B2209" s="18"/>
      <c r="C2209" s="19"/>
      <c r="K2209" s="21"/>
      <c r="AD2209" s="20"/>
      <c r="AE2209" s="20"/>
      <c r="AF2209" s="20"/>
      <c r="AG2209" s="20"/>
      <c r="AH2209" s="20"/>
      <c r="AI2209" s="20"/>
      <c r="AJ2209" s="20"/>
    </row>
    <row r="2210" spans="1:36" ht="17.100000000000001" customHeight="1" x14ac:dyDescent="0.25">
      <c r="A2210" s="60"/>
      <c r="B2210" s="18"/>
      <c r="C2210" s="19"/>
      <c r="K2210" s="21"/>
      <c r="AD2210" s="20"/>
      <c r="AE2210" s="20"/>
      <c r="AF2210" s="20"/>
      <c r="AG2210" s="20"/>
      <c r="AH2210" s="20"/>
      <c r="AI2210" s="20"/>
      <c r="AJ2210" s="20"/>
    </row>
    <row r="2211" spans="1:36" ht="17.100000000000001" customHeight="1" x14ac:dyDescent="0.25">
      <c r="A2211" s="60"/>
      <c r="B2211" s="18"/>
      <c r="C2211" s="19"/>
      <c r="K2211" s="21"/>
      <c r="AD2211" s="20"/>
      <c r="AE2211" s="20"/>
      <c r="AF2211" s="20"/>
      <c r="AG2211" s="20"/>
      <c r="AH2211" s="20"/>
      <c r="AI2211" s="20"/>
      <c r="AJ2211" s="20"/>
    </row>
    <row r="2212" spans="1:36" ht="17.100000000000001" customHeight="1" x14ac:dyDescent="0.25">
      <c r="A2212" s="60"/>
      <c r="B2212" s="18"/>
      <c r="C2212" s="19"/>
      <c r="K2212" s="21"/>
      <c r="AD2212" s="20"/>
      <c r="AE2212" s="20"/>
      <c r="AF2212" s="20"/>
      <c r="AG2212" s="20"/>
      <c r="AH2212" s="20"/>
      <c r="AI2212" s="20"/>
      <c r="AJ2212" s="20"/>
    </row>
    <row r="2213" spans="1:36" ht="17.100000000000001" customHeight="1" x14ac:dyDescent="0.25">
      <c r="A2213" s="60"/>
      <c r="B2213" s="18"/>
      <c r="C2213" s="19"/>
      <c r="K2213" s="21"/>
      <c r="AD2213" s="20"/>
      <c r="AE2213" s="20"/>
      <c r="AF2213" s="20"/>
      <c r="AG2213" s="20"/>
      <c r="AH2213" s="20"/>
      <c r="AI2213" s="20"/>
      <c r="AJ2213" s="20"/>
    </row>
    <row r="2214" spans="1:36" ht="17.100000000000001" customHeight="1" x14ac:dyDescent="0.25">
      <c r="A2214" s="60"/>
      <c r="B2214" s="18"/>
      <c r="C2214" s="19"/>
      <c r="K2214" s="21"/>
      <c r="AD2214" s="20"/>
      <c r="AE2214" s="20"/>
      <c r="AF2214" s="20"/>
      <c r="AG2214" s="20"/>
      <c r="AH2214" s="20"/>
      <c r="AI2214" s="20"/>
      <c r="AJ2214" s="20"/>
    </row>
    <row r="2215" spans="1:36" ht="17.100000000000001" customHeight="1" x14ac:dyDescent="0.25">
      <c r="A2215" s="60"/>
      <c r="B2215" s="18"/>
      <c r="C2215" s="19"/>
      <c r="K2215" s="21"/>
      <c r="AD2215" s="20"/>
      <c r="AE2215" s="20"/>
      <c r="AF2215" s="20"/>
      <c r="AG2215" s="20"/>
      <c r="AH2215" s="20"/>
      <c r="AI2215" s="20"/>
      <c r="AJ2215" s="20"/>
    </row>
    <row r="2216" spans="1:36" ht="17.100000000000001" customHeight="1" x14ac:dyDescent="0.25">
      <c r="A2216" s="60"/>
      <c r="B2216" s="18"/>
      <c r="C2216" s="19"/>
      <c r="K2216" s="21"/>
      <c r="AD2216" s="20"/>
      <c r="AE2216" s="20"/>
      <c r="AF2216" s="20"/>
      <c r="AG2216" s="20"/>
      <c r="AH2216" s="20"/>
      <c r="AI2216" s="20"/>
      <c r="AJ2216" s="20"/>
    </row>
    <row r="2217" spans="1:36" ht="17.100000000000001" customHeight="1" x14ac:dyDescent="0.25">
      <c r="A2217" s="60"/>
      <c r="B2217" s="18"/>
      <c r="C2217" s="19"/>
      <c r="K2217" s="21"/>
      <c r="AD2217" s="20"/>
      <c r="AE2217" s="20"/>
      <c r="AF2217" s="20"/>
      <c r="AG2217" s="20"/>
      <c r="AH2217" s="20"/>
      <c r="AI2217" s="20"/>
      <c r="AJ2217" s="20"/>
    </row>
    <row r="2218" spans="1:36" ht="17.100000000000001" customHeight="1" x14ac:dyDescent="0.25">
      <c r="A2218" s="60"/>
      <c r="B2218" s="18"/>
      <c r="C2218" s="19"/>
      <c r="K2218" s="21"/>
      <c r="AD2218" s="20"/>
      <c r="AE2218" s="20"/>
      <c r="AF2218" s="20"/>
      <c r="AG2218" s="20"/>
      <c r="AH2218" s="20"/>
      <c r="AI2218" s="20"/>
      <c r="AJ2218" s="20"/>
    </row>
    <row r="2219" spans="1:36" ht="17.100000000000001" customHeight="1" x14ac:dyDescent="0.25">
      <c r="A2219" s="60"/>
      <c r="B2219" s="18"/>
      <c r="C2219" s="19"/>
      <c r="K2219" s="21"/>
      <c r="AD2219" s="20"/>
      <c r="AE2219" s="20"/>
      <c r="AF2219" s="20"/>
      <c r="AG2219" s="20"/>
      <c r="AH2219" s="20"/>
      <c r="AI2219" s="20"/>
      <c r="AJ2219" s="20"/>
    </row>
    <row r="2220" spans="1:36" ht="17.100000000000001" customHeight="1" x14ac:dyDescent="0.25">
      <c r="A2220" s="60"/>
      <c r="B2220" s="18"/>
      <c r="C2220" s="19"/>
      <c r="K2220" s="21"/>
      <c r="AD2220" s="20"/>
      <c r="AE2220" s="20"/>
      <c r="AF2220" s="20"/>
      <c r="AG2220" s="20"/>
      <c r="AH2220" s="20"/>
      <c r="AI2220" s="20"/>
      <c r="AJ2220" s="20"/>
    </row>
    <row r="2221" spans="1:36" ht="17.100000000000001" customHeight="1" x14ac:dyDescent="0.25">
      <c r="A2221" s="60"/>
      <c r="B2221" s="18"/>
      <c r="C2221" s="19"/>
      <c r="K2221" s="21"/>
      <c r="AD2221" s="20"/>
      <c r="AE2221" s="20"/>
      <c r="AF2221" s="20"/>
      <c r="AG2221" s="20"/>
      <c r="AH2221" s="20"/>
      <c r="AI2221" s="20"/>
      <c r="AJ2221" s="20"/>
    </row>
    <row r="2222" spans="1:36" ht="17.100000000000001" customHeight="1" x14ac:dyDescent="0.25">
      <c r="A2222" s="60"/>
      <c r="B2222" s="18"/>
      <c r="C2222" s="19"/>
      <c r="K2222" s="21"/>
      <c r="AD2222" s="20"/>
      <c r="AE2222" s="20"/>
      <c r="AF2222" s="20"/>
      <c r="AG2222" s="20"/>
      <c r="AH2222" s="20"/>
      <c r="AI2222" s="20"/>
      <c r="AJ2222" s="20"/>
    </row>
    <row r="2223" spans="1:36" ht="17.100000000000001" customHeight="1" x14ac:dyDescent="0.25">
      <c r="A2223" s="60"/>
      <c r="B2223" s="18"/>
      <c r="C2223" s="19"/>
      <c r="K2223" s="21"/>
      <c r="AD2223" s="20"/>
      <c r="AE2223" s="20"/>
      <c r="AF2223" s="20"/>
      <c r="AG2223" s="20"/>
      <c r="AH2223" s="20"/>
      <c r="AI2223" s="20"/>
      <c r="AJ2223" s="20"/>
    </row>
    <row r="2224" spans="1:36" ht="17.100000000000001" customHeight="1" x14ac:dyDescent="0.25">
      <c r="A2224" s="60"/>
      <c r="B2224" s="18"/>
      <c r="C2224" s="19"/>
      <c r="K2224" s="21"/>
      <c r="AD2224" s="20"/>
      <c r="AE2224" s="20"/>
      <c r="AF2224" s="20"/>
      <c r="AG2224" s="20"/>
      <c r="AH2224" s="20"/>
      <c r="AI2224" s="20"/>
      <c r="AJ2224" s="20"/>
    </row>
    <row r="2225" spans="1:36" ht="17.100000000000001" customHeight="1" x14ac:dyDescent="0.25">
      <c r="A2225" s="60"/>
      <c r="B2225" s="18"/>
      <c r="C2225" s="19"/>
      <c r="K2225" s="21"/>
      <c r="AD2225" s="20"/>
      <c r="AE2225" s="20"/>
      <c r="AF2225" s="20"/>
      <c r="AG2225" s="20"/>
      <c r="AH2225" s="20"/>
      <c r="AI2225" s="20"/>
      <c r="AJ2225" s="20"/>
    </row>
    <row r="2226" spans="1:36" ht="17.100000000000001" customHeight="1" x14ac:dyDescent="0.25">
      <c r="A2226" s="60"/>
      <c r="B2226" s="18"/>
      <c r="C2226" s="19"/>
      <c r="K2226" s="21"/>
      <c r="AD2226" s="20"/>
      <c r="AE2226" s="20"/>
      <c r="AF2226" s="20"/>
      <c r="AG2226" s="20"/>
      <c r="AH2226" s="20"/>
      <c r="AI2226" s="20"/>
      <c r="AJ2226" s="20"/>
    </row>
    <row r="2227" spans="1:36" ht="17.100000000000001" customHeight="1" x14ac:dyDescent="0.25">
      <c r="A2227" s="60"/>
      <c r="B2227" s="18"/>
      <c r="C2227" s="19"/>
      <c r="K2227" s="21"/>
      <c r="AD2227" s="20"/>
      <c r="AE2227" s="20"/>
      <c r="AF2227" s="20"/>
      <c r="AG2227" s="20"/>
      <c r="AH2227" s="20"/>
      <c r="AI2227" s="20"/>
      <c r="AJ2227" s="20"/>
    </row>
    <row r="2228" spans="1:36" ht="17.100000000000001" customHeight="1" x14ac:dyDescent="0.25">
      <c r="A2228" s="60"/>
      <c r="B2228" s="18"/>
      <c r="C2228" s="19"/>
      <c r="K2228" s="21"/>
      <c r="AD2228" s="20"/>
      <c r="AE2228" s="20"/>
      <c r="AF2228" s="20"/>
      <c r="AG2228" s="20"/>
      <c r="AH2228" s="20"/>
      <c r="AI2228" s="20"/>
      <c r="AJ2228" s="20"/>
    </row>
    <row r="2229" spans="1:36" ht="17.100000000000001" customHeight="1" x14ac:dyDescent="0.25">
      <c r="A2229" s="60"/>
      <c r="B2229" s="18"/>
      <c r="C2229" s="19"/>
      <c r="K2229" s="21"/>
      <c r="AD2229" s="20"/>
      <c r="AE2229" s="20"/>
      <c r="AF2229" s="20"/>
      <c r="AG2229" s="20"/>
      <c r="AH2229" s="20"/>
      <c r="AI2229" s="20"/>
      <c r="AJ2229" s="20"/>
    </row>
    <row r="2230" spans="1:36" ht="17.100000000000001" customHeight="1" x14ac:dyDescent="0.25">
      <c r="A2230" s="60"/>
      <c r="B2230" s="18"/>
      <c r="C2230" s="19"/>
      <c r="K2230" s="21"/>
      <c r="AD2230" s="20"/>
      <c r="AE2230" s="20"/>
      <c r="AF2230" s="20"/>
      <c r="AG2230" s="20"/>
      <c r="AH2230" s="20"/>
      <c r="AI2230" s="20"/>
      <c r="AJ2230" s="20"/>
    </row>
    <row r="2231" spans="1:36" ht="17.100000000000001" customHeight="1" x14ac:dyDescent="0.25">
      <c r="A2231" s="60"/>
      <c r="B2231" s="18"/>
      <c r="C2231" s="19"/>
      <c r="K2231" s="21"/>
      <c r="AD2231" s="20"/>
      <c r="AE2231" s="20"/>
      <c r="AF2231" s="20"/>
      <c r="AG2231" s="20"/>
      <c r="AH2231" s="20"/>
      <c r="AI2231" s="20"/>
      <c r="AJ2231" s="20"/>
    </row>
    <row r="2232" spans="1:36" ht="17.100000000000001" customHeight="1" x14ac:dyDescent="0.25">
      <c r="A2232" s="60"/>
      <c r="B2232" s="18"/>
      <c r="C2232" s="19"/>
      <c r="K2232" s="21"/>
      <c r="AD2232" s="20"/>
      <c r="AE2232" s="20"/>
      <c r="AF2232" s="20"/>
      <c r="AG2232" s="20"/>
      <c r="AH2232" s="20"/>
      <c r="AI2232" s="20"/>
      <c r="AJ2232" s="20"/>
    </row>
    <row r="2233" spans="1:36" ht="17.100000000000001" customHeight="1" x14ac:dyDescent="0.25">
      <c r="A2233" s="60"/>
      <c r="B2233" s="18"/>
      <c r="C2233" s="19"/>
      <c r="K2233" s="21"/>
      <c r="AD2233" s="20"/>
      <c r="AE2233" s="20"/>
      <c r="AF2233" s="20"/>
      <c r="AG2233" s="20"/>
      <c r="AH2233" s="20"/>
      <c r="AI2233" s="20"/>
      <c r="AJ2233" s="20"/>
    </row>
    <row r="2234" spans="1:36" ht="17.100000000000001" customHeight="1" x14ac:dyDescent="0.25">
      <c r="A2234" s="60"/>
      <c r="B2234" s="18"/>
      <c r="C2234" s="19"/>
      <c r="K2234" s="21"/>
      <c r="AD2234" s="20"/>
      <c r="AE2234" s="20"/>
      <c r="AF2234" s="20"/>
      <c r="AG2234" s="20"/>
      <c r="AH2234" s="20"/>
      <c r="AI2234" s="20"/>
      <c r="AJ2234" s="20"/>
    </row>
    <row r="2235" spans="1:36" ht="17.100000000000001" customHeight="1" x14ac:dyDescent="0.25">
      <c r="A2235" s="60"/>
      <c r="B2235" s="18"/>
      <c r="C2235" s="19"/>
      <c r="K2235" s="21"/>
      <c r="AD2235" s="20"/>
      <c r="AE2235" s="20"/>
      <c r="AF2235" s="20"/>
      <c r="AG2235" s="20"/>
      <c r="AH2235" s="20"/>
      <c r="AI2235" s="20"/>
      <c r="AJ2235" s="20"/>
    </row>
    <row r="2236" spans="1:36" ht="17.100000000000001" customHeight="1" x14ac:dyDescent="0.25">
      <c r="A2236" s="60"/>
      <c r="B2236" s="18"/>
      <c r="C2236" s="19"/>
      <c r="K2236" s="21"/>
      <c r="AD2236" s="20"/>
      <c r="AE2236" s="20"/>
      <c r="AF2236" s="20"/>
      <c r="AG2236" s="20"/>
      <c r="AH2236" s="20"/>
      <c r="AI2236" s="20"/>
      <c r="AJ2236" s="20"/>
    </row>
    <row r="2237" spans="1:36" ht="17.100000000000001" customHeight="1" x14ac:dyDescent="0.25">
      <c r="A2237" s="60"/>
      <c r="B2237" s="18"/>
      <c r="C2237" s="19"/>
      <c r="K2237" s="21"/>
      <c r="AD2237" s="20"/>
      <c r="AE2237" s="20"/>
      <c r="AF2237" s="20"/>
      <c r="AG2237" s="20"/>
      <c r="AH2237" s="20"/>
      <c r="AI2237" s="20"/>
      <c r="AJ2237" s="20"/>
    </row>
    <row r="2238" spans="1:36" ht="17.100000000000001" customHeight="1" x14ac:dyDescent="0.25">
      <c r="A2238" s="60"/>
      <c r="B2238" s="18"/>
      <c r="C2238" s="19"/>
      <c r="K2238" s="21"/>
      <c r="AD2238" s="20"/>
      <c r="AE2238" s="20"/>
      <c r="AF2238" s="20"/>
      <c r="AG2238" s="20"/>
      <c r="AH2238" s="20"/>
      <c r="AI2238" s="20"/>
      <c r="AJ2238" s="20"/>
    </row>
    <row r="2239" spans="1:36" ht="17.100000000000001" customHeight="1" x14ac:dyDescent="0.25">
      <c r="A2239" s="60"/>
      <c r="B2239" s="18"/>
      <c r="C2239" s="19"/>
      <c r="K2239" s="21"/>
      <c r="AD2239" s="20"/>
      <c r="AE2239" s="20"/>
      <c r="AF2239" s="20"/>
      <c r="AG2239" s="20"/>
      <c r="AH2239" s="20"/>
      <c r="AI2239" s="20"/>
      <c r="AJ2239" s="20"/>
    </row>
    <row r="2240" spans="1:36" ht="17.100000000000001" customHeight="1" x14ac:dyDescent="0.25">
      <c r="A2240" s="60"/>
      <c r="B2240" s="18"/>
      <c r="C2240" s="19"/>
      <c r="K2240" s="21"/>
      <c r="AD2240" s="20"/>
      <c r="AE2240" s="20"/>
      <c r="AF2240" s="20"/>
      <c r="AG2240" s="20"/>
      <c r="AH2240" s="20"/>
      <c r="AI2240" s="20"/>
      <c r="AJ2240" s="20"/>
    </row>
    <row r="2241" spans="1:36" ht="17.100000000000001" customHeight="1" x14ac:dyDescent="0.25">
      <c r="A2241" s="60"/>
      <c r="B2241" s="18"/>
      <c r="C2241" s="19"/>
      <c r="K2241" s="21"/>
      <c r="AD2241" s="20"/>
      <c r="AE2241" s="20"/>
      <c r="AF2241" s="20"/>
      <c r="AG2241" s="20"/>
      <c r="AH2241" s="20"/>
      <c r="AI2241" s="20"/>
      <c r="AJ2241" s="20"/>
    </row>
    <row r="2242" spans="1:36" ht="17.100000000000001" customHeight="1" x14ac:dyDescent="0.25">
      <c r="A2242" s="60"/>
      <c r="B2242" s="18"/>
      <c r="C2242" s="19"/>
      <c r="K2242" s="21"/>
      <c r="AD2242" s="20"/>
      <c r="AE2242" s="20"/>
      <c r="AF2242" s="20"/>
      <c r="AG2242" s="20"/>
      <c r="AH2242" s="20"/>
      <c r="AI2242" s="20"/>
      <c r="AJ2242" s="20"/>
    </row>
    <row r="2243" spans="1:36" ht="17.100000000000001" customHeight="1" x14ac:dyDescent="0.25">
      <c r="A2243" s="60"/>
      <c r="B2243" s="18"/>
      <c r="C2243" s="19"/>
      <c r="K2243" s="21"/>
      <c r="AD2243" s="20"/>
      <c r="AE2243" s="20"/>
      <c r="AF2243" s="20"/>
      <c r="AG2243" s="20"/>
      <c r="AH2243" s="20"/>
      <c r="AI2243" s="20"/>
      <c r="AJ2243" s="20"/>
    </row>
    <row r="2244" spans="1:36" ht="17.100000000000001" customHeight="1" x14ac:dyDescent="0.25">
      <c r="A2244" s="60"/>
      <c r="B2244" s="18"/>
      <c r="C2244" s="19"/>
      <c r="K2244" s="21"/>
      <c r="AD2244" s="20"/>
      <c r="AE2244" s="20"/>
      <c r="AF2244" s="20"/>
      <c r="AG2244" s="20"/>
      <c r="AH2244" s="20"/>
      <c r="AI2244" s="20"/>
      <c r="AJ2244" s="20"/>
    </row>
    <row r="2245" spans="1:36" ht="17.100000000000001" customHeight="1" x14ac:dyDescent="0.25">
      <c r="A2245" s="60"/>
      <c r="B2245" s="18"/>
      <c r="C2245" s="19"/>
      <c r="K2245" s="21"/>
      <c r="AD2245" s="20"/>
      <c r="AE2245" s="20"/>
      <c r="AF2245" s="20"/>
      <c r="AG2245" s="20"/>
      <c r="AH2245" s="20"/>
      <c r="AI2245" s="20"/>
      <c r="AJ2245" s="20"/>
    </row>
    <row r="2246" spans="1:36" ht="17.100000000000001" customHeight="1" x14ac:dyDescent="0.25">
      <c r="A2246" s="60"/>
      <c r="B2246" s="18"/>
      <c r="C2246" s="19"/>
      <c r="K2246" s="21"/>
      <c r="AD2246" s="20"/>
      <c r="AE2246" s="20"/>
      <c r="AF2246" s="20"/>
      <c r="AG2246" s="20"/>
      <c r="AH2246" s="20"/>
      <c r="AI2246" s="20"/>
      <c r="AJ2246" s="20"/>
    </row>
    <row r="2247" spans="1:36" ht="17.100000000000001" customHeight="1" x14ac:dyDescent="0.25">
      <c r="A2247" s="60"/>
      <c r="B2247" s="18"/>
      <c r="C2247" s="19"/>
      <c r="K2247" s="21"/>
      <c r="AD2247" s="20"/>
      <c r="AE2247" s="20"/>
      <c r="AF2247" s="20"/>
      <c r="AG2247" s="20"/>
      <c r="AH2247" s="20"/>
      <c r="AI2247" s="20"/>
      <c r="AJ2247" s="20"/>
    </row>
    <row r="2248" spans="1:36" ht="17.100000000000001" customHeight="1" x14ac:dyDescent="0.25">
      <c r="A2248" s="60"/>
      <c r="B2248" s="18"/>
      <c r="C2248" s="19"/>
      <c r="K2248" s="21"/>
      <c r="AD2248" s="20"/>
      <c r="AE2248" s="20"/>
      <c r="AF2248" s="20"/>
      <c r="AG2248" s="20"/>
      <c r="AH2248" s="20"/>
      <c r="AI2248" s="20"/>
      <c r="AJ2248" s="20"/>
    </row>
    <row r="2249" spans="1:36" ht="17.100000000000001" customHeight="1" x14ac:dyDescent="0.25">
      <c r="A2249" s="60"/>
      <c r="B2249" s="18"/>
      <c r="C2249" s="19"/>
      <c r="K2249" s="21"/>
      <c r="AD2249" s="20"/>
      <c r="AE2249" s="20"/>
      <c r="AF2249" s="20"/>
      <c r="AG2249" s="20"/>
      <c r="AH2249" s="20"/>
      <c r="AI2249" s="20"/>
      <c r="AJ2249" s="20"/>
    </row>
    <row r="2250" spans="1:36" ht="17.100000000000001" customHeight="1" x14ac:dyDescent="0.25">
      <c r="A2250" s="60"/>
      <c r="B2250" s="18"/>
      <c r="C2250" s="19"/>
      <c r="K2250" s="21"/>
      <c r="AD2250" s="20"/>
      <c r="AE2250" s="20"/>
      <c r="AF2250" s="20"/>
      <c r="AG2250" s="20"/>
      <c r="AH2250" s="20"/>
      <c r="AI2250" s="20"/>
      <c r="AJ2250" s="20"/>
    </row>
    <row r="2251" spans="1:36" ht="17.100000000000001" customHeight="1" x14ac:dyDescent="0.25">
      <c r="A2251" s="60"/>
      <c r="B2251" s="18"/>
      <c r="C2251" s="19"/>
      <c r="K2251" s="21"/>
      <c r="AD2251" s="20"/>
      <c r="AE2251" s="20"/>
      <c r="AF2251" s="20"/>
      <c r="AG2251" s="20"/>
      <c r="AH2251" s="20"/>
      <c r="AI2251" s="20"/>
      <c r="AJ2251" s="20"/>
    </row>
    <row r="2252" spans="1:36" ht="17.100000000000001" customHeight="1" x14ac:dyDescent="0.25">
      <c r="A2252" s="60"/>
      <c r="B2252" s="18"/>
      <c r="C2252" s="19"/>
      <c r="K2252" s="21"/>
      <c r="AD2252" s="20"/>
      <c r="AE2252" s="20"/>
      <c r="AF2252" s="20"/>
      <c r="AG2252" s="20"/>
      <c r="AH2252" s="20"/>
      <c r="AI2252" s="20"/>
      <c r="AJ2252" s="20"/>
    </row>
    <row r="2253" spans="1:36" ht="17.100000000000001" customHeight="1" x14ac:dyDescent="0.25">
      <c r="A2253" s="60"/>
      <c r="B2253" s="18"/>
      <c r="C2253" s="19"/>
      <c r="K2253" s="21"/>
      <c r="AD2253" s="20"/>
      <c r="AE2253" s="20"/>
      <c r="AF2253" s="20"/>
      <c r="AG2253" s="20"/>
      <c r="AH2253" s="20"/>
      <c r="AI2253" s="20"/>
      <c r="AJ2253" s="20"/>
    </row>
    <row r="2254" spans="1:36" ht="17.100000000000001" customHeight="1" x14ac:dyDescent="0.25">
      <c r="A2254" s="60"/>
      <c r="B2254" s="18"/>
      <c r="C2254" s="19"/>
      <c r="K2254" s="21"/>
      <c r="AD2254" s="20"/>
      <c r="AE2254" s="20"/>
      <c r="AF2254" s="20"/>
      <c r="AG2254" s="20"/>
      <c r="AH2254" s="20"/>
      <c r="AI2254" s="20"/>
      <c r="AJ2254" s="20"/>
    </row>
    <row r="2255" spans="1:36" ht="17.100000000000001" customHeight="1" x14ac:dyDescent="0.25">
      <c r="A2255" s="60"/>
      <c r="B2255" s="18"/>
      <c r="C2255" s="19"/>
      <c r="K2255" s="21"/>
      <c r="AD2255" s="20"/>
      <c r="AE2255" s="20"/>
      <c r="AF2255" s="20"/>
      <c r="AG2255" s="20"/>
      <c r="AH2255" s="20"/>
      <c r="AI2255" s="20"/>
      <c r="AJ2255" s="20"/>
    </row>
    <row r="2256" spans="1:36" ht="17.100000000000001" customHeight="1" x14ac:dyDescent="0.25">
      <c r="A2256" s="60"/>
      <c r="B2256" s="18"/>
      <c r="C2256" s="19"/>
      <c r="K2256" s="21"/>
      <c r="AD2256" s="20"/>
      <c r="AE2256" s="20"/>
      <c r="AF2256" s="20"/>
      <c r="AG2256" s="20"/>
      <c r="AH2256" s="20"/>
      <c r="AI2256" s="20"/>
      <c r="AJ2256" s="20"/>
    </row>
    <row r="2257" spans="1:36" ht="17.100000000000001" customHeight="1" x14ac:dyDescent="0.25">
      <c r="A2257" s="60"/>
      <c r="B2257" s="18"/>
      <c r="C2257" s="19"/>
      <c r="K2257" s="21"/>
      <c r="AD2257" s="20"/>
      <c r="AE2257" s="20"/>
      <c r="AF2257" s="20"/>
      <c r="AG2257" s="20"/>
      <c r="AH2257" s="20"/>
      <c r="AI2257" s="20"/>
      <c r="AJ2257" s="20"/>
    </row>
    <row r="2258" spans="1:36" ht="17.100000000000001" customHeight="1" x14ac:dyDescent="0.25">
      <c r="A2258" s="60"/>
      <c r="B2258" s="18"/>
      <c r="C2258" s="19"/>
      <c r="K2258" s="21"/>
      <c r="AD2258" s="20"/>
      <c r="AE2258" s="20"/>
      <c r="AF2258" s="20"/>
      <c r="AG2258" s="20"/>
      <c r="AH2258" s="20"/>
      <c r="AI2258" s="20"/>
      <c r="AJ2258" s="20"/>
    </row>
    <row r="2259" spans="1:36" ht="17.100000000000001" customHeight="1" x14ac:dyDescent="0.25">
      <c r="A2259" s="60"/>
      <c r="B2259" s="18"/>
      <c r="C2259" s="19"/>
      <c r="K2259" s="21"/>
      <c r="AD2259" s="20"/>
      <c r="AE2259" s="20"/>
      <c r="AF2259" s="20"/>
      <c r="AG2259" s="20"/>
      <c r="AH2259" s="20"/>
      <c r="AI2259" s="20"/>
      <c r="AJ2259" s="20"/>
    </row>
    <row r="2260" spans="1:36" ht="17.100000000000001" customHeight="1" x14ac:dyDescent="0.25">
      <c r="A2260" s="60"/>
      <c r="B2260" s="18"/>
      <c r="C2260" s="19"/>
      <c r="K2260" s="21"/>
      <c r="AD2260" s="20"/>
      <c r="AE2260" s="20"/>
      <c r="AF2260" s="20"/>
      <c r="AG2260" s="20"/>
      <c r="AH2260" s="20"/>
      <c r="AI2260" s="20"/>
      <c r="AJ2260" s="20"/>
    </row>
    <row r="2261" spans="1:36" ht="17.100000000000001" customHeight="1" x14ac:dyDescent="0.25">
      <c r="A2261" s="60"/>
      <c r="B2261" s="18"/>
      <c r="C2261" s="19"/>
      <c r="K2261" s="21"/>
      <c r="AD2261" s="20"/>
      <c r="AE2261" s="20"/>
      <c r="AF2261" s="20"/>
      <c r="AG2261" s="20"/>
      <c r="AH2261" s="20"/>
      <c r="AI2261" s="20"/>
      <c r="AJ2261" s="20"/>
    </row>
    <row r="2262" spans="1:36" ht="17.100000000000001" customHeight="1" x14ac:dyDescent="0.25">
      <c r="A2262" s="60"/>
      <c r="B2262" s="18"/>
      <c r="C2262" s="19"/>
      <c r="K2262" s="21"/>
      <c r="AD2262" s="20"/>
      <c r="AE2262" s="20"/>
      <c r="AF2262" s="20"/>
      <c r="AG2262" s="20"/>
      <c r="AH2262" s="20"/>
      <c r="AI2262" s="20"/>
      <c r="AJ2262" s="20"/>
    </row>
    <row r="2263" spans="1:36" ht="17.100000000000001" customHeight="1" x14ac:dyDescent="0.25">
      <c r="A2263" s="60"/>
      <c r="B2263" s="18"/>
      <c r="C2263" s="19"/>
      <c r="K2263" s="21"/>
      <c r="AD2263" s="20"/>
      <c r="AE2263" s="20"/>
      <c r="AF2263" s="20"/>
      <c r="AG2263" s="20"/>
      <c r="AH2263" s="20"/>
      <c r="AI2263" s="20"/>
      <c r="AJ2263" s="20"/>
    </row>
    <row r="2264" spans="1:36" ht="17.100000000000001" customHeight="1" x14ac:dyDescent="0.25">
      <c r="A2264" s="60"/>
      <c r="B2264" s="18"/>
      <c r="C2264" s="19"/>
      <c r="K2264" s="21"/>
      <c r="AD2264" s="20"/>
      <c r="AE2264" s="20"/>
      <c r="AF2264" s="20"/>
      <c r="AG2264" s="20"/>
      <c r="AH2264" s="20"/>
      <c r="AI2264" s="20"/>
      <c r="AJ2264" s="20"/>
    </row>
    <row r="2265" spans="1:36" ht="17.100000000000001" customHeight="1" x14ac:dyDescent="0.25">
      <c r="A2265" s="60"/>
      <c r="B2265" s="18"/>
      <c r="C2265" s="19"/>
      <c r="K2265" s="21"/>
      <c r="AD2265" s="20"/>
      <c r="AE2265" s="20"/>
      <c r="AF2265" s="20"/>
      <c r="AG2265" s="20"/>
      <c r="AH2265" s="20"/>
      <c r="AI2265" s="20"/>
      <c r="AJ2265" s="20"/>
    </row>
    <row r="2266" spans="1:36" ht="17.100000000000001" customHeight="1" x14ac:dyDescent="0.25">
      <c r="A2266" s="60"/>
      <c r="B2266" s="18"/>
      <c r="C2266" s="19"/>
      <c r="K2266" s="21"/>
      <c r="AD2266" s="20"/>
      <c r="AE2266" s="20"/>
      <c r="AF2266" s="20"/>
      <c r="AG2266" s="20"/>
      <c r="AH2266" s="20"/>
      <c r="AI2266" s="20"/>
      <c r="AJ2266" s="20"/>
    </row>
    <row r="2267" spans="1:36" ht="17.100000000000001" customHeight="1" x14ac:dyDescent="0.25">
      <c r="A2267" s="60"/>
      <c r="B2267" s="18"/>
      <c r="C2267" s="19"/>
      <c r="K2267" s="21"/>
      <c r="AD2267" s="20"/>
      <c r="AE2267" s="20"/>
      <c r="AF2267" s="20"/>
      <c r="AG2267" s="20"/>
      <c r="AH2267" s="20"/>
      <c r="AI2267" s="20"/>
      <c r="AJ2267" s="20"/>
    </row>
    <row r="2268" spans="1:36" ht="17.100000000000001" customHeight="1" x14ac:dyDescent="0.25">
      <c r="A2268" s="60"/>
      <c r="B2268" s="18"/>
      <c r="C2268" s="19"/>
      <c r="K2268" s="21"/>
      <c r="AD2268" s="20"/>
      <c r="AE2268" s="20"/>
      <c r="AF2268" s="20"/>
      <c r="AG2268" s="20"/>
      <c r="AH2268" s="20"/>
      <c r="AI2268" s="20"/>
      <c r="AJ2268" s="20"/>
    </row>
    <row r="2269" spans="1:36" ht="17.100000000000001" customHeight="1" x14ac:dyDescent="0.25">
      <c r="A2269" s="60"/>
      <c r="B2269" s="18"/>
      <c r="C2269" s="19"/>
      <c r="K2269" s="21"/>
      <c r="AD2269" s="20"/>
      <c r="AE2269" s="20"/>
      <c r="AF2269" s="20"/>
      <c r="AG2269" s="20"/>
      <c r="AH2269" s="20"/>
      <c r="AI2269" s="20"/>
      <c r="AJ2269" s="20"/>
    </row>
    <row r="2270" spans="1:36" ht="17.100000000000001" customHeight="1" x14ac:dyDescent="0.25">
      <c r="A2270" s="60"/>
      <c r="B2270" s="18"/>
      <c r="C2270" s="19"/>
      <c r="K2270" s="21"/>
      <c r="AD2270" s="20"/>
      <c r="AE2270" s="20"/>
      <c r="AF2270" s="20"/>
      <c r="AG2270" s="20"/>
      <c r="AH2270" s="20"/>
      <c r="AI2270" s="20"/>
      <c r="AJ2270" s="20"/>
    </row>
    <row r="2271" spans="1:36" ht="17.100000000000001" customHeight="1" x14ac:dyDescent="0.25">
      <c r="A2271" s="60"/>
      <c r="B2271" s="18"/>
      <c r="C2271" s="19"/>
      <c r="K2271" s="21"/>
      <c r="AD2271" s="20"/>
      <c r="AE2271" s="20"/>
      <c r="AF2271" s="20"/>
      <c r="AG2271" s="20"/>
      <c r="AH2271" s="20"/>
      <c r="AI2271" s="20"/>
      <c r="AJ2271" s="20"/>
    </row>
    <row r="2272" spans="1:36" ht="17.100000000000001" customHeight="1" x14ac:dyDescent="0.25">
      <c r="A2272" s="60"/>
      <c r="B2272" s="18"/>
      <c r="C2272" s="19"/>
      <c r="K2272" s="21"/>
      <c r="AD2272" s="20"/>
      <c r="AE2272" s="20"/>
      <c r="AF2272" s="20"/>
      <c r="AG2272" s="20"/>
      <c r="AH2272" s="20"/>
      <c r="AI2272" s="20"/>
      <c r="AJ2272" s="20"/>
    </row>
    <row r="2273" spans="1:36" ht="17.100000000000001" customHeight="1" x14ac:dyDescent="0.25">
      <c r="A2273" s="60"/>
      <c r="B2273" s="18"/>
      <c r="C2273" s="19"/>
      <c r="K2273" s="21"/>
      <c r="AD2273" s="20"/>
      <c r="AE2273" s="20"/>
      <c r="AF2273" s="20"/>
      <c r="AG2273" s="20"/>
      <c r="AH2273" s="20"/>
      <c r="AI2273" s="20"/>
      <c r="AJ2273" s="20"/>
    </row>
    <row r="2274" spans="1:36" ht="17.100000000000001" customHeight="1" x14ac:dyDescent="0.25">
      <c r="A2274" s="60"/>
      <c r="B2274" s="18"/>
      <c r="C2274" s="19"/>
      <c r="K2274" s="21"/>
      <c r="AD2274" s="20"/>
      <c r="AE2274" s="20"/>
      <c r="AF2274" s="20"/>
      <c r="AG2274" s="20"/>
      <c r="AH2274" s="20"/>
      <c r="AI2274" s="20"/>
      <c r="AJ2274" s="20"/>
    </row>
    <row r="2275" spans="1:36" ht="17.100000000000001" customHeight="1" x14ac:dyDescent="0.25">
      <c r="A2275" s="60"/>
      <c r="B2275" s="18"/>
      <c r="C2275" s="19"/>
      <c r="K2275" s="21"/>
      <c r="AD2275" s="20"/>
      <c r="AE2275" s="20"/>
      <c r="AF2275" s="20"/>
      <c r="AG2275" s="20"/>
      <c r="AH2275" s="20"/>
      <c r="AI2275" s="20"/>
      <c r="AJ2275" s="20"/>
    </row>
    <row r="2276" spans="1:36" ht="17.100000000000001" customHeight="1" x14ac:dyDescent="0.25">
      <c r="A2276" s="60"/>
      <c r="B2276" s="18"/>
      <c r="C2276" s="19"/>
      <c r="K2276" s="21"/>
      <c r="AD2276" s="20"/>
      <c r="AE2276" s="20"/>
      <c r="AF2276" s="20"/>
      <c r="AG2276" s="20"/>
      <c r="AH2276" s="20"/>
      <c r="AI2276" s="20"/>
      <c r="AJ2276" s="20"/>
    </row>
    <row r="2277" spans="1:36" ht="17.100000000000001" customHeight="1" x14ac:dyDescent="0.25">
      <c r="A2277" s="60"/>
      <c r="B2277" s="18"/>
      <c r="C2277" s="19"/>
      <c r="K2277" s="21"/>
      <c r="AD2277" s="20"/>
      <c r="AE2277" s="20"/>
      <c r="AF2277" s="20"/>
      <c r="AG2277" s="20"/>
      <c r="AH2277" s="20"/>
      <c r="AI2277" s="20"/>
      <c r="AJ2277" s="20"/>
    </row>
    <row r="2278" spans="1:36" ht="17.100000000000001" customHeight="1" x14ac:dyDescent="0.25">
      <c r="A2278" s="60"/>
      <c r="B2278" s="18"/>
      <c r="C2278" s="19"/>
      <c r="K2278" s="21"/>
      <c r="AD2278" s="20"/>
      <c r="AE2278" s="20"/>
      <c r="AF2278" s="20"/>
      <c r="AG2278" s="20"/>
      <c r="AH2278" s="20"/>
      <c r="AI2278" s="20"/>
      <c r="AJ2278" s="20"/>
    </row>
    <row r="2279" spans="1:36" ht="17.100000000000001" customHeight="1" x14ac:dyDescent="0.25">
      <c r="A2279" s="60"/>
      <c r="B2279" s="18"/>
      <c r="C2279" s="19"/>
      <c r="K2279" s="21"/>
      <c r="AD2279" s="20"/>
      <c r="AE2279" s="20"/>
      <c r="AF2279" s="20"/>
      <c r="AG2279" s="20"/>
      <c r="AH2279" s="20"/>
      <c r="AI2279" s="20"/>
      <c r="AJ2279" s="20"/>
    </row>
    <row r="2280" spans="1:36" ht="17.100000000000001" customHeight="1" x14ac:dyDescent="0.25">
      <c r="A2280" s="60"/>
      <c r="B2280" s="18"/>
      <c r="C2280" s="19"/>
      <c r="K2280" s="21"/>
      <c r="AD2280" s="20"/>
      <c r="AE2280" s="20"/>
      <c r="AF2280" s="20"/>
      <c r="AG2280" s="20"/>
      <c r="AH2280" s="20"/>
      <c r="AI2280" s="20"/>
      <c r="AJ2280" s="20"/>
    </row>
    <row r="2281" spans="1:36" ht="17.100000000000001" customHeight="1" x14ac:dyDescent="0.25">
      <c r="A2281" s="60"/>
      <c r="B2281" s="18"/>
      <c r="C2281" s="19"/>
      <c r="K2281" s="21"/>
      <c r="AD2281" s="20"/>
      <c r="AE2281" s="20"/>
      <c r="AF2281" s="20"/>
      <c r="AG2281" s="20"/>
      <c r="AH2281" s="20"/>
      <c r="AI2281" s="20"/>
      <c r="AJ2281" s="20"/>
    </row>
    <row r="2282" spans="1:36" ht="17.100000000000001" customHeight="1" x14ac:dyDescent="0.25">
      <c r="A2282" s="60"/>
      <c r="B2282" s="18"/>
      <c r="C2282" s="19"/>
      <c r="K2282" s="21"/>
      <c r="AD2282" s="20"/>
      <c r="AE2282" s="20"/>
      <c r="AF2282" s="20"/>
      <c r="AG2282" s="20"/>
      <c r="AH2282" s="20"/>
      <c r="AI2282" s="20"/>
      <c r="AJ2282" s="20"/>
    </row>
    <row r="2283" spans="1:36" ht="17.100000000000001" customHeight="1" x14ac:dyDescent="0.25">
      <c r="A2283" s="60"/>
      <c r="B2283" s="18"/>
      <c r="C2283" s="19"/>
      <c r="K2283" s="21"/>
      <c r="AD2283" s="20"/>
      <c r="AE2283" s="20"/>
      <c r="AF2283" s="20"/>
      <c r="AG2283" s="20"/>
      <c r="AH2283" s="20"/>
      <c r="AI2283" s="20"/>
      <c r="AJ2283" s="20"/>
    </row>
    <row r="2284" spans="1:36" ht="17.100000000000001" customHeight="1" x14ac:dyDescent="0.25">
      <c r="A2284" s="60"/>
      <c r="B2284" s="18"/>
      <c r="C2284" s="19"/>
      <c r="K2284" s="21"/>
      <c r="AD2284" s="20"/>
      <c r="AE2284" s="20"/>
      <c r="AF2284" s="20"/>
      <c r="AG2284" s="20"/>
      <c r="AH2284" s="20"/>
      <c r="AI2284" s="20"/>
      <c r="AJ2284" s="20"/>
    </row>
    <row r="2285" spans="1:36" ht="17.100000000000001" customHeight="1" x14ac:dyDescent="0.25">
      <c r="A2285" s="60"/>
      <c r="B2285" s="18"/>
      <c r="C2285" s="19"/>
      <c r="K2285" s="21"/>
      <c r="AD2285" s="20"/>
      <c r="AE2285" s="20"/>
      <c r="AF2285" s="20"/>
      <c r="AG2285" s="20"/>
      <c r="AH2285" s="20"/>
      <c r="AI2285" s="20"/>
      <c r="AJ2285" s="20"/>
    </row>
    <row r="2286" spans="1:36" ht="17.100000000000001" customHeight="1" x14ac:dyDescent="0.25">
      <c r="A2286" s="60"/>
      <c r="B2286" s="18"/>
      <c r="C2286" s="19"/>
      <c r="K2286" s="21"/>
      <c r="AD2286" s="20"/>
      <c r="AE2286" s="20"/>
      <c r="AF2286" s="20"/>
      <c r="AG2286" s="20"/>
      <c r="AH2286" s="20"/>
      <c r="AI2286" s="20"/>
      <c r="AJ2286" s="20"/>
    </row>
    <row r="2287" spans="1:36" ht="17.100000000000001" customHeight="1" x14ac:dyDescent="0.25">
      <c r="A2287" s="60"/>
      <c r="B2287" s="18"/>
      <c r="C2287" s="19"/>
      <c r="K2287" s="21"/>
      <c r="AD2287" s="20"/>
      <c r="AE2287" s="20"/>
      <c r="AF2287" s="20"/>
      <c r="AG2287" s="20"/>
      <c r="AH2287" s="20"/>
      <c r="AI2287" s="20"/>
      <c r="AJ2287" s="20"/>
    </row>
    <row r="2288" spans="1:36" ht="17.100000000000001" customHeight="1" x14ac:dyDescent="0.25">
      <c r="A2288" s="60"/>
      <c r="B2288" s="18"/>
      <c r="C2288" s="19"/>
      <c r="K2288" s="21"/>
      <c r="AD2288" s="20"/>
      <c r="AE2288" s="20"/>
      <c r="AF2288" s="20"/>
      <c r="AG2288" s="20"/>
      <c r="AH2288" s="20"/>
      <c r="AI2288" s="20"/>
      <c r="AJ2288" s="20"/>
    </row>
    <row r="2289" spans="1:36" ht="17.100000000000001" customHeight="1" x14ac:dyDescent="0.25">
      <c r="A2289" s="60"/>
      <c r="B2289" s="18"/>
      <c r="C2289" s="19"/>
      <c r="K2289" s="21"/>
      <c r="AD2289" s="20"/>
      <c r="AE2289" s="20"/>
      <c r="AF2289" s="20"/>
      <c r="AG2289" s="20"/>
      <c r="AH2289" s="20"/>
      <c r="AI2289" s="20"/>
      <c r="AJ2289" s="20"/>
    </row>
    <row r="2290" spans="1:36" ht="17.100000000000001" customHeight="1" x14ac:dyDescent="0.25">
      <c r="A2290" s="60"/>
      <c r="B2290" s="18"/>
      <c r="C2290" s="19"/>
      <c r="K2290" s="21"/>
      <c r="AD2290" s="20"/>
      <c r="AE2290" s="20"/>
      <c r="AF2290" s="20"/>
      <c r="AG2290" s="20"/>
      <c r="AH2290" s="20"/>
      <c r="AI2290" s="20"/>
      <c r="AJ2290" s="20"/>
    </row>
    <row r="2291" spans="1:36" ht="17.100000000000001" customHeight="1" x14ac:dyDescent="0.25">
      <c r="A2291" s="60"/>
      <c r="B2291" s="18"/>
      <c r="C2291" s="19"/>
      <c r="K2291" s="21"/>
      <c r="AD2291" s="20"/>
      <c r="AE2291" s="20"/>
      <c r="AF2291" s="20"/>
      <c r="AG2291" s="20"/>
      <c r="AH2291" s="20"/>
      <c r="AI2291" s="20"/>
      <c r="AJ2291" s="20"/>
    </row>
    <row r="2292" spans="1:36" ht="17.100000000000001" customHeight="1" x14ac:dyDescent="0.25">
      <c r="A2292" s="60"/>
      <c r="B2292" s="18"/>
      <c r="C2292" s="19"/>
      <c r="K2292" s="21"/>
      <c r="AD2292" s="20"/>
      <c r="AE2292" s="20"/>
      <c r="AF2292" s="20"/>
      <c r="AG2292" s="20"/>
      <c r="AH2292" s="20"/>
      <c r="AI2292" s="20"/>
      <c r="AJ2292" s="20"/>
    </row>
    <row r="2293" spans="1:36" ht="17.100000000000001" customHeight="1" x14ac:dyDescent="0.25">
      <c r="A2293" s="60"/>
      <c r="B2293" s="18"/>
      <c r="C2293" s="19"/>
      <c r="K2293" s="21"/>
      <c r="AD2293" s="20"/>
      <c r="AE2293" s="20"/>
      <c r="AF2293" s="20"/>
      <c r="AG2293" s="20"/>
      <c r="AH2293" s="20"/>
      <c r="AI2293" s="20"/>
      <c r="AJ2293" s="20"/>
    </row>
    <row r="2294" spans="1:36" ht="17.100000000000001" customHeight="1" x14ac:dyDescent="0.25">
      <c r="A2294" s="60"/>
      <c r="B2294" s="18"/>
      <c r="C2294" s="19"/>
      <c r="K2294" s="21"/>
      <c r="AD2294" s="20"/>
      <c r="AE2294" s="20"/>
      <c r="AF2294" s="20"/>
      <c r="AG2294" s="20"/>
      <c r="AH2294" s="20"/>
      <c r="AI2294" s="20"/>
      <c r="AJ2294" s="20"/>
    </row>
    <row r="2295" spans="1:36" ht="17.100000000000001" customHeight="1" x14ac:dyDescent="0.25">
      <c r="A2295" s="60"/>
      <c r="B2295" s="18"/>
      <c r="C2295" s="19"/>
      <c r="K2295" s="21"/>
      <c r="AD2295" s="20"/>
      <c r="AE2295" s="20"/>
      <c r="AF2295" s="20"/>
      <c r="AG2295" s="20"/>
      <c r="AH2295" s="20"/>
      <c r="AI2295" s="20"/>
      <c r="AJ2295" s="20"/>
    </row>
    <row r="2296" spans="1:36" ht="17.100000000000001" customHeight="1" x14ac:dyDescent="0.25">
      <c r="A2296" s="60"/>
      <c r="B2296" s="18"/>
      <c r="C2296" s="19"/>
      <c r="K2296" s="21"/>
      <c r="AD2296" s="20"/>
      <c r="AE2296" s="20"/>
      <c r="AF2296" s="20"/>
      <c r="AG2296" s="20"/>
      <c r="AH2296" s="20"/>
      <c r="AI2296" s="20"/>
      <c r="AJ2296" s="20"/>
    </row>
    <row r="2297" spans="1:36" ht="17.100000000000001" customHeight="1" x14ac:dyDescent="0.25">
      <c r="A2297" s="60"/>
      <c r="B2297" s="18"/>
      <c r="C2297" s="19"/>
      <c r="K2297" s="21"/>
      <c r="AD2297" s="20"/>
      <c r="AE2297" s="20"/>
      <c r="AF2297" s="20"/>
      <c r="AG2297" s="20"/>
      <c r="AH2297" s="20"/>
      <c r="AI2297" s="20"/>
      <c r="AJ2297" s="20"/>
    </row>
    <row r="2298" spans="1:36" ht="17.100000000000001" customHeight="1" x14ac:dyDescent="0.25">
      <c r="A2298" s="60"/>
      <c r="B2298" s="18"/>
      <c r="C2298" s="19"/>
      <c r="K2298" s="21"/>
      <c r="AD2298" s="20"/>
      <c r="AE2298" s="20"/>
      <c r="AF2298" s="20"/>
      <c r="AG2298" s="20"/>
      <c r="AH2298" s="20"/>
      <c r="AI2298" s="20"/>
      <c r="AJ2298" s="20"/>
    </row>
    <row r="2299" spans="1:36" ht="17.100000000000001" customHeight="1" x14ac:dyDescent="0.25">
      <c r="A2299" s="60"/>
      <c r="B2299" s="18"/>
      <c r="C2299" s="19"/>
      <c r="K2299" s="21"/>
      <c r="AD2299" s="20"/>
      <c r="AE2299" s="20"/>
      <c r="AF2299" s="20"/>
      <c r="AG2299" s="20"/>
      <c r="AH2299" s="20"/>
      <c r="AI2299" s="20"/>
      <c r="AJ2299" s="20"/>
    </row>
    <row r="2300" spans="1:36" ht="17.100000000000001" customHeight="1" x14ac:dyDescent="0.25">
      <c r="A2300" s="60"/>
      <c r="B2300" s="18"/>
      <c r="C2300" s="19"/>
      <c r="K2300" s="21"/>
      <c r="AD2300" s="20"/>
      <c r="AE2300" s="20"/>
      <c r="AF2300" s="20"/>
      <c r="AG2300" s="20"/>
      <c r="AH2300" s="20"/>
      <c r="AI2300" s="20"/>
      <c r="AJ2300" s="20"/>
    </row>
    <row r="2301" spans="1:36" ht="17.100000000000001" customHeight="1" x14ac:dyDescent="0.25">
      <c r="A2301" s="60"/>
      <c r="B2301" s="18"/>
      <c r="C2301" s="19"/>
      <c r="K2301" s="21"/>
      <c r="AD2301" s="20"/>
      <c r="AE2301" s="20"/>
      <c r="AF2301" s="20"/>
      <c r="AG2301" s="20"/>
      <c r="AH2301" s="20"/>
      <c r="AI2301" s="20"/>
      <c r="AJ2301" s="20"/>
    </row>
    <row r="2302" spans="1:36" ht="17.100000000000001" customHeight="1" x14ac:dyDescent="0.25">
      <c r="A2302" s="60"/>
      <c r="B2302" s="18"/>
      <c r="C2302" s="19"/>
      <c r="K2302" s="21"/>
      <c r="AD2302" s="20"/>
      <c r="AE2302" s="20"/>
      <c r="AF2302" s="20"/>
      <c r="AG2302" s="20"/>
      <c r="AH2302" s="20"/>
      <c r="AI2302" s="20"/>
      <c r="AJ2302" s="20"/>
    </row>
    <row r="2303" spans="1:36" ht="17.100000000000001" customHeight="1" x14ac:dyDescent="0.25">
      <c r="A2303" s="60"/>
      <c r="B2303" s="18"/>
      <c r="C2303" s="19"/>
      <c r="K2303" s="21"/>
      <c r="AD2303" s="20"/>
      <c r="AE2303" s="20"/>
      <c r="AF2303" s="20"/>
      <c r="AG2303" s="20"/>
      <c r="AH2303" s="20"/>
      <c r="AI2303" s="20"/>
      <c r="AJ2303" s="20"/>
    </row>
    <row r="2304" spans="1:36" ht="17.100000000000001" customHeight="1" x14ac:dyDescent="0.25">
      <c r="A2304" s="60"/>
      <c r="B2304" s="18"/>
      <c r="C2304" s="19"/>
      <c r="K2304" s="21"/>
      <c r="AD2304" s="20"/>
      <c r="AE2304" s="20"/>
      <c r="AF2304" s="20"/>
      <c r="AG2304" s="20"/>
      <c r="AH2304" s="20"/>
      <c r="AI2304" s="20"/>
      <c r="AJ2304" s="20"/>
    </row>
    <row r="2305" spans="1:36" ht="17.100000000000001" customHeight="1" x14ac:dyDescent="0.25">
      <c r="A2305" s="60"/>
      <c r="B2305" s="18"/>
      <c r="C2305" s="19"/>
      <c r="K2305" s="21"/>
      <c r="AD2305" s="20"/>
      <c r="AE2305" s="20"/>
      <c r="AF2305" s="20"/>
      <c r="AG2305" s="20"/>
      <c r="AH2305" s="20"/>
      <c r="AI2305" s="20"/>
      <c r="AJ2305" s="20"/>
    </row>
    <row r="2306" spans="1:36" ht="17.100000000000001" customHeight="1" x14ac:dyDescent="0.25">
      <c r="A2306" s="60"/>
      <c r="B2306" s="18"/>
      <c r="C2306" s="19"/>
      <c r="K2306" s="21"/>
      <c r="AD2306" s="20"/>
      <c r="AE2306" s="20"/>
      <c r="AF2306" s="20"/>
      <c r="AG2306" s="20"/>
      <c r="AH2306" s="20"/>
      <c r="AI2306" s="20"/>
      <c r="AJ2306" s="20"/>
    </row>
    <row r="2307" spans="1:36" ht="17.100000000000001" customHeight="1" x14ac:dyDescent="0.25">
      <c r="A2307" s="60"/>
      <c r="B2307" s="18"/>
      <c r="C2307" s="19"/>
      <c r="K2307" s="21"/>
      <c r="AD2307" s="20"/>
      <c r="AE2307" s="20"/>
      <c r="AF2307" s="20"/>
      <c r="AG2307" s="20"/>
      <c r="AH2307" s="20"/>
      <c r="AI2307" s="20"/>
      <c r="AJ2307" s="20"/>
    </row>
    <row r="2308" spans="1:36" ht="17.100000000000001" customHeight="1" x14ac:dyDescent="0.25">
      <c r="A2308" s="60"/>
      <c r="B2308" s="18"/>
      <c r="C2308" s="19"/>
      <c r="K2308" s="21"/>
      <c r="AD2308" s="20"/>
      <c r="AE2308" s="20"/>
      <c r="AF2308" s="20"/>
      <c r="AG2308" s="20"/>
      <c r="AH2308" s="20"/>
      <c r="AI2308" s="20"/>
      <c r="AJ2308" s="20"/>
    </row>
    <row r="2309" spans="1:36" ht="17.100000000000001" customHeight="1" x14ac:dyDescent="0.25">
      <c r="A2309" s="60"/>
      <c r="B2309" s="18"/>
      <c r="C2309" s="19"/>
      <c r="K2309" s="21"/>
      <c r="AD2309" s="20"/>
      <c r="AE2309" s="20"/>
      <c r="AF2309" s="20"/>
      <c r="AG2309" s="20"/>
      <c r="AH2309" s="20"/>
      <c r="AI2309" s="20"/>
      <c r="AJ2309" s="20"/>
    </row>
    <row r="2310" spans="1:36" ht="17.100000000000001" customHeight="1" x14ac:dyDescent="0.25">
      <c r="A2310" s="60"/>
      <c r="B2310" s="18"/>
      <c r="C2310" s="19"/>
      <c r="K2310" s="21"/>
      <c r="AD2310" s="20"/>
      <c r="AE2310" s="20"/>
      <c r="AF2310" s="20"/>
      <c r="AG2310" s="20"/>
      <c r="AH2310" s="20"/>
      <c r="AI2310" s="20"/>
      <c r="AJ2310" s="20"/>
    </row>
    <row r="2311" spans="1:36" ht="17.100000000000001" customHeight="1" x14ac:dyDescent="0.25">
      <c r="A2311" s="60"/>
      <c r="B2311" s="18"/>
      <c r="C2311" s="19"/>
      <c r="K2311" s="21"/>
      <c r="AD2311" s="20"/>
      <c r="AE2311" s="20"/>
      <c r="AF2311" s="20"/>
      <c r="AG2311" s="20"/>
      <c r="AH2311" s="20"/>
      <c r="AI2311" s="20"/>
      <c r="AJ2311" s="20"/>
    </row>
    <row r="2312" spans="1:36" ht="17.100000000000001" customHeight="1" x14ac:dyDescent="0.25">
      <c r="A2312" s="60"/>
      <c r="B2312" s="18"/>
      <c r="C2312" s="19"/>
      <c r="K2312" s="21"/>
      <c r="AD2312" s="20"/>
      <c r="AE2312" s="20"/>
      <c r="AF2312" s="20"/>
      <c r="AG2312" s="20"/>
      <c r="AH2312" s="20"/>
      <c r="AI2312" s="20"/>
      <c r="AJ2312" s="20"/>
    </row>
    <row r="2313" spans="1:36" ht="17.100000000000001" customHeight="1" x14ac:dyDescent="0.25">
      <c r="A2313" s="60"/>
      <c r="B2313" s="18"/>
      <c r="C2313" s="19"/>
      <c r="K2313" s="21"/>
      <c r="AD2313" s="20"/>
      <c r="AE2313" s="20"/>
      <c r="AF2313" s="20"/>
      <c r="AG2313" s="20"/>
      <c r="AH2313" s="20"/>
      <c r="AI2313" s="20"/>
      <c r="AJ2313" s="20"/>
    </row>
    <row r="2314" spans="1:36" ht="17.100000000000001" customHeight="1" x14ac:dyDescent="0.25">
      <c r="A2314" s="60"/>
      <c r="B2314" s="18"/>
      <c r="C2314" s="19"/>
      <c r="K2314" s="21"/>
      <c r="AD2314" s="20"/>
      <c r="AE2314" s="20"/>
      <c r="AF2314" s="20"/>
      <c r="AG2314" s="20"/>
      <c r="AH2314" s="20"/>
      <c r="AI2314" s="20"/>
      <c r="AJ2314" s="20"/>
    </row>
    <row r="2315" spans="1:36" ht="17.100000000000001" customHeight="1" x14ac:dyDescent="0.25">
      <c r="A2315" s="60"/>
      <c r="B2315" s="18"/>
      <c r="C2315" s="19"/>
      <c r="K2315" s="21"/>
      <c r="AD2315" s="20"/>
      <c r="AE2315" s="20"/>
      <c r="AF2315" s="20"/>
      <c r="AG2315" s="20"/>
      <c r="AH2315" s="20"/>
      <c r="AI2315" s="20"/>
      <c r="AJ2315" s="20"/>
    </row>
    <row r="2316" spans="1:36" ht="17.100000000000001" customHeight="1" x14ac:dyDescent="0.25">
      <c r="A2316" s="60"/>
      <c r="B2316" s="18"/>
      <c r="C2316" s="19"/>
      <c r="K2316" s="21"/>
      <c r="AD2316" s="20"/>
      <c r="AE2316" s="20"/>
      <c r="AF2316" s="20"/>
      <c r="AG2316" s="20"/>
      <c r="AH2316" s="20"/>
      <c r="AI2316" s="20"/>
      <c r="AJ2316" s="20"/>
    </row>
    <row r="2317" spans="1:36" ht="17.100000000000001" customHeight="1" x14ac:dyDescent="0.25">
      <c r="A2317" s="60"/>
      <c r="B2317" s="18"/>
      <c r="C2317" s="19"/>
      <c r="K2317" s="21"/>
      <c r="AD2317" s="20"/>
      <c r="AE2317" s="20"/>
      <c r="AF2317" s="20"/>
      <c r="AG2317" s="20"/>
      <c r="AH2317" s="20"/>
      <c r="AI2317" s="20"/>
      <c r="AJ2317" s="20"/>
    </row>
    <row r="2318" spans="1:36" ht="17.100000000000001" customHeight="1" x14ac:dyDescent="0.25">
      <c r="A2318" s="60"/>
      <c r="B2318" s="18"/>
      <c r="C2318" s="19"/>
      <c r="K2318" s="21"/>
      <c r="AD2318" s="20"/>
      <c r="AE2318" s="20"/>
      <c r="AF2318" s="20"/>
      <c r="AG2318" s="20"/>
      <c r="AH2318" s="20"/>
      <c r="AI2318" s="20"/>
      <c r="AJ2318" s="20"/>
    </row>
    <row r="2319" spans="1:36" ht="17.100000000000001" customHeight="1" x14ac:dyDescent="0.25">
      <c r="A2319" s="60"/>
      <c r="B2319" s="18"/>
      <c r="C2319" s="19"/>
      <c r="K2319" s="21"/>
      <c r="AD2319" s="20"/>
      <c r="AE2319" s="20"/>
      <c r="AF2319" s="20"/>
      <c r="AG2319" s="20"/>
      <c r="AH2319" s="20"/>
      <c r="AI2319" s="20"/>
      <c r="AJ2319" s="20"/>
    </row>
    <row r="2320" spans="1:36" ht="17.100000000000001" customHeight="1" x14ac:dyDescent="0.25">
      <c r="A2320" s="60"/>
      <c r="B2320" s="18"/>
      <c r="C2320" s="19"/>
      <c r="K2320" s="21"/>
      <c r="AD2320" s="20"/>
      <c r="AE2320" s="20"/>
      <c r="AF2320" s="20"/>
      <c r="AG2320" s="20"/>
      <c r="AH2320" s="20"/>
      <c r="AI2320" s="20"/>
      <c r="AJ2320" s="20"/>
    </row>
    <row r="2321" spans="1:36" ht="17.100000000000001" customHeight="1" x14ac:dyDescent="0.25">
      <c r="A2321" s="60"/>
      <c r="B2321" s="18"/>
      <c r="C2321" s="19"/>
      <c r="K2321" s="21"/>
      <c r="AD2321" s="20"/>
      <c r="AE2321" s="20"/>
      <c r="AF2321" s="20"/>
      <c r="AG2321" s="20"/>
      <c r="AH2321" s="20"/>
      <c r="AI2321" s="20"/>
      <c r="AJ2321" s="20"/>
    </row>
    <row r="2322" spans="1:36" ht="17.100000000000001" customHeight="1" x14ac:dyDescent="0.25">
      <c r="A2322" s="60"/>
      <c r="B2322" s="18"/>
      <c r="C2322" s="19"/>
      <c r="K2322" s="21"/>
      <c r="AD2322" s="20"/>
      <c r="AE2322" s="20"/>
      <c r="AF2322" s="20"/>
      <c r="AG2322" s="20"/>
      <c r="AH2322" s="20"/>
      <c r="AI2322" s="20"/>
      <c r="AJ2322" s="20"/>
    </row>
    <row r="2323" spans="1:36" ht="17.100000000000001" customHeight="1" x14ac:dyDescent="0.25">
      <c r="A2323" s="60"/>
      <c r="B2323" s="18"/>
      <c r="C2323" s="19"/>
      <c r="K2323" s="21"/>
      <c r="AD2323" s="20"/>
      <c r="AE2323" s="20"/>
      <c r="AF2323" s="20"/>
      <c r="AG2323" s="20"/>
      <c r="AH2323" s="20"/>
      <c r="AI2323" s="20"/>
      <c r="AJ2323" s="20"/>
    </row>
    <row r="2324" spans="1:36" ht="17.100000000000001" customHeight="1" x14ac:dyDescent="0.25">
      <c r="A2324" s="60"/>
      <c r="B2324" s="18"/>
      <c r="C2324" s="19"/>
      <c r="K2324" s="21"/>
      <c r="AD2324" s="20"/>
      <c r="AE2324" s="20"/>
      <c r="AF2324" s="20"/>
      <c r="AG2324" s="20"/>
      <c r="AH2324" s="20"/>
      <c r="AI2324" s="20"/>
      <c r="AJ2324" s="20"/>
    </row>
    <row r="2325" spans="1:36" ht="17.100000000000001" customHeight="1" x14ac:dyDescent="0.25">
      <c r="A2325" s="60"/>
      <c r="B2325" s="18"/>
      <c r="C2325" s="19"/>
      <c r="K2325" s="21"/>
      <c r="AD2325" s="20"/>
      <c r="AE2325" s="20"/>
      <c r="AF2325" s="20"/>
      <c r="AG2325" s="20"/>
      <c r="AH2325" s="20"/>
      <c r="AI2325" s="20"/>
      <c r="AJ2325" s="20"/>
    </row>
    <row r="2326" spans="1:36" ht="17.100000000000001" customHeight="1" x14ac:dyDescent="0.25">
      <c r="A2326" s="60"/>
      <c r="B2326" s="18"/>
      <c r="C2326" s="19"/>
      <c r="K2326" s="21"/>
      <c r="AD2326" s="20"/>
      <c r="AE2326" s="20"/>
      <c r="AF2326" s="20"/>
      <c r="AG2326" s="20"/>
      <c r="AH2326" s="20"/>
      <c r="AI2326" s="20"/>
      <c r="AJ2326" s="20"/>
    </row>
    <row r="2327" spans="1:36" ht="17.100000000000001" customHeight="1" x14ac:dyDescent="0.25">
      <c r="A2327" s="60"/>
      <c r="B2327" s="18"/>
      <c r="C2327" s="19"/>
      <c r="K2327" s="21"/>
      <c r="AD2327" s="20"/>
      <c r="AE2327" s="20"/>
      <c r="AF2327" s="20"/>
      <c r="AG2327" s="20"/>
      <c r="AH2327" s="20"/>
      <c r="AI2327" s="20"/>
      <c r="AJ2327" s="20"/>
    </row>
    <row r="2328" spans="1:36" ht="17.100000000000001" customHeight="1" x14ac:dyDescent="0.25">
      <c r="A2328" s="60"/>
      <c r="B2328" s="18"/>
      <c r="C2328" s="19"/>
      <c r="K2328" s="21"/>
      <c r="AD2328" s="20"/>
      <c r="AE2328" s="20"/>
      <c r="AF2328" s="20"/>
      <c r="AG2328" s="20"/>
      <c r="AH2328" s="20"/>
      <c r="AI2328" s="20"/>
      <c r="AJ2328" s="20"/>
    </row>
    <row r="2329" spans="1:36" ht="17.100000000000001" customHeight="1" x14ac:dyDescent="0.25">
      <c r="A2329" s="60"/>
      <c r="B2329" s="18"/>
      <c r="C2329" s="19"/>
      <c r="K2329" s="21"/>
      <c r="AD2329" s="20"/>
      <c r="AE2329" s="20"/>
      <c r="AF2329" s="20"/>
      <c r="AG2329" s="20"/>
      <c r="AH2329" s="20"/>
      <c r="AI2329" s="20"/>
      <c r="AJ2329" s="20"/>
    </row>
    <row r="2330" spans="1:36" ht="17.100000000000001" customHeight="1" x14ac:dyDescent="0.25">
      <c r="A2330" s="60"/>
      <c r="B2330" s="18"/>
      <c r="C2330" s="19"/>
      <c r="K2330" s="21"/>
      <c r="AD2330" s="20"/>
      <c r="AE2330" s="20"/>
      <c r="AF2330" s="20"/>
      <c r="AG2330" s="20"/>
      <c r="AH2330" s="20"/>
      <c r="AI2330" s="20"/>
      <c r="AJ2330" s="20"/>
    </row>
    <row r="2331" spans="1:36" ht="17.100000000000001" customHeight="1" x14ac:dyDescent="0.25">
      <c r="A2331" s="60"/>
      <c r="B2331" s="18"/>
      <c r="C2331" s="19"/>
      <c r="K2331" s="21"/>
      <c r="AD2331" s="20"/>
      <c r="AE2331" s="20"/>
      <c r="AF2331" s="20"/>
      <c r="AG2331" s="20"/>
      <c r="AH2331" s="20"/>
      <c r="AI2331" s="20"/>
      <c r="AJ2331" s="20"/>
    </row>
    <row r="2332" spans="1:36" ht="17.100000000000001" customHeight="1" x14ac:dyDescent="0.25">
      <c r="A2332" s="60"/>
      <c r="B2332" s="18"/>
      <c r="C2332" s="19"/>
      <c r="K2332" s="21"/>
      <c r="AD2332" s="20"/>
      <c r="AE2332" s="20"/>
      <c r="AF2332" s="20"/>
      <c r="AG2332" s="20"/>
      <c r="AH2332" s="20"/>
      <c r="AI2332" s="20"/>
      <c r="AJ2332" s="20"/>
    </row>
    <row r="2333" spans="1:36" ht="17.100000000000001" customHeight="1" x14ac:dyDescent="0.25">
      <c r="A2333" s="60"/>
      <c r="B2333" s="18"/>
      <c r="C2333" s="19"/>
      <c r="K2333" s="21"/>
      <c r="AD2333" s="20"/>
      <c r="AE2333" s="20"/>
      <c r="AF2333" s="20"/>
      <c r="AG2333" s="20"/>
      <c r="AH2333" s="20"/>
      <c r="AI2333" s="20"/>
      <c r="AJ2333" s="20"/>
    </row>
    <row r="2334" spans="1:36" ht="17.100000000000001" customHeight="1" x14ac:dyDescent="0.25">
      <c r="A2334" s="60"/>
      <c r="B2334" s="18"/>
      <c r="C2334" s="19"/>
      <c r="K2334" s="21"/>
      <c r="AD2334" s="20"/>
      <c r="AE2334" s="20"/>
      <c r="AF2334" s="20"/>
      <c r="AG2334" s="20"/>
      <c r="AH2334" s="20"/>
      <c r="AI2334" s="20"/>
      <c r="AJ2334" s="20"/>
    </row>
    <row r="2335" spans="1:36" ht="17.100000000000001" customHeight="1" x14ac:dyDescent="0.25">
      <c r="A2335" s="60"/>
      <c r="B2335" s="18"/>
      <c r="C2335" s="19"/>
      <c r="K2335" s="21"/>
      <c r="AD2335" s="20"/>
      <c r="AE2335" s="20"/>
      <c r="AF2335" s="20"/>
      <c r="AG2335" s="20"/>
      <c r="AH2335" s="20"/>
      <c r="AI2335" s="20"/>
      <c r="AJ2335" s="20"/>
    </row>
    <row r="2336" spans="1:36" ht="17.100000000000001" customHeight="1" x14ac:dyDescent="0.25">
      <c r="A2336" s="60"/>
      <c r="B2336" s="18"/>
      <c r="C2336" s="19"/>
      <c r="K2336" s="21"/>
      <c r="AD2336" s="20"/>
      <c r="AE2336" s="20"/>
      <c r="AF2336" s="20"/>
      <c r="AG2336" s="20"/>
      <c r="AH2336" s="20"/>
      <c r="AI2336" s="20"/>
      <c r="AJ2336" s="20"/>
    </row>
    <row r="2337" spans="1:36" ht="17.100000000000001" customHeight="1" x14ac:dyDescent="0.25">
      <c r="A2337" s="60"/>
      <c r="B2337" s="18"/>
      <c r="C2337" s="19"/>
      <c r="K2337" s="21"/>
      <c r="AD2337" s="20"/>
      <c r="AE2337" s="20"/>
      <c r="AF2337" s="20"/>
      <c r="AG2337" s="20"/>
      <c r="AH2337" s="20"/>
      <c r="AI2337" s="20"/>
      <c r="AJ2337" s="20"/>
    </row>
    <row r="2338" spans="1:36" ht="17.100000000000001" customHeight="1" x14ac:dyDescent="0.25">
      <c r="A2338" s="60"/>
      <c r="B2338" s="18"/>
      <c r="C2338" s="19"/>
      <c r="K2338" s="21"/>
      <c r="AD2338" s="20"/>
      <c r="AE2338" s="20"/>
      <c r="AF2338" s="20"/>
      <c r="AG2338" s="20"/>
      <c r="AH2338" s="20"/>
      <c r="AI2338" s="20"/>
      <c r="AJ2338" s="20"/>
    </row>
    <row r="2339" spans="1:36" ht="17.100000000000001" customHeight="1" x14ac:dyDescent="0.25">
      <c r="A2339" s="60"/>
      <c r="B2339" s="18"/>
      <c r="C2339" s="19"/>
      <c r="K2339" s="21"/>
      <c r="AD2339" s="20"/>
      <c r="AE2339" s="20"/>
      <c r="AF2339" s="20"/>
      <c r="AG2339" s="20"/>
      <c r="AH2339" s="20"/>
      <c r="AI2339" s="20"/>
      <c r="AJ2339" s="20"/>
    </row>
    <row r="2340" spans="1:36" ht="17.100000000000001" customHeight="1" x14ac:dyDescent="0.25">
      <c r="A2340" s="60"/>
      <c r="B2340" s="18"/>
      <c r="C2340" s="19"/>
      <c r="K2340" s="21"/>
      <c r="AD2340" s="20"/>
      <c r="AE2340" s="20"/>
      <c r="AF2340" s="20"/>
      <c r="AG2340" s="20"/>
      <c r="AH2340" s="20"/>
      <c r="AI2340" s="20"/>
      <c r="AJ2340" s="20"/>
    </row>
    <row r="2341" spans="1:36" ht="17.100000000000001" customHeight="1" x14ac:dyDescent="0.25">
      <c r="A2341" s="60"/>
      <c r="B2341" s="18"/>
      <c r="C2341" s="19"/>
      <c r="K2341" s="21"/>
      <c r="AD2341" s="20"/>
      <c r="AE2341" s="20"/>
      <c r="AF2341" s="20"/>
      <c r="AG2341" s="20"/>
      <c r="AH2341" s="20"/>
      <c r="AI2341" s="20"/>
      <c r="AJ2341" s="20"/>
    </row>
    <row r="2342" spans="1:36" ht="17.100000000000001" customHeight="1" x14ac:dyDescent="0.25">
      <c r="A2342" s="60"/>
      <c r="B2342" s="18"/>
      <c r="C2342" s="19"/>
      <c r="K2342" s="21"/>
      <c r="AD2342" s="20"/>
      <c r="AE2342" s="20"/>
      <c r="AF2342" s="20"/>
      <c r="AG2342" s="20"/>
      <c r="AH2342" s="20"/>
      <c r="AI2342" s="20"/>
      <c r="AJ2342" s="20"/>
    </row>
    <row r="2343" spans="1:36" ht="17.100000000000001" customHeight="1" x14ac:dyDescent="0.25">
      <c r="A2343" s="60"/>
      <c r="B2343" s="18"/>
      <c r="C2343" s="19"/>
      <c r="K2343" s="21"/>
      <c r="AD2343" s="20"/>
      <c r="AE2343" s="20"/>
      <c r="AF2343" s="20"/>
      <c r="AG2343" s="20"/>
      <c r="AH2343" s="20"/>
      <c r="AI2343" s="20"/>
      <c r="AJ2343" s="20"/>
    </row>
    <row r="2344" spans="1:36" ht="17.100000000000001" customHeight="1" x14ac:dyDescent="0.25">
      <c r="A2344" s="60"/>
      <c r="B2344" s="18"/>
      <c r="C2344" s="19"/>
      <c r="K2344" s="21"/>
      <c r="AD2344" s="20"/>
      <c r="AE2344" s="20"/>
      <c r="AF2344" s="20"/>
      <c r="AG2344" s="20"/>
      <c r="AH2344" s="20"/>
      <c r="AI2344" s="20"/>
      <c r="AJ2344" s="20"/>
    </row>
    <row r="2345" spans="1:36" ht="17.100000000000001" customHeight="1" x14ac:dyDescent="0.25">
      <c r="A2345" s="60"/>
      <c r="B2345" s="18"/>
      <c r="C2345" s="19"/>
      <c r="K2345" s="21"/>
      <c r="AD2345" s="20"/>
      <c r="AE2345" s="20"/>
      <c r="AF2345" s="20"/>
      <c r="AG2345" s="20"/>
      <c r="AH2345" s="20"/>
      <c r="AI2345" s="20"/>
      <c r="AJ2345" s="20"/>
    </row>
    <row r="2346" spans="1:36" ht="17.100000000000001" customHeight="1" x14ac:dyDescent="0.25">
      <c r="A2346" s="60"/>
      <c r="B2346" s="18"/>
      <c r="C2346" s="19"/>
      <c r="K2346" s="21"/>
      <c r="AD2346" s="20"/>
      <c r="AE2346" s="20"/>
      <c r="AF2346" s="20"/>
      <c r="AG2346" s="20"/>
      <c r="AH2346" s="20"/>
      <c r="AI2346" s="20"/>
      <c r="AJ2346" s="20"/>
    </row>
    <row r="2347" spans="1:36" ht="17.100000000000001" customHeight="1" x14ac:dyDescent="0.25">
      <c r="A2347" s="60"/>
      <c r="B2347" s="18"/>
      <c r="C2347" s="19"/>
      <c r="K2347" s="21"/>
      <c r="AD2347" s="20"/>
      <c r="AE2347" s="20"/>
      <c r="AF2347" s="20"/>
      <c r="AG2347" s="20"/>
      <c r="AH2347" s="20"/>
      <c r="AI2347" s="20"/>
      <c r="AJ2347" s="20"/>
    </row>
    <row r="2348" spans="1:36" ht="17.100000000000001" customHeight="1" x14ac:dyDescent="0.25">
      <c r="A2348" s="60"/>
      <c r="B2348" s="18"/>
      <c r="C2348" s="19"/>
      <c r="K2348" s="21"/>
      <c r="AD2348" s="20"/>
      <c r="AE2348" s="20"/>
      <c r="AF2348" s="20"/>
      <c r="AG2348" s="20"/>
      <c r="AH2348" s="20"/>
      <c r="AI2348" s="20"/>
      <c r="AJ2348" s="20"/>
    </row>
    <row r="2349" spans="1:36" ht="17.100000000000001" customHeight="1" x14ac:dyDescent="0.25">
      <c r="A2349" s="60"/>
      <c r="B2349" s="18"/>
      <c r="C2349" s="19"/>
      <c r="K2349" s="21"/>
      <c r="AD2349" s="20"/>
      <c r="AE2349" s="20"/>
      <c r="AF2349" s="20"/>
      <c r="AG2349" s="20"/>
      <c r="AH2349" s="20"/>
      <c r="AI2349" s="20"/>
      <c r="AJ2349" s="20"/>
    </row>
    <row r="2350" spans="1:36" ht="17.100000000000001" customHeight="1" x14ac:dyDescent="0.25">
      <c r="A2350" s="60"/>
      <c r="B2350" s="18"/>
      <c r="C2350" s="19"/>
      <c r="K2350" s="21"/>
      <c r="AD2350" s="20"/>
      <c r="AE2350" s="20"/>
      <c r="AF2350" s="20"/>
      <c r="AG2350" s="20"/>
      <c r="AH2350" s="20"/>
      <c r="AI2350" s="20"/>
      <c r="AJ2350" s="20"/>
    </row>
    <row r="2351" spans="1:36" ht="17.100000000000001" customHeight="1" x14ac:dyDescent="0.25">
      <c r="A2351" s="60"/>
      <c r="B2351" s="18"/>
      <c r="C2351" s="19"/>
      <c r="K2351" s="21"/>
      <c r="AD2351" s="20"/>
      <c r="AE2351" s="20"/>
      <c r="AF2351" s="20"/>
      <c r="AG2351" s="20"/>
      <c r="AH2351" s="20"/>
      <c r="AI2351" s="20"/>
      <c r="AJ2351" s="20"/>
    </row>
    <row r="2352" spans="1:36" ht="17.100000000000001" customHeight="1" x14ac:dyDescent="0.25">
      <c r="A2352" s="60"/>
      <c r="B2352" s="18"/>
      <c r="C2352" s="19"/>
      <c r="K2352" s="21"/>
      <c r="AD2352" s="20"/>
      <c r="AE2352" s="20"/>
      <c r="AF2352" s="20"/>
      <c r="AG2352" s="20"/>
      <c r="AH2352" s="20"/>
      <c r="AI2352" s="20"/>
      <c r="AJ2352" s="20"/>
    </row>
    <row r="2353" spans="1:36" ht="17.100000000000001" customHeight="1" x14ac:dyDescent="0.25">
      <c r="A2353" s="60"/>
      <c r="B2353" s="18"/>
      <c r="C2353" s="19"/>
      <c r="K2353" s="21"/>
      <c r="AD2353" s="20"/>
      <c r="AE2353" s="20"/>
      <c r="AF2353" s="20"/>
      <c r="AG2353" s="20"/>
      <c r="AH2353" s="20"/>
      <c r="AI2353" s="20"/>
      <c r="AJ2353" s="20"/>
    </row>
    <row r="2354" spans="1:36" ht="17.100000000000001" customHeight="1" x14ac:dyDescent="0.25">
      <c r="A2354" s="60"/>
      <c r="B2354" s="18"/>
      <c r="C2354" s="19"/>
      <c r="K2354" s="21"/>
      <c r="AD2354" s="20"/>
      <c r="AE2354" s="20"/>
      <c r="AF2354" s="20"/>
      <c r="AG2354" s="20"/>
      <c r="AH2354" s="20"/>
      <c r="AI2354" s="20"/>
      <c r="AJ2354" s="20"/>
    </row>
    <row r="2355" spans="1:36" ht="17.100000000000001" customHeight="1" x14ac:dyDescent="0.25">
      <c r="A2355" s="60"/>
      <c r="B2355" s="18"/>
      <c r="C2355" s="19"/>
      <c r="K2355" s="21"/>
      <c r="AD2355" s="20"/>
      <c r="AE2355" s="20"/>
      <c r="AF2355" s="20"/>
      <c r="AG2355" s="20"/>
      <c r="AH2355" s="20"/>
      <c r="AI2355" s="20"/>
      <c r="AJ2355" s="20"/>
    </row>
    <row r="2356" spans="1:36" ht="17.100000000000001" customHeight="1" x14ac:dyDescent="0.25">
      <c r="A2356" s="60"/>
      <c r="B2356" s="18"/>
      <c r="C2356" s="19"/>
      <c r="K2356" s="21"/>
      <c r="AD2356" s="20"/>
      <c r="AE2356" s="20"/>
      <c r="AF2356" s="20"/>
      <c r="AG2356" s="20"/>
      <c r="AH2356" s="20"/>
      <c r="AI2356" s="20"/>
      <c r="AJ2356" s="20"/>
    </row>
    <row r="2357" spans="1:36" ht="17.100000000000001" customHeight="1" x14ac:dyDescent="0.25">
      <c r="A2357" s="60"/>
      <c r="B2357" s="18"/>
      <c r="C2357" s="19"/>
      <c r="K2357" s="21"/>
      <c r="AD2357" s="20"/>
      <c r="AE2357" s="20"/>
      <c r="AF2357" s="20"/>
      <c r="AG2357" s="20"/>
      <c r="AH2357" s="20"/>
      <c r="AI2357" s="20"/>
      <c r="AJ2357" s="20"/>
    </row>
    <row r="2358" spans="1:36" ht="17.100000000000001" customHeight="1" x14ac:dyDescent="0.25">
      <c r="A2358" s="60"/>
      <c r="B2358" s="18"/>
      <c r="C2358" s="19"/>
      <c r="K2358" s="21"/>
      <c r="AD2358" s="20"/>
      <c r="AE2358" s="20"/>
      <c r="AF2358" s="20"/>
      <c r="AG2358" s="20"/>
      <c r="AH2358" s="20"/>
      <c r="AI2358" s="20"/>
      <c r="AJ2358" s="20"/>
    </row>
    <row r="2359" spans="1:36" ht="17.100000000000001" customHeight="1" x14ac:dyDescent="0.25">
      <c r="A2359" s="60"/>
      <c r="B2359" s="18"/>
      <c r="C2359" s="19"/>
      <c r="K2359" s="21"/>
      <c r="AD2359" s="20"/>
      <c r="AE2359" s="20"/>
      <c r="AF2359" s="20"/>
      <c r="AG2359" s="20"/>
      <c r="AH2359" s="20"/>
      <c r="AI2359" s="20"/>
      <c r="AJ2359" s="20"/>
    </row>
    <row r="2360" spans="1:36" ht="17.100000000000001" customHeight="1" x14ac:dyDescent="0.25">
      <c r="A2360" s="60"/>
      <c r="B2360" s="18"/>
      <c r="C2360" s="19"/>
      <c r="K2360" s="21"/>
      <c r="AD2360" s="20"/>
      <c r="AE2360" s="20"/>
      <c r="AF2360" s="20"/>
      <c r="AG2360" s="20"/>
      <c r="AH2360" s="20"/>
      <c r="AI2360" s="20"/>
      <c r="AJ2360" s="20"/>
    </row>
    <row r="2361" spans="1:36" ht="17.100000000000001" customHeight="1" x14ac:dyDescent="0.25">
      <c r="A2361" s="60"/>
      <c r="B2361" s="18"/>
      <c r="C2361" s="19"/>
      <c r="K2361" s="21"/>
      <c r="AD2361" s="20"/>
      <c r="AE2361" s="20"/>
      <c r="AF2361" s="20"/>
      <c r="AG2361" s="20"/>
      <c r="AH2361" s="20"/>
      <c r="AI2361" s="20"/>
      <c r="AJ2361" s="20"/>
    </row>
    <row r="2362" spans="1:36" ht="17.100000000000001" customHeight="1" x14ac:dyDescent="0.25">
      <c r="A2362" s="60"/>
      <c r="B2362" s="18"/>
      <c r="C2362" s="19"/>
      <c r="K2362" s="21"/>
      <c r="AD2362" s="20"/>
      <c r="AE2362" s="20"/>
      <c r="AF2362" s="20"/>
      <c r="AG2362" s="20"/>
      <c r="AH2362" s="20"/>
      <c r="AI2362" s="20"/>
      <c r="AJ2362" s="20"/>
    </row>
    <row r="2363" spans="1:36" ht="17.100000000000001" customHeight="1" x14ac:dyDescent="0.25">
      <c r="A2363" s="60"/>
      <c r="B2363" s="18"/>
      <c r="C2363" s="19"/>
      <c r="K2363" s="21"/>
      <c r="AD2363" s="20"/>
      <c r="AE2363" s="20"/>
      <c r="AF2363" s="20"/>
      <c r="AG2363" s="20"/>
      <c r="AH2363" s="20"/>
      <c r="AI2363" s="20"/>
      <c r="AJ2363" s="20"/>
    </row>
    <row r="2364" spans="1:36" ht="17.100000000000001" customHeight="1" x14ac:dyDescent="0.25">
      <c r="A2364" s="60"/>
      <c r="B2364" s="18"/>
      <c r="C2364" s="19"/>
      <c r="K2364" s="21"/>
      <c r="AD2364" s="20"/>
      <c r="AE2364" s="20"/>
      <c r="AF2364" s="20"/>
      <c r="AG2364" s="20"/>
      <c r="AH2364" s="20"/>
      <c r="AI2364" s="20"/>
      <c r="AJ2364" s="20"/>
    </row>
    <row r="2365" spans="1:36" ht="17.100000000000001" customHeight="1" x14ac:dyDescent="0.25">
      <c r="A2365" s="60"/>
      <c r="B2365" s="18"/>
      <c r="C2365" s="19"/>
      <c r="K2365" s="21"/>
      <c r="AD2365" s="20"/>
      <c r="AE2365" s="20"/>
      <c r="AF2365" s="20"/>
      <c r="AG2365" s="20"/>
      <c r="AH2365" s="20"/>
      <c r="AI2365" s="20"/>
      <c r="AJ2365" s="20"/>
    </row>
    <row r="2366" spans="1:36" ht="17.100000000000001" customHeight="1" x14ac:dyDescent="0.25">
      <c r="A2366" s="60"/>
      <c r="B2366" s="18"/>
      <c r="C2366" s="19"/>
      <c r="K2366" s="21"/>
      <c r="AD2366" s="20"/>
      <c r="AE2366" s="20"/>
      <c r="AF2366" s="20"/>
      <c r="AG2366" s="20"/>
      <c r="AH2366" s="20"/>
      <c r="AI2366" s="20"/>
      <c r="AJ2366" s="20"/>
    </row>
    <row r="2367" spans="1:36" ht="17.100000000000001" customHeight="1" x14ac:dyDescent="0.25">
      <c r="A2367" s="60"/>
      <c r="B2367" s="18"/>
      <c r="C2367" s="19"/>
      <c r="K2367" s="21"/>
      <c r="AD2367" s="20"/>
      <c r="AE2367" s="20"/>
      <c r="AF2367" s="20"/>
      <c r="AG2367" s="20"/>
      <c r="AH2367" s="20"/>
      <c r="AI2367" s="20"/>
      <c r="AJ2367" s="20"/>
    </row>
    <row r="2368" spans="1:36" ht="17.100000000000001" customHeight="1" x14ac:dyDescent="0.25">
      <c r="A2368" s="60"/>
      <c r="B2368" s="18"/>
      <c r="C2368" s="19"/>
      <c r="K2368" s="21"/>
      <c r="AD2368" s="20"/>
      <c r="AE2368" s="20"/>
      <c r="AF2368" s="20"/>
      <c r="AG2368" s="20"/>
      <c r="AH2368" s="20"/>
      <c r="AI2368" s="20"/>
      <c r="AJ2368" s="20"/>
    </row>
    <row r="2369" spans="1:36" ht="17.100000000000001" customHeight="1" x14ac:dyDescent="0.25">
      <c r="A2369" s="60"/>
      <c r="B2369" s="18"/>
      <c r="C2369" s="19"/>
      <c r="K2369" s="21"/>
      <c r="AD2369" s="20"/>
      <c r="AE2369" s="20"/>
      <c r="AF2369" s="20"/>
      <c r="AG2369" s="20"/>
      <c r="AH2369" s="20"/>
      <c r="AI2369" s="20"/>
      <c r="AJ2369" s="20"/>
    </row>
    <row r="2370" spans="1:36" ht="17.100000000000001" customHeight="1" x14ac:dyDescent="0.25">
      <c r="A2370" s="60"/>
      <c r="B2370" s="18"/>
      <c r="C2370" s="19"/>
      <c r="K2370" s="21"/>
      <c r="AD2370" s="20"/>
      <c r="AE2370" s="20"/>
      <c r="AF2370" s="20"/>
      <c r="AG2370" s="20"/>
      <c r="AH2370" s="20"/>
      <c r="AI2370" s="20"/>
      <c r="AJ2370" s="20"/>
    </row>
    <row r="2371" spans="1:36" ht="17.100000000000001" customHeight="1" x14ac:dyDescent="0.25">
      <c r="A2371" s="60"/>
      <c r="B2371" s="18"/>
      <c r="C2371" s="19"/>
      <c r="K2371" s="21"/>
      <c r="AD2371" s="20"/>
      <c r="AE2371" s="20"/>
      <c r="AF2371" s="20"/>
      <c r="AG2371" s="20"/>
      <c r="AH2371" s="20"/>
      <c r="AI2371" s="20"/>
      <c r="AJ2371" s="20"/>
    </row>
    <row r="2372" spans="1:36" ht="17.100000000000001" customHeight="1" x14ac:dyDescent="0.25">
      <c r="A2372" s="60"/>
      <c r="B2372" s="18"/>
      <c r="C2372" s="19"/>
      <c r="K2372" s="21"/>
      <c r="AD2372" s="20"/>
      <c r="AE2372" s="20"/>
      <c r="AF2372" s="20"/>
      <c r="AG2372" s="20"/>
      <c r="AH2372" s="20"/>
      <c r="AI2372" s="20"/>
      <c r="AJ2372" s="20"/>
    </row>
    <row r="2373" spans="1:36" ht="17.100000000000001" customHeight="1" x14ac:dyDescent="0.25">
      <c r="A2373" s="60"/>
      <c r="B2373" s="18"/>
      <c r="C2373" s="19"/>
      <c r="K2373" s="21"/>
      <c r="AD2373" s="20"/>
      <c r="AE2373" s="20"/>
      <c r="AF2373" s="20"/>
      <c r="AG2373" s="20"/>
      <c r="AH2373" s="20"/>
      <c r="AI2373" s="20"/>
      <c r="AJ2373" s="20"/>
    </row>
    <row r="2374" spans="1:36" ht="17.100000000000001" customHeight="1" x14ac:dyDescent="0.25">
      <c r="A2374" s="60"/>
      <c r="B2374" s="18"/>
      <c r="C2374" s="19"/>
      <c r="K2374" s="21"/>
      <c r="AD2374" s="20"/>
      <c r="AE2374" s="20"/>
      <c r="AF2374" s="20"/>
      <c r="AG2374" s="20"/>
      <c r="AH2374" s="20"/>
      <c r="AI2374" s="20"/>
      <c r="AJ2374" s="20"/>
    </row>
    <row r="2375" spans="1:36" ht="17.100000000000001" customHeight="1" x14ac:dyDescent="0.25">
      <c r="A2375" s="60"/>
      <c r="B2375" s="18"/>
      <c r="C2375" s="19"/>
      <c r="K2375" s="21"/>
      <c r="AD2375" s="20"/>
      <c r="AE2375" s="20"/>
      <c r="AF2375" s="20"/>
      <c r="AG2375" s="20"/>
      <c r="AH2375" s="20"/>
      <c r="AI2375" s="20"/>
      <c r="AJ2375" s="20"/>
    </row>
    <row r="2376" spans="1:36" ht="17.100000000000001" customHeight="1" x14ac:dyDescent="0.25">
      <c r="A2376" s="60"/>
      <c r="B2376" s="18"/>
      <c r="C2376" s="19"/>
      <c r="K2376" s="21"/>
      <c r="AD2376" s="20"/>
      <c r="AE2376" s="20"/>
      <c r="AF2376" s="20"/>
      <c r="AG2376" s="20"/>
      <c r="AH2376" s="20"/>
      <c r="AI2376" s="20"/>
      <c r="AJ2376" s="20"/>
    </row>
    <row r="2377" spans="1:36" ht="17.100000000000001" customHeight="1" x14ac:dyDescent="0.25">
      <c r="A2377" s="60"/>
      <c r="B2377" s="18"/>
      <c r="C2377" s="19"/>
      <c r="K2377" s="21"/>
      <c r="AD2377" s="20"/>
      <c r="AE2377" s="20"/>
      <c r="AF2377" s="20"/>
      <c r="AG2377" s="20"/>
      <c r="AH2377" s="20"/>
      <c r="AI2377" s="20"/>
      <c r="AJ2377" s="20"/>
    </row>
    <row r="2378" spans="1:36" ht="17.100000000000001" customHeight="1" x14ac:dyDescent="0.25">
      <c r="A2378" s="60"/>
      <c r="B2378" s="18"/>
      <c r="C2378" s="19"/>
      <c r="K2378" s="21"/>
      <c r="AD2378" s="20"/>
      <c r="AE2378" s="20"/>
      <c r="AF2378" s="20"/>
      <c r="AG2378" s="20"/>
      <c r="AH2378" s="20"/>
      <c r="AI2378" s="20"/>
      <c r="AJ2378" s="20"/>
    </row>
    <row r="2379" spans="1:36" ht="17.100000000000001" customHeight="1" x14ac:dyDescent="0.25">
      <c r="A2379" s="60"/>
      <c r="B2379" s="18"/>
      <c r="C2379" s="19"/>
      <c r="K2379" s="21"/>
      <c r="AD2379" s="20"/>
      <c r="AE2379" s="20"/>
      <c r="AF2379" s="20"/>
      <c r="AG2379" s="20"/>
      <c r="AH2379" s="20"/>
      <c r="AI2379" s="20"/>
      <c r="AJ2379" s="20"/>
    </row>
    <row r="2380" spans="1:36" ht="17.100000000000001" customHeight="1" x14ac:dyDescent="0.25">
      <c r="A2380" s="60"/>
      <c r="B2380" s="18"/>
      <c r="C2380" s="19"/>
      <c r="K2380" s="21"/>
      <c r="AD2380" s="20"/>
      <c r="AE2380" s="20"/>
      <c r="AF2380" s="20"/>
      <c r="AG2380" s="20"/>
      <c r="AH2380" s="20"/>
      <c r="AI2380" s="20"/>
      <c r="AJ2380" s="20"/>
    </row>
    <row r="2381" spans="1:36" ht="17.100000000000001" customHeight="1" x14ac:dyDescent="0.25">
      <c r="A2381" s="60"/>
      <c r="B2381" s="18"/>
      <c r="C2381" s="19"/>
      <c r="K2381" s="21"/>
      <c r="AD2381" s="20"/>
      <c r="AE2381" s="20"/>
      <c r="AF2381" s="20"/>
      <c r="AG2381" s="20"/>
      <c r="AH2381" s="20"/>
      <c r="AI2381" s="20"/>
      <c r="AJ2381" s="20"/>
    </row>
    <row r="2382" spans="1:36" ht="17.100000000000001" customHeight="1" x14ac:dyDescent="0.25">
      <c r="A2382" s="60"/>
      <c r="B2382" s="18"/>
      <c r="C2382" s="19"/>
      <c r="K2382" s="21"/>
      <c r="AD2382" s="20"/>
      <c r="AE2382" s="20"/>
      <c r="AF2382" s="20"/>
      <c r="AG2382" s="20"/>
      <c r="AH2382" s="20"/>
      <c r="AI2382" s="20"/>
      <c r="AJ2382" s="20"/>
    </row>
    <row r="2383" spans="1:36" ht="17.100000000000001" customHeight="1" x14ac:dyDescent="0.25">
      <c r="A2383" s="60"/>
      <c r="B2383" s="18"/>
      <c r="C2383" s="19"/>
      <c r="K2383" s="21"/>
      <c r="AD2383" s="20"/>
      <c r="AE2383" s="20"/>
      <c r="AF2383" s="20"/>
      <c r="AG2383" s="20"/>
      <c r="AH2383" s="20"/>
      <c r="AI2383" s="20"/>
      <c r="AJ2383" s="20"/>
    </row>
    <row r="2384" spans="1:36" ht="17.100000000000001" customHeight="1" x14ac:dyDescent="0.25">
      <c r="A2384" s="60"/>
      <c r="B2384" s="18"/>
      <c r="C2384" s="19"/>
      <c r="K2384" s="21"/>
      <c r="AD2384" s="20"/>
      <c r="AE2384" s="20"/>
      <c r="AF2384" s="20"/>
      <c r="AG2384" s="20"/>
      <c r="AH2384" s="20"/>
      <c r="AI2384" s="20"/>
      <c r="AJ2384" s="20"/>
    </row>
    <row r="2385" spans="1:36" ht="17.100000000000001" customHeight="1" x14ac:dyDescent="0.25">
      <c r="A2385" s="60"/>
      <c r="B2385" s="18"/>
      <c r="C2385" s="19"/>
      <c r="K2385" s="21"/>
      <c r="AD2385" s="20"/>
      <c r="AE2385" s="20"/>
      <c r="AF2385" s="20"/>
      <c r="AG2385" s="20"/>
      <c r="AH2385" s="20"/>
      <c r="AI2385" s="20"/>
      <c r="AJ2385" s="20"/>
    </row>
    <row r="2386" spans="1:36" ht="17.100000000000001" customHeight="1" x14ac:dyDescent="0.25">
      <c r="A2386" s="60"/>
      <c r="B2386" s="18"/>
      <c r="C2386" s="19"/>
      <c r="K2386" s="21"/>
      <c r="AD2386" s="20"/>
      <c r="AE2386" s="20"/>
      <c r="AF2386" s="20"/>
      <c r="AG2386" s="20"/>
      <c r="AH2386" s="20"/>
      <c r="AI2386" s="20"/>
      <c r="AJ2386" s="20"/>
    </row>
    <row r="2387" spans="1:36" ht="17.100000000000001" customHeight="1" x14ac:dyDescent="0.25">
      <c r="A2387" s="60"/>
      <c r="B2387" s="18"/>
      <c r="C2387" s="19"/>
      <c r="K2387" s="21"/>
      <c r="AD2387" s="20"/>
      <c r="AE2387" s="20"/>
      <c r="AF2387" s="20"/>
      <c r="AG2387" s="20"/>
      <c r="AH2387" s="20"/>
      <c r="AI2387" s="20"/>
      <c r="AJ2387" s="20"/>
    </row>
    <row r="2388" spans="1:36" ht="17.100000000000001" customHeight="1" x14ac:dyDescent="0.25">
      <c r="A2388" s="60"/>
      <c r="B2388" s="18"/>
      <c r="C2388" s="19"/>
      <c r="K2388" s="21"/>
      <c r="AD2388" s="20"/>
      <c r="AE2388" s="20"/>
      <c r="AF2388" s="20"/>
      <c r="AG2388" s="20"/>
      <c r="AH2388" s="20"/>
      <c r="AI2388" s="20"/>
      <c r="AJ2388" s="20"/>
    </row>
    <row r="2389" spans="1:36" ht="17.100000000000001" customHeight="1" x14ac:dyDescent="0.25">
      <c r="A2389" s="60"/>
      <c r="B2389" s="18"/>
      <c r="C2389" s="19"/>
      <c r="K2389" s="21"/>
      <c r="AD2389" s="20"/>
      <c r="AE2389" s="20"/>
      <c r="AF2389" s="20"/>
      <c r="AG2389" s="20"/>
      <c r="AH2389" s="20"/>
      <c r="AI2389" s="20"/>
      <c r="AJ2389" s="20"/>
    </row>
    <row r="2390" spans="1:36" ht="17.100000000000001" customHeight="1" x14ac:dyDescent="0.25">
      <c r="A2390" s="60"/>
      <c r="B2390" s="18"/>
      <c r="C2390" s="19"/>
      <c r="K2390" s="21"/>
      <c r="AD2390" s="20"/>
      <c r="AE2390" s="20"/>
      <c r="AF2390" s="20"/>
      <c r="AG2390" s="20"/>
      <c r="AH2390" s="20"/>
      <c r="AI2390" s="20"/>
      <c r="AJ2390" s="20"/>
    </row>
    <row r="2391" spans="1:36" ht="17.100000000000001" customHeight="1" x14ac:dyDescent="0.25">
      <c r="A2391" s="60"/>
      <c r="B2391" s="18"/>
      <c r="C2391" s="19"/>
      <c r="K2391" s="21"/>
      <c r="AD2391" s="20"/>
      <c r="AE2391" s="20"/>
      <c r="AF2391" s="20"/>
      <c r="AG2391" s="20"/>
      <c r="AH2391" s="20"/>
      <c r="AI2391" s="20"/>
      <c r="AJ2391" s="20"/>
    </row>
    <row r="2392" spans="1:36" ht="17.100000000000001" customHeight="1" x14ac:dyDescent="0.25">
      <c r="A2392" s="60"/>
      <c r="B2392" s="18"/>
      <c r="C2392" s="19"/>
      <c r="K2392" s="21"/>
      <c r="AD2392" s="20"/>
      <c r="AE2392" s="20"/>
      <c r="AF2392" s="20"/>
      <c r="AG2392" s="20"/>
      <c r="AH2392" s="20"/>
      <c r="AI2392" s="20"/>
      <c r="AJ2392" s="20"/>
    </row>
    <row r="2393" spans="1:36" ht="17.100000000000001" customHeight="1" x14ac:dyDescent="0.25">
      <c r="A2393" s="60"/>
      <c r="B2393" s="18"/>
      <c r="C2393" s="19"/>
      <c r="K2393" s="21"/>
      <c r="AD2393" s="20"/>
      <c r="AE2393" s="20"/>
      <c r="AF2393" s="20"/>
      <c r="AG2393" s="20"/>
      <c r="AH2393" s="20"/>
      <c r="AI2393" s="20"/>
      <c r="AJ2393" s="20"/>
    </row>
    <row r="2394" spans="1:36" ht="17.100000000000001" customHeight="1" x14ac:dyDescent="0.25">
      <c r="A2394" s="60"/>
      <c r="B2394" s="18"/>
      <c r="C2394" s="19"/>
      <c r="K2394" s="21"/>
      <c r="AD2394" s="20"/>
      <c r="AE2394" s="20"/>
      <c r="AF2394" s="20"/>
      <c r="AG2394" s="20"/>
      <c r="AH2394" s="20"/>
      <c r="AI2394" s="20"/>
      <c r="AJ2394" s="20"/>
    </row>
    <row r="2395" spans="1:36" ht="17.100000000000001" customHeight="1" x14ac:dyDescent="0.25">
      <c r="A2395" s="60"/>
      <c r="B2395" s="18"/>
      <c r="C2395" s="19"/>
      <c r="K2395" s="21"/>
      <c r="AD2395" s="20"/>
      <c r="AE2395" s="20"/>
      <c r="AF2395" s="20"/>
      <c r="AG2395" s="20"/>
      <c r="AH2395" s="20"/>
      <c r="AI2395" s="20"/>
      <c r="AJ2395" s="20"/>
    </row>
    <row r="2396" spans="1:36" ht="17.100000000000001" customHeight="1" x14ac:dyDescent="0.25">
      <c r="A2396" s="60"/>
      <c r="B2396" s="18"/>
      <c r="C2396" s="19"/>
      <c r="K2396" s="21"/>
      <c r="AD2396" s="20"/>
      <c r="AE2396" s="20"/>
      <c r="AF2396" s="20"/>
      <c r="AG2396" s="20"/>
      <c r="AH2396" s="20"/>
      <c r="AI2396" s="20"/>
      <c r="AJ2396" s="20"/>
    </row>
    <row r="2397" spans="1:36" ht="17.100000000000001" customHeight="1" x14ac:dyDescent="0.25">
      <c r="A2397" s="60"/>
      <c r="B2397" s="18"/>
      <c r="C2397" s="19"/>
      <c r="K2397" s="21"/>
      <c r="AD2397" s="20"/>
      <c r="AE2397" s="20"/>
      <c r="AF2397" s="20"/>
      <c r="AG2397" s="20"/>
      <c r="AH2397" s="20"/>
      <c r="AI2397" s="20"/>
      <c r="AJ2397" s="20"/>
    </row>
    <row r="2398" spans="1:36" ht="17.100000000000001" customHeight="1" x14ac:dyDescent="0.25">
      <c r="A2398" s="60"/>
      <c r="B2398" s="18"/>
      <c r="C2398" s="19"/>
      <c r="K2398" s="21"/>
      <c r="AD2398" s="20"/>
      <c r="AE2398" s="20"/>
      <c r="AF2398" s="20"/>
      <c r="AG2398" s="20"/>
      <c r="AH2398" s="20"/>
      <c r="AI2398" s="20"/>
      <c r="AJ2398" s="20"/>
    </row>
    <row r="2399" spans="1:36" ht="17.100000000000001" customHeight="1" x14ac:dyDescent="0.25">
      <c r="A2399" s="60"/>
      <c r="B2399" s="18"/>
      <c r="C2399" s="19"/>
      <c r="K2399" s="21"/>
      <c r="AD2399" s="20"/>
      <c r="AE2399" s="20"/>
      <c r="AF2399" s="20"/>
      <c r="AG2399" s="20"/>
      <c r="AH2399" s="20"/>
      <c r="AI2399" s="20"/>
      <c r="AJ2399" s="20"/>
    </row>
    <row r="2400" spans="1:36" ht="17.100000000000001" customHeight="1" x14ac:dyDescent="0.25">
      <c r="A2400" s="60"/>
      <c r="B2400" s="18"/>
      <c r="C2400" s="19"/>
      <c r="K2400" s="21"/>
      <c r="AD2400" s="20"/>
      <c r="AE2400" s="20"/>
      <c r="AF2400" s="20"/>
      <c r="AG2400" s="20"/>
      <c r="AH2400" s="20"/>
      <c r="AI2400" s="20"/>
      <c r="AJ2400" s="20"/>
    </row>
    <row r="2401" spans="1:36" ht="17.100000000000001" customHeight="1" x14ac:dyDescent="0.25">
      <c r="A2401" s="60"/>
      <c r="B2401" s="18"/>
      <c r="C2401" s="19"/>
      <c r="K2401" s="21"/>
      <c r="AD2401" s="20"/>
      <c r="AE2401" s="20"/>
      <c r="AF2401" s="20"/>
      <c r="AG2401" s="20"/>
      <c r="AH2401" s="20"/>
      <c r="AI2401" s="20"/>
      <c r="AJ2401" s="20"/>
    </row>
    <row r="2402" spans="1:36" ht="17.100000000000001" customHeight="1" x14ac:dyDescent="0.25">
      <c r="A2402" s="60"/>
      <c r="B2402" s="18"/>
      <c r="C2402" s="19"/>
      <c r="K2402" s="21"/>
      <c r="AD2402" s="20"/>
      <c r="AE2402" s="20"/>
      <c r="AF2402" s="20"/>
      <c r="AG2402" s="20"/>
      <c r="AH2402" s="20"/>
      <c r="AI2402" s="20"/>
      <c r="AJ2402" s="20"/>
    </row>
    <row r="2403" spans="1:36" ht="17.100000000000001" customHeight="1" x14ac:dyDescent="0.25">
      <c r="A2403" s="60"/>
      <c r="B2403" s="18"/>
      <c r="C2403" s="19"/>
      <c r="K2403" s="21"/>
      <c r="AD2403" s="20"/>
      <c r="AE2403" s="20"/>
      <c r="AF2403" s="20"/>
      <c r="AG2403" s="20"/>
      <c r="AH2403" s="20"/>
      <c r="AI2403" s="20"/>
      <c r="AJ2403" s="20"/>
    </row>
    <row r="2404" spans="1:36" ht="17.100000000000001" customHeight="1" x14ac:dyDescent="0.25">
      <c r="A2404" s="60"/>
      <c r="B2404" s="18"/>
      <c r="C2404" s="19"/>
      <c r="K2404" s="21"/>
      <c r="AD2404" s="20"/>
      <c r="AE2404" s="20"/>
      <c r="AF2404" s="20"/>
      <c r="AG2404" s="20"/>
      <c r="AH2404" s="20"/>
      <c r="AI2404" s="20"/>
      <c r="AJ2404" s="20"/>
    </row>
    <row r="2405" spans="1:36" ht="17.100000000000001" customHeight="1" x14ac:dyDescent="0.25">
      <c r="A2405" s="60"/>
      <c r="B2405" s="18"/>
      <c r="C2405" s="19"/>
      <c r="K2405" s="21"/>
      <c r="AD2405" s="20"/>
      <c r="AE2405" s="20"/>
      <c r="AF2405" s="20"/>
      <c r="AG2405" s="20"/>
      <c r="AH2405" s="20"/>
      <c r="AI2405" s="20"/>
      <c r="AJ2405" s="20"/>
    </row>
    <row r="2406" spans="1:36" ht="17.100000000000001" customHeight="1" x14ac:dyDescent="0.25">
      <c r="A2406" s="60"/>
      <c r="B2406" s="18"/>
      <c r="C2406" s="19"/>
      <c r="K2406" s="21"/>
      <c r="AD2406" s="20"/>
      <c r="AE2406" s="20"/>
      <c r="AF2406" s="20"/>
      <c r="AG2406" s="20"/>
      <c r="AH2406" s="20"/>
      <c r="AI2406" s="20"/>
      <c r="AJ2406" s="20"/>
    </row>
    <row r="2407" spans="1:36" ht="17.100000000000001" customHeight="1" x14ac:dyDescent="0.25">
      <c r="A2407" s="60"/>
      <c r="B2407" s="18"/>
      <c r="C2407" s="19"/>
      <c r="K2407" s="21"/>
      <c r="AD2407" s="20"/>
      <c r="AE2407" s="20"/>
      <c r="AF2407" s="20"/>
      <c r="AG2407" s="20"/>
      <c r="AH2407" s="20"/>
      <c r="AI2407" s="20"/>
      <c r="AJ2407" s="20"/>
    </row>
    <row r="2408" spans="1:36" ht="17.100000000000001" customHeight="1" x14ac:dyDescent="0.25">
      <c r="A2408" s="60"/>
      <c r="B2408" s="18"/>
      <c r="C2408" s="19"/>
      <c r="K2408" s="21"/>
      <c r="AD2408" s="20"/>
      <c r="AE2408" s="20"/>
      <c r="AF2408" s="20"/>
      <c r="AG2408" s="20"/>
      <c r="AH2408" s="20"/>
      <c r="AI2408" s="20"/>
      <c r="AJ2408" s="20"/>
    </row>
    <row r="2409" spans="1:36" ht="17.100000000000001" customHeight="1" x14ac:dyDescent="0.25">
      <c r="A2409" s="60"/>
      <c r="B2409" s="18"/>
      <c r="C2409" s="19"/>
      <c r="K2409" s="21"/>
      <c r="AD2409" s="20"/>
      <c r="AE2409" s="20"/>
      <c r="AF2409" s="20"/>
      <c r="AG2409" s="20"/>
      <c r="AH2409" s="20"/>
      <c r="AI2409" s="20"/>
      <c r="AJ2409" s="20"/>
    </row>
    <row r="2410" spans="1:36" ht="17.100000000000001" customHeight="1" x14ac:dyDescent="0.25">
      <c r="A2410" s="60"/>
      <c r="B2410" s="18"/>
      <c r="C2410" s="19"/>
      <c r="K2410" s="21"/>
      <c r="AD2410" s="20"/>
      <c r="AE2410" s="20"/>
      <c r="AF2410" s="20"/>
      <c r="AG2410" s="20"/>
      <c r="AH2410" s="20"/>
      <c r="AI2410" s="20"/>
      <c r="AJ2410" s="20"/>
    </row>
    <row r="2411" spans="1:36" ht="17.100000000000001" customHeight="1" x14ac:dyDescent="0.25">
      <c r="A2411" s="60"/>
      <c r="B2411" s="18"/>
      <c r="C2411" s="19"/>
      <c r="K2411" s="21"/>
      <c r="AD2411" s="20"/>
      <c r="AE2411" s="20"/>
      <c r="AF2411" s="20"/>
      <c r="AG2411" s="20"/>
      <c r="AH2411" s="20"/>
      <c r="AI2411" s="20"/>
      <c r="AJ2411" s="20"/>
    </row>
    <row r="2412" spans="1:36" ht="17.100000000000001" customHeight="1" x14ac:dyDescent="0.25">
      <c r="A2412" s="60"/>
      <c r="B2412" s="18"/>
      <c r="C2412" s="19"/>
      <c r="K2412" s="21"/>
      <c r="AD2412" s="20"/>
      <c r="AE2412" s="20"/>
      <c r="AF2412" s="20"/>
      <c r="AG2412" s="20"/>
      <c r="AH2412" s="20"/>
      <c r="AI2412" s="20"/>
      <c r="AJ2412" s="20"/>
    </row>
    <row r="2413" spans="1:36" ht="17.100000000000001" customHeight="1" x14ac:dyDescent="0.25">
      <c r="A2413" s="60"/>
      <c r="B2413" s="18"/>
      <c r="C2413" s="19"/>
      <c r="K2413" s="21"/>
      <c r="AD2413" s="20"/>
      <c r="AE2413" s="20"/>
      <c r="AF2413" s="20"/>
      <c r="AG2413" s="20"/>
      <c r="AH2413" s="20"/>
      <c r="AI2413" s="20"/>
      <c r="AJ2413" s="20"/>
    </row>
    <row r="2414" spans="1:36" ht="17.100000000000001" customHeight="1" x14ac:dyDescent="0.25">
      <c r="A2414" s="60"/>
      <c r="B2414" s="18"/>
      <c r="C2414" s="19"/>
      <c r="K2414" s="21"/>
      <c r="AD2414" s="20"/>
      <c r="AE2414" s="20"/>
      <c r="AF2414" s="20"/>
      <c r="AG2414" s="20"/>
      <c r="AH2414" s="20"/>
      <c r="AI2414" s="20"/>
      <c r="AJ2414" s="20"/>
    </row>
    <row r="2415" spans="1:36" ht="17.100000000000001" customHeight="1" x14ac:dyDescent="0.25">
      <c r="A2415" s="60"/>
      <c r="B2415" s="18"/>
      <c r="C2415" s="19"/>
      <c r="K2415" s="21"/>
      <c r="AD2415" s="20"/>
      <c r="AE2415" s="20"/>
      <c r="AF2415" s="20"/>
      <c r="AG2415" s="20"/>
      <c r="AH2415" s="20"/>
      <c r="AI2415" s="20"/>
      <c r="AJ2415" s="20"/>
    </row>
    <row r="2416" spans="1:36" ht="17.100000000000001" customHeight="1" x14ac:dyDescent="0.25">
      <c r="A2416" s="60"/>
      <c r="B2416" s="18"/>
      <c r="C2416" s="19"/>
      <c r="K2416" s="21"/>
      <c r="AD2416" s="20"/>
      <c r="AE2416" s="20"/>
      <c r="AF2416" s="20"/>
      <c r="AG2416" s="20"/>
      <c r="AH2416" s="20"/>
      <c r="AI2416" s="20"/>
      <c r="AJ2416" s="20"/>
    </row>
    <row r="2417" spans="1:36" ht="17.100000000000001" customHeight="1" x14ac:dyDescent="0.25">
      <c r="A2417" s="60"/>
      <c r="B2417" s="18"/>
      <c r="C2417" s="19"/>
      <c r="K2417" s="21"/>
      <c r="AD2417" s="20"/>
      <c r="AE2417" s="20"/>
      <c r="AF2417" s="20"/>
      <c r="AG2417" s="20"/>
      <c r="AH2417" s="20"/>
      <c r="AI2417" s="20"/>
      <c r="AJ2417" s="20"/>
    </row>
    <row r="2418" spans="1:36" ht="17.100000000000001" customHeight="1" x14ac:dyDescent="0.25">
      <c r="A2418" s="60"/>
      <c r="B2418" s="18"/>
      <c r="C2418" s="19"/>
      <c r="K2418" s="21"/>
      <c r="AD2418" s="20"/>
      <c r="AE2418" s="20"/>
      <c r="AF2418" s="20"/>
      <c r="AG2418" s="20"/>
      <c r="AH2418" s="20"/>
      <c r="AI2418" s="20"/>
      <c r="AJ2418" s="20"/>
    </row>
    <row r="2419" spans="1:36" ht="17.100000000000001" customHeight="1" x14ac:dyDescent="0.25">
      <c r="A2419" s="60"/>
      <c r="B2419" s="18"/>
      <c r="C2419" s="19"/>
      <c r="K2419" s="21"/>
      <c r="AD2419" s="20"/>
      <c r="AE2419" s="20"/>
      <c r="AF2419" s="20"/>
      <c r="AG2419" s="20"/>
      <c r="AH2419" s="20"/>
      <c r="AI2419" s="20"/>
      <c r="AJ2419" s="20"/>
    </row>
    <row r="2420" spans="1:36" ht="17.100000000000001" customHeight="1" x14ac:dyDescent="0.25">
      <c r="A2420" s="60"/>
      <c r="B2420" s="18"/>
      <c r="C2420" s="19"/>
      <c r="K2420" s="21"/>
      <c r="AD2420" s="20"/>
      <c r="AE2420" s="20"/>
      <c r="AF2420" s="20"/>
      <c r="AG2420" s="20"/>
      <c r="AH2420" s="20"/>
      <c r="AI2420" s="20"/>
      <c r="AJ2420" s="20"/>
    </row>
    <row r="2421" spans="1:36" ht="17.100000000000001" customHeight="1" x14ac:dyDescent="0.25">
      <c r="A2421" s="60"/>
      <c r="B2421" s="18"/>
      <c r="C2421" s="19"/>
      <c r="K2421" s="21"/>
      <c r="AD2421" s="20"/>
      <c r="AE2421" s="20"/>
      <c r="AF2421" s="20"/>
      <c r="AG2421" s="20"/>
      <c r="AH2421" s="20"/>
      <c r="AI2421" s="20"/>
      <c r="AJ2421" s="20"/>
    </row>
    <row r="2422" spans="1:36" ht="17.100000000000001" customHeight="1" x14ac:dyDescent="0.25">
      <c r="A2422" s="60"/>
      <c r="B2422" s="18"/>
      <c r="C2422" s="19"/>
      <c r="K2422" s="21"/>
      <c r="AD2422" s="20"/>
      <c r="AE2422" s="20"/>
      <c r="AF2422" s="20"/>
      <c r="AG2422" s="20"/>
      <c r="AH2422" s="20"/>
      <c r="AI2422" s="20"/>
      <c r="AJ2422" s="20"/>
    </row>
    <row r="2423" spans="1:36" ht="17.100000000000001" customHeight="1" x14ac:dyDescent="0.25">
      <c r="A2423" s="60"/>
      <c r="B2423" s="18"/>
      <c r="C2423" s="19"/>
      <c r="K2423" s="21"/>
      <c r="AD2423" s="20"/>
      <c r="AE2423" s="20"/>
      <c r="AF2423" s="20"/>
      <c r="AG2423" s="20"/>
      <c r="AH2423" s="20"/>
      <c r="AI2423" s="20"/>
      <c r="AJ2423" s="20"/>
    </row>
    <row r="2424" spans="1:36" ht="17.100000000000001" customHeight="1" x14ac:dyDescent="0.25">
      <c r="A2424" s="60"/>
      <c r="B2424" s="18"/>
      <c r="C2424" s="19"/>
      <c r="K2424" s="21"/>
      <c r="AD2424" s="20"/>
      <c r="AE2424" s="20"/>
      <c r="AF2424" s="20"/>
      <c r="AG2424" s="20"/>
      <c r="AH2424" s="20"/>
      <c r="AI2424" s="20"/>
      <c r="AJ2424" s="20"/>
    </row>
    <row r="2425" spans="1:36" ht="17.100000000000001" customHeight="1" x14ac:dyDescent="0.25">
      <c r="A2425" s="60"/>
      <c r="B2425" s="18"/>
      <c r="C2425" s="19"/>
      <c r="K2425" s="21"/>
      <c r="AD2425" s="20"/>
      <c r="AE2425" s="20"/>
      <c r="AF2425" s="20"/>
      <c r="AG2425" s="20"/>
      <c r="AH2425" s="20"/>
      <c r="AI2425" s="20"/>
      <c r="AJ2425" s="20"/>
    </row>
    <row r="2426" spans="1:36" ht="17.100000000000001" customHeight="1" x14ac:dyDescent="0.25">
      <c r="A2426" s="60"/>
      <c r="B2426" s="18"/>
      <c r="C2426" s="19"/>
      <c r="K2426" s="21"/>
      <c r="AD2426" s="20"/>
      <c r="AE2426" s="20"/>
      <c r="AF2426" s="20"/>
      <c r="AG2426" s="20"/>
      <c r="AH2426" s="20"/>
      <c r="AI2426" s="20"/>
      <c r="AJ2426" s="20"/>
    </row>
    <row r="2427" spans="1:36" ht="17.100000000000001" customHeight="1" x14ac:dyDescent="0.25">
      <c r="A2427" s="60"/>
      <c r="B2427" s="18"/>
      <c r="C2427" s="19"/>
      <c r="K2427" s="21"/>
      <c r="AD2427" s="20"/>
      <c r="AE2427" s="20"/>
      <c r="AF2427" s="20"/>
      <c r="AG2427" s="20"/>
      <c r="AH2427" s="20"/>
      <c r="AI2427" s="20"/>
      <c r="AJ2427" s="20"/>
    </row>
    <row r="2428" spans="1:36" ht="17.100000000000001" customHeight="1" x14ac:dyDescent="0.25">
      <c r="A2428" s="60"/>
      <c r="B2428" s="18"/>
      <c r="C2428" s="19"/>
      <c r="K2428" s="21"/>
      <c r="AD2428" s="20"/>
      <c r="AE2428" s="20"/>
      <c r="AF2428" s="20"/>
      <c r="AG2428" s="20"/>
      <c r="AH2428" s="20"/>
      <c r="AI2428" s="20"/>
      <c r="AJ2428" s="20"/>
    </row>
    <row r="2429" spans="1:36" ht="17.100000000000001" customHeight="1" x14ac:dyDescent="0.25">
      <c r="A2429" s="60"/>
      <c r="B2429" s="18"/>
      <c r="C2429" s="19"/>
      <c r="K2429" s="21"/>
      <c r="AD2429" s="20"/>
      <c r="AE2429" s="20"/>
      <c r="AF2429" s="20"/>
      <c r="AG2429" s="20"/>
      <c r="AH2429" s="20"/>
      <c r="AI2429" s="20"/>
      <c r="AJ2429" s="20"/>
    </row>
    <row r="2430" spans="1:36" ht="17.100000000000001" customHeight="1" x14ac:dyDescent="0.25">
      <c r="A2430" s="60"/>
      <c r="B2430" s="18"/>
      <c r="C2430" s="19"/>
      <c r="K2430" s="21"/>
      <c r="AD2430" s="20"/>
      <c r="AE2430" s="20"/>
      <c r="AF2430" s="20"/>
      <c r="AG2430" s="20"/>
      <c r="AH2430" s="20"/>
      <c r="AI2430" s="20"/>
      <c r="AJ2430" s="20"/>
    </row>
    <row r="2431" spans="1:36" ht="17.100000000000001" customHeight="1" x14ac:dyDescent="0.25">
      <c r="A2431" s="60"/>
      <c r="B2431" s="18"/>
      <c r="C2431" s="19"/>
      <c r="K2431" s="21"/>
      <c r="AD2431" s="20"/>
      <c r="AE2431" s="20"/>
      <c r="AF2431" s="20"/>
      <c r="AG2431" s="20"/>
      <c r="AH2431" s="20"/>
      <c r="AI2431" s="20"/>
      <c r="AJ2431" s="20"/>
    </row>
    <row r="2432" spans="1:36" ht="17.100000000000001" customHeight="1" x14ac:dyDescent="0.25">
      <c r="A2432" s="60"/>
      <c r="B2432" s="18"/>
      <c r="C2432" s="19"/>
      <c r="K2432" s="21"/>
      <c r="AD2432" s="20"/>
      <c r="AE2432" s="20"/>
      <c r="AF2432" s="20"/>
      <c r="AG2432" s="20"/>
      <c r="AH2432" s="20"/>
      <c r="AI2432" s="20"/>
      <c r="AJ2432" s="20"/>
    </row>
    <row r="2433" spans="1:36" ht="17.100000000000001" customHeight="1" x14ac:dyDescent="0.25">
      <c r="A2433" s="60"/>
      <c r="B2433" s="18"/>
      <c r="C2433" s="19"/>
      <c r="K2433" s="21"/>
      <c r="AD2433" s="20"/>
      <c r="AE2433" s="20"/>
      <c r="AF2433" s="20"/>
      <c r="AG2433" s="20"/>
      <c r="AH2433" s="20"/>
      <c r="AI2433" s="20"/>
      <c r="AJ2433" s="20"/>
    </row>
    <row r="2434" spans="1:36" ht="17.100000000000001" customHeight="1" x14ac:dyDescent="0.25">
      <c r="A2434" s="60"/>
      <c r="B2434" s="18"/>
      <c r="C2434" s="19"/>
      <c r="K2434" s="21"/>
      <c r="AD2434" s="20"/>
      <c r="AE2434" s="20"/>
      <c r="AF2434" s="20"/>
      <c r="AG2434" s="20"/>
      <c r="AH2434" s="20"/>
      <c r="AI2434" s="20"/>
      <c r="AJ2434" s="20"/>
    </row>
    <row r="2435" spans="1:36" ht="17.100000000000001" customHeight="1" x14ac:dyDescent="0.25">
      <c r="A2435" s="60"/>
      <c r="B2435" s="18"/>
      <c r="C2435" s="19"/>
      <c r="K2435" s="21"/>
      <c r="AD2435" s="20"/>
      <c r="AE2435" s="20"/>
      <c r="AF2435" s="20"/>
      <c r="AG2435" s="20"/>
      <c r="AH2435" s="20"/>
      <c r="AI2435" s="20"/>
      <c r="AJ2435" s="20"/>
    </row>
    <row r="2436" spans="1:36" ht="17.100000000000001" customHeight="1" x14ac:dyDescent="0.25">
      <c r="A2436" s="60"/>
      <c r="B2436" s="18"/>
      <c r="C2436" s="19"/>
      <c r="K2436" s="21"/>
      <c r="AD2436" s="20"/>
      <c r="AE2436" s="20"/>
      <c r="AF2436" s="20"/>
      <c r="AG2436" s="20"/>
      <c r="AH2436" s="20"/>
      <c r="AI2436" s="20"/>
      <c r="AJ2436" s="20"/>
    </row>
    <row r="2437" spans="1:36" ht="17.100000000000001" customHeight="1" x14ac:dyDescent="0.25">
      <c r="A2437" s="60"/>
      <c r="B2437" s="18"/>
      <c r="C2437" s="19"/>
      <c r="K2437" s="21"/>
      <c r="AD2437" s="20"/>
      <c r="AE2437" s="20"/>
      <c r="AF2437" s="20"/>
      <c r="AG2437" s="20"/>
      <c r="AH2437" s="20"/>
      <c r="AI2437" s="20"/>
      <c r="AJ2437" s="20"/>
    </row>
    <row r="2438" spans="1:36" ht="17.100000000000001" customHeight="1" x14ac:dyDescent="0.25">
      <c r="A2438" s="60"/>
      <c r="B2438" s="18"/>
      <c r="C2438" s="19"/>
      <c r="K2438" s="21"/>
      <c r="AD2438" s="20"/>
      <c r="AE2438" s="20"/>
      <c r="AF2438" s="20"/>
      <c r="AG2438" s="20"/>
      <c r="AH2438" s="20"/>
      <c r="AI2438" s="20"/>
      <c r="AJ2438" s="20"/>
    </row>
    <row r="2439" spans="1:36" ht="17.100000000000001" customHeight="1" x14ac:dyDescent="0.25">
      <c r="A2439" s="60"/>
      <c r="B2439" s="18"/>
      <c r="C2439" s="19"/>
      <c r="K2439" s="21"/>
      <c r="AD2439" s="20"/>
      <c r="AE2439" s="20"/>
      <c r="AF2439" s="20"/>
      <c r="AG2439" s="20"/>
      <c r="AH2439" s="20"/>
      <c r="AI2439" s="20"/>
      <c r="AJ2439" s="20"/>
    </row>
    <row r="2440" spans="1:36" ht="17.100000000000001" customHeight="1" x14ac:dyDescent="0.25">
      <c r="A2440" s="60"/>
      <c r="B2440" s="18"/>
      <c r="C2440" s="19"/>
      <c r="K2440" s="21"/>
      <c r="AD2440" s="20"/>
      <c r="AE2440" s="20"/>
      <c r="AF2440" s="20"/>
      <c r="AG2440" s="20"/>
      <c r="AH2440" s="20"/>
      <c r="AI2440" s="20"/>
      <c r="AJ2440" s="20"/>
    </row>
    <row r="2441" spans="1:36" ht="17.100000000000001" customHeight="1" x14ac:dyDescent="0.25">
      <c r="A2441" s="60"/>
      <c r="B2441" s="18"/>
      <c r="C2441" s="19"/>
      <c r="K2441" s="21"/>
      <c r="AD2441" s="20"/>
      <c r="AE2441" s="20"/>
      <c r="AF2441" s="20"/>
      <c r="AG2441" s="20"/>
      <c r="AH2441" s="20"/>
      <c r="AI2441" s="20"/>
      <c r="AJ2441" s="20"/>
    </row>
    <row r="2442" spans="1:36" ht="17.100000000000001" customHeight="1" x14ac:dyDescent="0.25">
      <c r="A2442" s="60"/>
      <c r="B2442" s="18"/>
      <c r="C2442" s="19"/>
      <c r="K2442" s="21"/>
      <c r="AD2442" s="20"/>
      <c r="AE2442" s="20"/>
      <c r="AF2442" s="20"/>
      <c r="AG2442" s="20"/>
      <c r="AH2442" s="20"/>
      <c r="AI2442" s="20"/>
      <c r="AJ2442" s="20"/>
    </row>
    <row r="2443" spans="1:36" ht="17.100000000000001" customHeight="1" x14ac:dyDescent="0.25">
      <c r="A2443" s="60"/>
      <c r="B2443" s="18"/>
      <c r="C2443" s="19"/>
      <c r="K2443" s="21"/>
      <c r="AD2443" s="20"/>
      <c r="AE2443" s="20"/>
      <c r="AF2443" s="20"/>
      <c r="AG2443" s="20"/>
      <c r="AH2443" s="20"/>
      <c r="AI2443" s="20"/>
      <c r="AJ2443" s="20"/>
    </row>
    <row r="2444" spans="1:36" ht="17.100000000000001" customHeight="1" x14ac:dyDescent="0.25">
      <c r="A2444" s="60"/>
      <c r="B2444" s="18"/>
      <c r="C2444" s="19"/>
      <c r="K2444" s="21"/>
      <c r="AD2444" s="20"/>
      <c r="AE2444" s="20"/>
      <c r="AF2444" s="20"/>
      <c r="AG2444" s="20"/>
      <c r="AH2444" s="20"/>
      <c r="AI2444" s="20"/>
      <c r="AJ2444" s="20"/>
    </row>
    <row r="2445" spans="1:36" ht="17.100000000000001" customHeight="1" x14ac:dyDescent="0.25">
      <c r="A2445" s="60"/>
      <c r="B2445" s="18"/>
      <c r="C2445" s="19"/>
      <c r="K2445" s="21"/>
      <c r="AD2445" s="20"/>
      <c r="AE2445" s="20"/>
      <c r="AF2445" s="20"/>
      <c r="AG2445" s="20"/>
      <c r="AH2445" s="20"/>
      <c r="AI2445" s="20"/>
      <c r="AJ2445" s="20"/>
    </row>
    <row r="2446" spans="1:36" ht="17.100000000000001" customHeight="1" x14ac:dyDescent="0.25">
      <c r="A2446" s="60"/>
      <c r="B2446" s="18"/>
      <c r="C2446" s="19"/>
      <c r="K2446" s="21"/>
      <c r="AD2446" s="20"/>
      <c r="AE2446" s="20"/>
      <c r="AF2446" s="20"/>
      <c r="AG2446" s="20"/>
      <c r="AH2446" s="20"/>
      <c r="AI2446" s="20"/>
      <c r="AJ2446" s="20"/>
    </row>
    <row r="2447" spans="1:36" ht="17.100000000000001" customHeight="1" x14ac:dyDescent="0.25">
      <c r="A2447" s="60"/>
      <c r="B2447" s="18"/>
      <c r="C2447" s="19"/>
      <c r="K2447" s="21"/>
      <c r="AD2447" s="20"/>
      <c r="AE2447" s="20"/>
      <c r="AF2447" s="20"/>
      <c r="AG2447" s="20"/>
      <c r="AH2447" s="20"/>
      <c r="AI2447" s="20"/>
      <c r="AJ2447" s="20"/>
    </row>
    <row r="2448" spans="1:36" ht="17.100000000000001" customHeight="1" x14ac:dyDescent="0.25">
      <c r="A2448" s="60"/>
      <c r="B2448" s="18"/>
      <c r="C2448" s="19"/>
      <c r="K2448" s="21"/>
      <c r="AD2448" s="20"/>
      <c r="AE2448" s="20"/>
      <c r="AF2448" s="20"/>
      <c r="AG2448" s="20"/>
      <c r="AH2448" s="20"/>
      <c r="AI2448" s="20"/>
      <c r="AJ2448" s="20"/>
    </row>
    <row r="2449" spans="1:36" ht="17.100000000000001" customHeight="1" x14ac:dyDescent="0.25">
      <c r="A2449" s="60"/>
      <c r="B2449" s="18"/>
      <c r="C2449" s="19"/>
      <c r="K2449" s="21"/>
      <c r="AD2449" s="20"/>
      <c r="AE2449" s="20"/>
      <c r="AF2449" s="20"/>
      <c r="AG2449" s="20"/>
      <c r="AH2449" s="20"/>
      <c r="AI2449" s="20"/>
      <c r="AJ2449" s="20"/>
    </row>
    <row r="2450" spans="1:36" ht="17.100000000000001" customHeight="1" x14ac:dyDescent="0.25">
      <c r="A2450" s="60"/>
      <c r="B2450" s="18"/>
      <c r="C2450" s="19"/>
      <c r="K2450" s="21"/>
      <c r="AD2450" s="20"/>
      <c r="AE2450" s="20"/>
      <c r="AF2450" s="20"/>
      <c r="AG2450" s="20"/>
      <c r="AH2450" s="20"/>
      <c r="AI2450" s="20"/>
      <c r="AJ2450" s="20"/>
    </row>
    <row r="2451" spans="1:36" ht="17.100000000000001" customHeight="1" x14ac:dyDescent="0.25">
      <c r="A2451" s="60"/>
      <c r="B2451" s="18"/>
      <c r="C2451" s="19"/>
      <c r="K2451" s="21"/>
      <c r="AD2451" s="20"/>
      <c r="AE2451" s="20"/>
      <c r="AF2451" s="20"/>
      <c r="AG2451" s="20"/>
      <c r="AH2451" s="20"/>
      <c r="AI2451" s="20"/>
      <c r="AJ2451" s="20"/>
    </row>
    <row r="2452" spans="1:36" ht="17.100000000000001" customHeight="1" x14ac:dyDescent="0.25">
      <c r="A2452" s="60"/>
      <c r="B2452" s="18"/>
      <c r="C2452" s="19"/>
      <c r="K2452" s="21"/>
      <c r="AD2452" s="20"/>
      <c r="AE2452" s="20"/>
      <c r="AF2452" s="20"/>
      <c r="AG2452" s="20"/>
      <c r="AH2452" s="20"/>
      <c r="AI2452" s="20"/>
      <c r="AJ2452" s="20"/>
    </row>
    <row r="2453" spans="1:36" ht="17.100000000000001" customHeight="1" x14ac:dyDescent="0.25">
      <c r="A2453" s="60"/>
      <c r="B2453" s="18"/>
      <c r="C2453" s="19"/>
      <c r="K2453" s="21"/>
      <c r="AD2453" s="20"/>
      <c r="AE2453" s="20"/>
      <c r="AF2453" s="20"/>
      <c r="AG2453" s="20"/>
      <c r="AH2453" s="20"/>
      <c r="AI2453" s="20"/>
      <c r="AJ2453" s="20"/>
    </row>
    <row r="2454" spans="1:36" ht="17.100000000000001" customHeight="1" x14ac:dyDescent="0.25">
      <c r="A2454" s="60"/>
      <c r="B2454" s="18"/>
      <c r="C2454" s="19"/>
      <c r="K2454" s="21"/>
      <c r="AD2454" s="20"/>
      <c r="AE2454" s="20"/>
      <c r="AF2454" s="20"/>
      <c r="AG2454" s="20"/>
      <c r="AH2454" s="20"/>
      <c r="AI2454" s="20"/>
      <c r="AJ2454" s="20"/>
    </row>
    <row r="2455" spans="1:36" ht="17.100000000000001" customHeight="1" x14ac:dyDescent="0.25">
      <c r="A2455" s="60"/>
      <c r="B2455" s="18"/>
      <c r="C2455" s="19"/>
      <c r="K2455" s="21"/>
      <c r="AD2455" s="20"/>
      <c r="AE2455" s="20"/>
      <c r="AF2455" s="20"/>
      <c r="AG2455" s="20"/>
      <c r="AH2455" s="20"/>
      <c r="AI2455" s="20"/>
      <c r="AJ2455" s="20"/>
    </row>
    <row r="2456" spans="1:36" ht="17.100000000000001" customHeight="1" x14ac:dyDescent="0.25">
      <c r="A2456" s="60"/>
      <c r="B2456" s="18"/>
      <c r="C2456" s="19"/>
      <c r="K2456" s="21"/>
      <c r="AD2456" s="20"/>
      <c r="AE2456" s="20"/>
      <c r="AF2456" s="20"/>
      <c r="AG2456" s="20"/>
      <c r="AH2456" s="20"/>
      <c r="AI2456" s="20"/>
      <c r="AJ2456" s="20"/>
    </row>
    <row r="2457" spans="1:36" ht="17.100000000000001" customHeight="1" x14ac:dyDescent="0.25">
      <c r="A2457" s="60"/>
      <c r="B2457" s="18"/>
      <c r="C2457" s="19"/>
      <c r="K2457" s="21"/>
      <c r="AD2457" s="20"/>
      <c r="AE2457" s="20"/>
      <c r="AF2457" s="20"/>
      <c r="AG2457" s="20"/>
      <c r="AH2457" s="20"/>
      <c r="AI2457" s="20"/>
      <c r="AJ2457" s="20"/>
    </row>
    <row r="2458" spans="1:36" ht="17.100000000000001" customHeight="1" x14ac:dyDescent="0.25">
      <c r="A2458" s="60"/>
      <c r="B2458" s="18"/>
      <c r="C2458" s="19"/>
      <c r="K2458" s="21"/>
      <c r="AD2458" s="20"/>
      <c r="AE2458" s="20"/>
      <c r="AF2458" s="20"/>
      <c r="AG2458" s="20"/>
      <c r="AH2458" s="20"/>
      <c r="AI2458" s="20"/>
      <c r="AJ2458" s="20"/>
    </row>
    <row r="2459" spans="1:36" ht="17.100000000000001" customHeight="1" x14ac:dyDescent="0.25">
      <c r="A2459" s="60"/>
      <c r="B2459" s="18"/>
      <c r="C2459" s="19"/>
      <c r="K2459" s="21"/>
      <c r="AD2459" s="20"/>
      <c r="AE2459" s="20"/>
      <c r="AF2459" s="20"/>
      <c r="AG2459" s="20"/>
      <c r="AH2459" s="20"/>
      <c r="AI2459" s="20"/>
      <c r="AJ2459" s="20"/>
    </row>
    <row r="2460" spans="1:36" ht="17.100000000000001" customHeight="1" x14ac:dyDescent="0.25">
      <c r="A2460" s="60"/>
      <c r="B2460" s="18"/>
      <c r="C2460" s="19"/>
      <c r="K2460" s="21"/>
      <c r="AD2460" s="20"/>
      <c r="AE2460" s="20"/>
      <c r="AF2460" s="20"/>
      <c r="AG2460" s="20"/>
      <c r="AH2460" s="20"/>
      <c r="AI2460" s="20"/>
      <c r="AJ2460" s="20"/>
    </row>
    <row r="2461" spans="1:36" ht="17.100000000000001" customHeight="1" x14ac:dyDescent="0.25">
      <c r="A2461" s="60"/>
      <c r="B2461" s="18"/>
      <c r="C2461" s="19"/>
      <c r="K2461" s="21"/>
      <c r="AD2461" s="20"/>
      <c r="AE2461" s="20"/>
      <c r="AF2461" s="20"/>
      <c r="AG2461" s="20"/>
      <c r="AH2461" s="20"/>
      <c r="AI2461" s="20"/>
      <c r="AJ2461" s="20"/>
    </row>
    <row r="2462" spans="1:36" ht="17.100000000000001" customHeight="1" x14ac:dyDescent="0.25">
      <c r="A2462" s="60"/>
      <c r="B2462" s="18"/>
      <c r="C2462" s="19"/>
      <c r="K2462" s="21"/>
      <c r="AD2462" s="20"/>
      <c r="AE2462" s="20"/>
      <c r="AF2462" s="20"/>
      <c r="AG2462" s="20"/>
      <c r="AH2462" s="20"/>
      <c r="AI2462" s="20"/>
      <c r="AJ2462" s="20"/>
    </row>
    <row r="2463" spans="1:36" ht="17.100000000000001" customHeight="1" x14ac:dyDescent="0.25">
      <c r="A2463" s="60"/>
      <c r="B2463" s="18"/>
      <c r="C2463" s="19"/>
      <c r="K2463" s="21"/>
      <c r="AD2463" s="20"/>
      <c r="AE2463" s="20"/>
      <c r="AF2463" s="20"/>
      <c r="AG2463" s="20"/>
      <c r="AH2463" s="20"/>
      <c r="AI2463" s="20"/>
      <c r="AJ2463" s="20"/>
    </row>
    <row r="2464" spans="1:36" ht="17.100000000000001" customHeight="1" x14ac:dyDescent="0.25">
      <c r="A2464" s="60"/>
      <c r="B2464" s="18"/>
      <c r="C2464" s="19"/>
      <c r="K2464" s="21"/>
      <c r="AD2464" s="20"/>
      <c r="AE2464" s="20"/>
      <c r="AF2464" s="20"/>
      <c r="AG2464" s="20"/>
      <c r="AH2464" s="20"/>
      <c r="AI2464" s="20"/>
      <c r="AJ2464" s="20"/>
    </row>
    <row r="2465" spans="1:36" ht="17.100000000000001" customHeight="1" x14ac:dyDescent="0.25">
      <c r="A2465" s="60"/>
      <c r="B2465" s="18"/>
      <c r="C2465" s="19"/>
      <c r="K2465" s="21"/>
      <c r="AD2465" s="20"/>
      <c r="AE2465" s="20"/>
      <c r="AF2465" s="20"/>
      <c r="AG2465" s="20"/>
      <c r="AH2465" s="20"/>
      <c r="AI2465" s="20"/>
      <c r="AJ2465" s="20"/>
    </row>
    <row r="2466" spans="1:36" ht="17.100000000000001" customHeight="1" x14ac:dyDescent="0.25">
      <c r="A2466" s="60"/>
      <c r="B2466" s="18"/>
      <c r="C2466" s="19"/>
      <c r="K2466" s="21"/>
      <c r="AD2466" s="20"/>
      <c r="AE2466" s="20"/>
      <c r="AF2466" s="20"/>
      <c r="AG2466" s="20"/>
      <c r="AH2466" s="20"/>
      <c r="AI2466" s="20"/>
      <c r="AJ2466" s="20"/>
    </row>
    <row r="2467" spans="1:36" ht="17.100000000000001" customHeight="1" x14ac:dyDescent="0.25">
      <c r="A2467" s="60"/>
      <c r="B2467" s="18"/>
      <c r="C2467" s="19"/>
      <c r="K2467" s="21"/>
      <c r="AD2467" s="20"/>
      <c r="AE2467" s="20"/>
      <c r="AF2467" s="20"/>
      <c r="AG2467" s="20"/>
      <c r="AH2467" s="20"/>
      <c r="AI2467" s="20"/>
      <c r="AJ2467" s="20"/>
    </row>
    <row r="2468" spans="1:36" ht="17.100000000000001" customHeight="1" x14ac:dyDescent="0.25">
      <c r="A2468" s="60"/>
      <c r="B2468" s="18"/>
      <c r="C2468" s="19"/>
      <c r="K2468" s="21"/>
      <c r="AD2468" s="20"/>
      <c r="AE2468" s="20"/>
      <c r="AF2468" s="20"/>
      <c r="AG2468" s="20"/>
      <c r="AH2468" s="20"/>
      <c r="AI2468" s="20"/>
      <c r="AJ2468" s="20"/>
    </row>
    <row r="2469" spans="1:36" ht="17.100000000000001" customHeight="1" x14ac:dyDescent="0.25">
      <c r="A2469" s="60"/>
      <c r="B2469" s="18"/>
      <c r="C2469" s="19"/>
      <c r="K2469" s="21"/>
      <c r="AD2469" s="20"/>
      <c r="AE2469" s="20"/>
      <c r="AF2469" s="20"/>
      <c r="AG2469" s="20"/>
      <c r="AH2469" s="20"/>
      <c r="AI2469" s="20"/>
      <c r="AJ2469" s="20"/>
    </row>
    <row r="2470" spans="1:36" ht="17.100000000000001" customHeight="1" x14ac:dyDescent="0.25">
      <c r="A2470" s="60"/>
      <c r="B2470" s="18"/>
      <c r="C2470" s="19"/>
      <c r="K2470" s="21"/>
      <c r="AD2470" s="20"/>
      <c r="AE2470" s="20"/>
      <c r="AF2470" s="20"/>
      <c r="AG2470" s="20"/>
      <c r="AH2470" s="20"/>
      <c r="AI2470" s="20"/>
      <c r="AJ2470" s="20"/>
    </row>
    <row r="2471" spans="1:36" ht="17.100000000000001" customHeight="1" x14ac:dyDescent="0.25">
      <c r="A2471" s="60"/>
      <c r="B2471" s="18"/>
      <c r="C2471" s="19"/>
      <c r="K2471" s="21"/>
      <c r="AD2471" s="20"/>
      <c r="AE2471" s="20"/>
      <c r="AF2471" s="20"/>
      <c r="AG2471" s="20"/>
      <c r="AH2471" s="20"/>
      <c r="AI2471" s="20"/>
      <c r="AJ2471" s="20"/>
    </row>
    <row r="2472" spans="1:36" ht="17.100000000000001" customHeight="1" x14ac:dyDescent="0.25">
      <c r="A2472" s="60"/>
      <c r="B2472" s="18"/>
      <c r="C2472" s="19"/>
      <c r="K2472" s="21"/>
      <c r="AD2472" s="20"/>
      <c r="AE2472" s="20"/>
      <c r="AF2472" s="20"/>
      <c r="AG2472" s="20"/>
      <c r="AH2472" s="20"/>
      <c r="AI2472" s="20"/>
      <c r="AJ2472" s="20"/>
    </row>
    <row r="2473" spans="1:36" ht="17.100000000000001" customHeight="1" x14ac:dyDescent="0.25">
      <c r="A2473" s="60"/>
      <c r="B2473" s="18"/>
      <c r="C2473" s="19"/>
      <c r="K2473" s="21"/>
      <c r="AD2473" s="20"/>
      <c r="AE2473" s="20"/>
      <c r="AF2473" s="20"/>
      <c r="AG2473" s="20"/>
      <c r="AH2473" s="20"/>
      <c r="AI2473" s="20"/>
      <c r="AJ2473" s="20"/>
    </row>
    <row r="2474" spans="1:36" ht="17.100000000000001" customHeight="1" x14ac:dyDescent="0.25">
      <c r="A2474" s="60"/>
      <c r="B2474" s="18"/>
      <c r="C2474" s="19"/>
      <c r="K2474" s="21"/>
      <c r="AD2474" s="20"/>
      <c r="AE2474" s="20"/>
      <c r="AF2474" s="20"/>
      <c r="AG2474" s="20"/>
      <c r="AH2474" s="20"/>
      <c r="AI2474" s="20"/>
      <c r="AJ2474" s="20"/>
    </row>
    <row r="2475" spans="1:36" ht="17.100000000000001" customHeight="1" x14ac:dyDescent="0.25">
      <c r="A2475" s="60"/>
      <c r="B2475" s="18"/>
      <c r="C2475" s="19"/>
      <c r="K2475" s="21"/>
      <c r="AD2475" s="20"/>
      <c r="AE2475" s="20"/>
      <c r="AF2475" s="20"/>
      <c r="AG2475" s="20"/>
      <c r="AH2475" s="20"/>
      <c r="AI2475" s="20"/>
      <c r="AJ2475" s="20"/>
    </row>
    <row r="2476" spans="1:36" ht="17.100000000000001" customHeight="1" x14ac:dyDescent="0.25">
      <c r="A2476" s="60"/>
      <c r="B2476" s="18"/>
      <c r="C2476" s="19"/>
      <c r="K2476" s="21"/>
      <c r="AD2476" s="20"/>
      <c r="AE2476" s="20"/>
      <c r="AF2476" s="20"/>
      <c r="AG2476" s="20"/>
      <c r="AH2476" s="20"/>
      <c r="AI2476" s="20"/>
      <c r="AJ2476" s="20"/>
    </row>
    <row r="2477" spans="1:36" ht="17.100000000000001" customHeight="1" x14ac:dyDescent="0.25">
      <c r="A2477" s="60"/>
      <c r="B2477" s="18"/>
      <c r="C2477" s="19"/>
      <c r="K2477" s="21"/>
      <c r="AD2477" s="20"/>
      <c r="AE2477" s="20"/>
      <c r="AF2477" s="20"/>
      <c r="AG2477" s="20"/>
      <c r="AH2477" s="20"/>
      <c r="AI2477" s="20"/>
      <c r="AJ2477" s="20"/>
    </row>
    <row r="2478" spans="1:36" ht="17.100000000000001" customHeight="1" x14ac:dyDescent="0.25">
      <c r="A2478" s="60"/>
      <c r="B2478" s="18"/>
      <c r="C2478" s="19"/>
      <c r="K2478" s="21"/>
      <c r="AD2478" s="20"/>
      <c r="AE2478" s="20"/>
      <c r="AF2478" s="20"/>
      <c r="AG2478" s="20"/>
      <c r="AH2478" s="20"/>
      <c r="AI2478" s="20"/>
      <c r="AJ2478" s="20"/>
    </row>
    <row r="2479" spans="1:36" ht="17.100000000000001" customHeight="1" x14ac:dyDescent="0.25">
      <c r="A2479" s="60"/>
      <c r="B2479" s="18"/>
      <c r="C2479" s="19"/>
      <c r="K2479" s="21"/>
      <c r="AD2479" s="20"/>
      <c r="AE2479" s="20"/>
      <c r="AF2479" s="20"/>
      <c r="AG2479" s="20"/>
      <c r="AH2479" s="20"/>
      <c r="AI2479" s="20"/>
      <c r="AJ2479" s="20"/>
    </row>
    <row r="2480" spans="1:36" ht="17.100000000000001" customHeight="1" x14ac:dyDescent="0.25">
      <c r="A2480" s="60"/>
      <c r="B2480" s="18"/>
      <c r="C2480" s="19"/>
      <c r="K2480" s="21"/>
      <c r="AD2480" s="20"/>
      <c r="AE2480" s="20"/>
      <c r="AF2480" s="20"/>
      <c r="AG2480" s="20"/>
      <c r="AH2480" s="20"/>
      <c r="AI2480" s="20"/>
      <c r="AJ2480" s="20"/>
    </row>
    <row r="2481" spans="1:36" ht="17.100000000000001" customHeight="1" x14ac:dyDescent="0.25">
      <c r="A2481" s="60"/>
      <c r="B2481" s="18"/>
      <c r="C2481" s="19"/>
      <c r="K2481" s="21"/>
      <c r="AD2481" s="20"/>
      <c r="AE2481" s="20"/>
      <c r="AF2481" s="20"/>
      <c r="AG2481" s="20"/>
      <c r="AH2481" s="20"/>
      <c r="AI2481" s="20"/>
      <c r="AJ2481" s="20"/>
    </row>
    <row r="2482" spans="1:36" ht="17.100000000000001" customHeight="1" x14ac:dyDescent="0.25">
      <c r="A2482" s="60"/>
      <c r="B2482" s="18"/>
      <c r="C2482" s="19"/>
      <c r="K2482" s="21"/>
      <c r="AD2482" s="20"/>
      <c r="AE2482" s="20"/>
      <c r="AF2482" s="20"/>
      <c r="AG2482" s="20"/>
      <c r="AH2482" s="20"/>
      <c r="AI2482" s="20"/>
      <c r="AJ2482" s="20"/>
    </row>
    <row r="2483" spans="1:36" ht="17.100000000000001" customHeight="1" x14ac:dyDescent="0.25">
      <c r="A2483" s="60"/>
      <c r="B2483" s="18"/>
      <c r="C2483" s="19"/>
      <c r="K2483" s="21"/>
      <c r="AD2483" s="20"/>
      <c r="AE2483" s="20"/>
      <c r="AF2483" s="20"/>
      <c r="AG2483" s="20"/>
      <c r="AH2483" s="20"/>
      <c r="AI2483" s="20"/>
      <c r="AJ2483" s="20"/>
    </row>
    <row r="2484" spans="1:36" ht="17.100000000000001" customHeight="1" x14ac:dyDescent="0.25">
      <c r="A2484" s="60"/>
      <c r="B2484" s="18"/>
      <c r="C2484" s="19"/>
      <c r="K2484" s="21"/>
      <c r="AD2484" s="20"/>
      <c r="AE2484" s="20"/>
      <c r="AF2484" s="20"/>
      <c r="AG2484" s="20"/>
      <c r="AH2484" s="20"/>
      <c r="AI2484" s="20"/>
      <c r="AJ2484" s="20"/>
    </row>
    <row r="2485" spans="1:36" ht="17.100000000000001" customHeight="1" x14ac:dyDescent="0.25">
      <c r="A2485" s="60"/>
      <c r="B2485" s="18"/>
      <c r="C2485" s="19"/>
      <c r="K2485" s="21"/>
      <c r="AD2485" s="20"/>
      <c r="AE2485" s="20"/>
      <c r="AF2485" s="20"/>
      <c r="AG2485" s="20"/>
      <c r="AH2485" s="20"/>
      <c r="AI2485" s="20"/>
      <c r="AJ2485" s="20"/>
    </row>
    <row r="2486" spans="1:36" ht="17.100000000000001" customHeight="1" x14ac:dyDescent="0.25">
      <c r="A2486" s="60"/>
      <c r="B2486" s="18"/>
      <c r="C2486" s="19"/>
      <c r="K2486" s="21"/>
      <c r="AD2486" s="20"/>
      <c r="AE2486" s="20"/>
      <c r="AF2486" s="20"/>
      <c r="AG2486" s="20"/>
      <c r="AH2486" s="20"/>
      <c r="AI2486" s="20"/>
      <c r="AJ2486" s="20"/>
    </row>
    <row r="2487" spans="1:36" ht="17.100000000000001" customHeight="1" x14ac:dyDescent="0.25">
      <c r="A2487" s="60"/>
      <c r="B2487" s="18"/>
      <c r="C2487" s="19"/>
      <c r="K2487" s="21"/>
      <c r="AD2487" s="20"/>
      <c r="AE2487" s="20"/>
      <c r="AF2487" s="20"/>
      <c r="AG2487" s="20"/>
      <c r="AH2487" s="20"/>
      <c r="AI2487" s="20"/>
      <c r="AJ2487" s="20"/>
    </row>
    <row r="2488" spans="1:36" ht="17.100000000000001" customHeight="1" x14ac:dyDescent="0.25">
      <c r="A2488" s="60"/>
      <c r="B2488" s="18"/>
      <c r="C2488" s="19"/>
      <c r="K2488" s="21"/>
      <c r="AD2488" s="20"/>
      <c r="AE2488" s="20"/>
      <c r="AF2488" s="20"/>
      <c r="AG2488" s="20"/>
      <c r="AH2488" s="20"/>
      <c r="AI2488" s="20"/>
      <c r="AJ2488" s="20"/>
    </row>
    <row r="2489" spans="1:36" ht="17.100000000000001" customHeight="1" x14ac:dyDescent="0.25">
      <c r="A2489" s="60"/>
      <c r="B2489" s="18"/>
      <c r="C2489" s="19"/>
      <c r="K2489" s="21"/>
      <c r="AD2489" s="20"/>
      <c r="AE2489" s="20"/>
      <c r="AF2489" s="20"/>
      <c r="AG2489" s="20"/>
      <c r="AH2489" s="20"/>
      <c r="AI2489" s="20"/>
      <c r="AJ2489" s="20"/>
    </row>
    <row r="2490" spans="1:36" ht="17.100000000000001" customHeight="1" x14ac:dyDescent="0.25">
      <c r="A2490" s="60"/>
      <c r="B2490" s="18"/>
      <c r="C2490" s="19"/>
      <c r="K2490" s="21"/>
      <c r="AD2490" s="20"/>
      <c r="AE2490" s="20"/>
      <c r="AF2490" s="20"/>
      <c r="AG2490" s="20"/>
      <c r="AH2490" s="20"/>
      <c r="AI2490" s="20"/>
      <c r="AJ2490" s="20"/>
    </row>
    <row r="2491" spans="1:36" ht="17.100000000000001" customHeight="1" x14ac:dyDescent="0.25">
      <c r="A2491" s="60"/>
      <c r="B2491" s="18"/>
      <c r="C2491" s="19"/>
      <c r="K2491" s="21"/>
      <c r="AD2491" s="20"/>
      <c r="AE2491" s="20"/>
      <c r="AF2491" s="20"/>
      <c r="AG2491" s="20"/>
      <c r="AH2491" s="20"/>
      <c r="AI2491" s="20"/>
      <c r="AJ2491" s="20"/>
    </row>
    <row r="2492" spans="1:36" ht="17.100000000000001" customHeight="1" x14ac:dyDescent="0.25">
      <c r="A2492" s="60"/>
      <c r="B2492" s="18"/>
      <c r="C2492" s="19"/>
      <c r="K2492" s="21"/>
      <c r="AD2492" s="20"/>
      <c r="AE2492" s="20"/>
      <c r="AF2492" s="20"/>
      <c r="AG2492" s="20"/>
      <c r="AH2492" s="20"/>
      <c r="AI2492" s="20"/>
      <c r="AJ2492" s="20"/>
    </row>
    <row r="2493" spans="1:36" ht="17.100000000000001" customHeight="1" x14ac:dyDescent="0.25">
      <c r="A2493" s="60"/>
      <c r="B2493" s="18"/>
      <c r="C2493" s="19"/>
      <c r="K2493" s="21"/>
      <c r="AD2493" s="20"/>
      <c r="AE2493" s="20"/>
      <c r="AF2493" s="20"/>
      <c r="AG2493" s="20"/>
      <c r="AH2493" s="20"/>
      <c r="AI2493" s="20"/>
      <c r="AJ2493" s="20"/>
    </row>
    <row r="2494" spans="1:36" ht="17.100000000000001" customHeight="1" x14ac:dyDescent="0.25">
      <c r="A2494" s="60"/>
      <c r="B2494" s="18"/>
      <c r="C2494" s="19"/>
      <c r="K2494" s="21"/>
      <c r="AD2494" s="20"/>
      <c r="AE2494" s="20"/>
      <c r="AF2494" s="20"/>
      <c r="AG2494" s="20"/>
      <c r="AH2494" s="20"/>
      <c r="AI2494" s="20"/>
      <c r="AJ2494" s="20"/>
    </row>
    <row r="2495" spans="1:36" ht="17.100000000000001" customHeight="1" x14ac:dyDescent="0.25">
      <c r="A2495" s="60"/>
      <c r="B2495" s="18"/>
      <c r="C2495" s="19"/>
      <c r="K2495" s="21"/>
      <c r="AD2495" s="20"/>
      <c r="AE2495" s="20"/>
      <c r="AF2495" s="20"/>
      <c r="AG2495" s="20"/>
      <c r="AH2495" s="20"/>
      <c r="AI2495" s="20"/>
      <c r="AJ2495" s="20"/>
    </row>
    <row r="2496" spans="1:36" ht="17.100000000000001" customHeight="1" x14ac:dyDescent="0.25">
      <c r="A2496" s="60"/>
      <c r="B2496" s="18"/>
      <c r="C2496" s="19"/>
      <c r="K2496" s="21"/>
      <c r="AD2496" s="20"/>
      <c r="AE2496" s="20"/>
      <c r="AF2496" s="20"/>
      <c r="AG2496" s="20"/>
      <c r="AH2496" s="20"/>
      <c r="AI2496" s="20"/>
      <c r="AJ2496" s="20"/>
    </row>
    <row r="2497" spans="1:36" ht="17.100000000000001" customHeight="1" x14ac:dyDescent="0.25">
      <c r="A2497" s="60"/>
      <c r="B2497" s="18"/>
      <c r="C2497" s="19"/>
      <c r="K2497" s="21"/>
      <c r="AD2497" s="20"/>
      <c r="AE2497" s="20"/>
      <c r="AF2497" s="20"/>
      <c r="AG2497" s="20"/>
      <c r="AH2497" s="20"/>
      <c r="AI2497" s="20"/>
      <c r="AJ2497" s="20"/>
    </row>
    <row r="2498" spans="1:36" ht="17.100000000000001" customHeight="1" x14ac:dyDescent="0.25">
      <c r="A2498" s="60"/>
      <c r="B2498" s="18"/>
      <c r="C2498" s="19"/>
      <c r="K2498" s="21"/>
      <c r="AD2498" s="20"/>
      <c r="AE2498" s="20"/>
      <c r="AF2498" s="20"/>
      <c r="AG2498" s="20"/>
      <c r="AH2498" s="20"/>
      <c r="AI2498" s="20"/>
      <c r="AJ2498" s="20"/>
    </row>
    <row r="2499" spans="1:36" ht="17.100000000000001" customHeight="1" x14ac:dyDescent="0.25">
      <c r="A2499" s="60"/>
      <c r="B2499" s="18"/>
      <c r="C2499" s="19"/>
      <c r="K2499" s="21"/>
      <c r="AD2499" s="20"/>
      <c r="AE2499" s="20"/>
      <c r="AF2499" s="20"/>
      <c r="AG2499" s="20"/>
      <c r="AH2499" s="20"/>
      <c r="AI2499" s="20"/>
      <c r="AJ2499" s="20"/>
    </row>
    <row r="2500" spans="1:36" ht="17.100000000000001" customHeight="1" x14ac:dyDescent="0.25">
      <c r="A2500" s="60"/>
      <c r="B2500" s="18"/>
      <c r="C2500" s="19"/>
      <c r="K2500" s="21"/>
      <c r="AD2500" s="20"/>
      <c r="AE2500" s="20"/>
      <c r="AF2500" s="20"/>
      <c r="AG2500" s="20"/>
      <c r="AH2500" s="20"/>
      <c r="AI2500" s="20"/>
      <c r="AJ2500" s="20"/>
    </row>
    <row r="2501" spans="1:36" ht="17.100000000000001" customHeight="1" x14ac:dyDescent="0.25">
      <c r="A2501" s="60"/>
      <c r="B2501" s="18"/>
      <c r="C2501" s="19"/>
      <c r="K2501" s="21"/>
      <c r="AD2501" s="20"/>
      <c r="AE2501" s="20"/>
      <c r="AF2501" s="20"/>
      <c r="AG2501" s="20"/>
      <c r="AH2501" s="20"/>
      <c r="AI2501" s="20"/>
      <c r="AJ2501" s="20"/>
    </row>
    <row r="2502" spans="1:36" ht="17.100000000000001" customHeight="1" x14ac:dyDescent="0.25">
      <c r="A2502" s="60"/>
      <c r="B2502" s="18"/>
      <c r="C2502" s="19"/>
      <c r="K2502" s="21"/>
      <c r="AD2502" s="20"/>
      <c r="AE2502" s="20"/>
      <c r="AF2502" s="20"/>
      <c r="AG2502" s="20"/>
      <c r="AH2502" s="20"/>
      <c r="AI2502" s="20"/>
      <c r="AJ2502" s="20"/>
    </row>
    <row r="2503" spans="1:36" ht="17.100000000000001" customHeight="1" x14ac:dyDescent="0.25">
      <c r="A2503" s="60"/>
      <c r="B2503" s="18"/>
      <c r="C2503" s="19"/>
      <c r="K2503" s="21"/>
      <c r="AD2503" s="20"/>
      <c r="AE2503" s="20"/>
      <c r="AF2503" s="20"/>
      <c r="AG2503" s="20"/>
      <c r="AH2503" s="20"/>
      <c r="AI2503" s="20"/>
      <c r="AJ2503" s="20"/>
    </row>
    <row r="2504" spans="1:36" ht="17.100000000000001" customHeight="1" x14ac:dyDescent="0.25">
      <c r="A2504" s="60"/>
      <c r="B2504" s="18"/>
      <c r="C2504" s="19"/>
      <c r="K2504" s="21"/>
      <c r="AD2504" s="20"/>
      <c r="AE2504" s="20"/>
      <c r="AF2504" s="20"/>
      <c r="AG2504" s="20"/>
      <c r="AH2504" s="20"/>
      <c r="AI2504" s="20"/>
      <c r="AJ2504" s="20"/>
    </row>
    <row r="2505" spans="1:36" ht="17.100000000000001" customHeight="1" x14ac:dyDescent="0.25">
      <c r="A2505" s="60"/>
      <c r="B2505" s="18"/>
      <c r="C2505" s="19"/>
      <c r="K2505" s="21"/>
      <c r="AD2505" s="20"/>
      <c r="AE2505" s="20"/>
      <c r="AF2505" s="20"/>
      <c r="AG2505" s="20"/>
      <c r="AH2505" s="20"/>
      <c r="AI2505" s="20"/>
      <c r="AJ2505" s="20"/>
    </row>
    <row r="2506" spans="1:36" ht="17.100000000000001" customHeight="1" x14ac:dyDescent="0.25">
      <c r="A2506" s="60"/>
      <c r="B2506" s="18"/>
      <c r="C2506" s="19"/>
      <c r="K2506" s="21"/>
      <c r="AD2506" s="20"/>
      <c r="AE2506" s="20"/>
      <c r="AF2506" s="20"/>
      <c r="AG2506" s="20"/>
      <c r="AH2506" s="20"/>
      <c r="AI2506" s="20"/>
      <c r="AJ2506" s="20"/>
    </row>
    <row r="2507" spans="1:36" ht="17.100000000000001" customHeight="1" x14ac:dyDescent="0.25">
      <c r="A2507" s="60"/>
      <c r="B2507" s="18"/>
      <c r="C2507" s="19"/>
      <c r="K2507" s="21"/>
      <c r="AD2507" s="20"/>
      <c r="AE2507" s="20"/>
      <c r="AF2507" s="20"/>
      <c r="AG2507" s="20"/>
      <c r="AH2507" s="20"/>
      <c r="AI2507" s="20"/>
      <c r="AJ2507" s="20"/>
    </row>
    <row r="2508" spans="1:36" ht="17.100000000000001" customHeight="1" x14ac:dyDescent="0.25">
      <c r="A2508" s="60"/>
      <c r="B2508" s="18"/>
      <c r="C2508" s="19"/>
      <c r="K2508" s="21"/>
      <c r="AD2508" s="20"/>
      <c r="AE2508" s="20"/>
      <c r="AF2508" s="20"/>
      <c r="AG2508" s="20"/>
      <c r="AH2508" s="20"/>
      <c r="AI2508" s="20"/>
      <c r="AJ2508" s="20"/>
    </row>
    <row r="2509" spans="1:36" ht="17.100000000000001" customHeight="1" x14ac:dyDescent="0.25">
      <c r="A2509" s="60"/>
      <c r="B2509" s="18"/>
      <c r="C2509" s="19"/>
      <c r="K2509" s="21"/>
      <c r="AD2509" s="20"/>
      <c r="AE2509" s="20"/>
      <c r="AF2509" s="20"/>
      <c r="AG2509" s="20"/>
      <c r="AH2509" s="20"/>
      <c r="AI2509" s="20"/>
      <c r="AJ2509" s="20"/>
    </row>
    <row r="2510" spans="1:36" ht="17.100000000000001" customHeight="1" x14ac:dyDescent="0.25">
      <c r="A2510" s="60"/>
      <c r="B2510" s="18"/>
      <c r="C2510" s="19"/>
      <c r="K2510" s="21"/>
      <c r="AD2510" s="20"/>
      <c r="AE2510" s="20"/>
      <c r="AF2510" s="20"/>
      <c r="AG2510" s="20"/>
      <c r="AH2510" s="20"/>
      <c r="AI2510" s="20"/>
      <c r="AJ2510" s="20"/>
    </row>
    <row r="2511" spans="1:36" ht="17.100000000000001" customHeight="1" x14ac:dyDescent="0.25">
      <c r="A2511" s="60"/>
      <c r="B2511" s="18"/>
      <c r="C2511" s="19"/>
      <c r="K2511" s="21"/>
      <c r="AD2511" s="20"/>
      <c r="AE2511" s="20"/>
      <c r="AF2511" s="20"/>
      <c r="AG2511" s="20"/>
      <c r="AH2511" s="20"/>
      <c r="AI2511" s="20"/>
      <c r="AJ2511" s="20"/>
    </row>
    <row r="2512" spans="1:36" ht="17.100000000000001" customHeight="1" x14ac:dyDescent="0.25">
      <c r="A2512" s="60"/>
      <c r="B2512" s="18"/>
      <c r="C2512" s="19"/>
      <c r="K2512" s="21"/>
      <c r="AD2512" s="20"/>
      <c r="AE2512" s="20"/>
      <c r="AF2512" s="20"/>
      <c r="AG2512" s="20"/>
      <c r="AH2512" s="20"/>
      <c r="AI2512" s="20"/>
      <c r="AJ2512" s="20"/>
    </row>
    <row r="2513" spans="1:36" ht="17.100000000000001" customHeight="1" x14ac:dyDescent="0.25">
      <c r="A2513" s="60"/>
      <c r="B2513" s="18"/>
      <c r="C2513" s="19"/>
      <c r="K2513" s="21"/>
      <c r="AD2513" s="20"/>
      <c r="AE2513" s="20"/>
      <c r="AF2513" s="20"/>
      <c r="AG2513" s="20"/>
      <c r="AH2513" s="20"/>
      <c r="AI2513" s="20"/>
      <c r="AJ2513" s="20"/>
    </row>
    <row r="2514" spans="1:36" ht="17.100000000000001" customHeight="1" x14ac:dyDescent="0.25">
      <c r="A2514" s="60"/>
      <c r="B2514" s="18"/>
      <c r="C2514" s="19"/>
      <c r="K2514" s="21"/>
      <c r="AD2514" s="20"/>
      <c r="AE2514" s="20"/>
      <c r="AF2514" s="20"/>
      <c r="AG2514" s="20"/>
      <c r="AH2514" s="20"/>
      <c r="AI2514" s="20"/>
      <c r="AJ2514" s="20"/>
    </row>
    <row r="2515" spans="1:36" ht="17.100000000000001" customHeight="1" x14ac:dyDescent="0.25">
      <c r="A2515" s="60"/>
      <c r="B2515" s="18"/>
      <c r="C2515" s="19"/>
      <c r="K2515" s="21"/>
      <c r="AD2515" s="20"/>
      <c r="AE2515" s="20"/>
      <c r="AF2515" s="20"/>
      <c r="AG2515" s="20"/>
      <c r="AH2515" s="20"/>
      <c r="AI2515" s="20"/>
      <c r="AJ2515" s="20"/>
    </row>
    <row r="2516" spans="1:36" ht="17.100000000000001" customHeight="1" x14ac:dyDescent="0.25">
      <c r="A2516" s="60"/>
      <c r="B2516" s="18"/>
      <c r="C2516" s="19"/>
      <c r="K2516" s="21"/>
      <c r="AD2516" s="20"/>
      <c r="AE2516" s="20"/>
      <c r="AF2516" s="20"/>
      <c r="AG2516" s="20"/>
      <c r="AH2516" s="20"/>
      <c r="AI2516" s="20"/>
      <c r="AJ2516" s="20"/>
    </row>
    <row r="2517" spans="1:36" ht="17.100000000000001" customHeight="1" x14ac:dyDescent="0.25">
      <c r="A2517" s="60"/>
      <c r="B2517" s="18"/>
      <c r="C2517" s="19"/>
      <c r="K2517" s="21"/>
      <c r="AD2517" s="20"/>
      <c r="AE2517" s="20"/>
      <c r="AF2517" s="20"/>
      <c r="AG2517" s="20"/>
      <c r="AH2517" s="20"/>
      <c r="AI2517" s="20"/>
      <c r="AJ2517" s="20"/>
    </row>
    <row r="2518" spans="1:36" ht="17.100000000000001" customHeight="1" x14ac:dyDescent="0.25">
      <c r="A2518" s="60"/>
      <c r="B2518" s="18"/>
      <c r="C2518" s="19"/>
      <c r="K2518" s="21"/>
      <c r="AD2518" s="20"/>
      <c r="AE2518" s="20"/>
      <c r="AF2518" s="20"/>
      <c r="AG2518" s="20"/>
      <c r="AH2518" s="20"/>
      <c r="AI2518" s="20"/>
      <c r="AJ2518" s="20"/>
    </row>
    <row r="2519" spans="1:36" ht="17.100000000000001" customHeight="1" x14ac:dyDescent="0.25">
      <c r="A2519" s="60"/>
      <c r="B2519" s="18"/>
      <c r="C2519" s="19"/>
      <c r="K2519" s="21"/>
      <c r="AD2519" s="20"/>
      <c r="AE2519" s="20"/>
      <c r="AF2519" s="20"/>
      <c r="AG2519" s="20"/>
      <c r="AH2519" s="20"/>
      <c r="AI2519" s="20"/>
      <c r="AJ2519" s="20"/>
    </row>
    <row r="2520" spans="1:36" ht="17.100000000000001" customHeight="1" x14ac:dyDescent="0.25">
      <c r="A2520" s="60"/>
      <c r="B2520" s="18"/>
      <c r="C2520" s="19"/>
      <c r="K2520" s="21"/>
      <c r="AD2520" s="20"/>
      <c r="AE2520" s="20"/>
      <c r="AF2520" s="20"/>
      <c r="AG2520" s="20"/>
      <c r="AH2520" s="20"/>
      <c r="AI2520" s="20"/>
      <c r="AJ2520" s="20"/>
    </row>
    <row r="2521" spans="1:36" ht="17.100000000000001" customHeight="1" x14ac:dyDescent="0.25">
      <c r="A2521" s="60"/>
      <c r="B2521" s="18"/>
      <c r="C2521" s="19"/>
      <c r="K2521" s="21"/>
      <c r="AD2521" s="20"/>
      <c r="AE2521" s="20"/>
      <c r="AF2521" s="20"/>
      <c r="AG2521" s="20"/>
      <c r="AH2521" s="20"/>
      <c r="AI2521" s="20"/>
      <c r="AJ2521" s="20"/>
    </row>
    <row r="2522" spans="1:36" ht="17.100000000000001" customHeight="1" x14ac:dyDescent="0.25">
      <c r="A2522" s="60"/>
      <c r="B2522" s="18"/>
      <c r="C2522" s="19"/>
      <c r="K2522" s="21"/>
      <c r="AD2522" s="20"/>
      <c r="AE2522" s="20"/>
      <c r="AF2522" s="20"/>
      <c r="AG2522" s="20"/>
      <c r="AH2522" s="20"/>
      <c r="AI2522" s="20"/>
      <c r="AJ2522" s="20"/>
    </row>
    <row r="2523" spans="1:36" ht="17.100000000000001" customHeight="1" x14ac:dyDescent="0.25">
      <c r="A2523" s="60"/>
      <c r="B2523" s="18"/>
      <c r="C2523" s="19"/>
      <c r="K2523" s="21"/>
      <c r="AD2523" s="20"/>
      <c r="AE2523" s="20"/>
      <c r="AF2523" s="20"/>
      <c r="AG2523" s="20"/>
      <c r="AH2523" s="20"/>
      <c r="AI2523" s="20"/>
      <c r="AJ2523" s="20"/>
    </row>
    <row r="2524" spans="1:36" ht="17.100000000000001" customHeight="1" x14ac:dyDescent="0.25">
      <c r="A2524" s="60"/>
      <c r="B2524" s="18"/>
      <c r="C2524" s="19"/>
      <c r="K2524" s="21"/>
      <c r="AD2524" s="20"/>
      <c r="AE2524" s="20"/>
      <c r="AF2524" s="20"/>
      <c r="AG2524" s="20"/>
      <c r="AH2524" s="20"/>
      <c r="AI2524" s="20"/>
      <c r="AJ2524" s="20"/>
    </row>
    <row r="2525" spans="1:36" ht="17.100000000000001" customHeight="1" x14ac:dyDescent="0.25">
      <c r="A2525" s="60"/>
      <c r="B2525" s="18"/>
      <c r="C2525" s="19"/>
      <c r="K2525" s="21"/>
      <c r="AD2525" s="20"/>
      <c r="AE2525" s="20"/>
      <c r="AF2525" s="20"/>
      <c r="AG2525" s="20"/>
      <c r="AH2525" s="20"/>
      <c r="AI2525" s="20"/>
      <c r="AJ2525" s="20"/>
    </row>
    <row r="2526" spans="1:36" ht="17.100000000000001" customHeight="1" x14ac:dyDescent="0.25">
      <c r="A2526" s="60"/>
      <c r="B2526" s="18"/>
      <c r="C2526" s="19"/>
      <c r="K2526" s="21"/>
      <c r="AD2526" s="20"/>
      <c r="AE2526" s="20"/>
      <c r="AF2526" s="20"/>
      <c r="AG2526" s="20"/>
      <c r="AH2526" s="20"/>
      <c r="AI2526" s="20"/>
      <c r="AJ2526" s="20"/>
    </row>
    <row r="2527" spans="1:36" ht="17.100000000000001" customHeight="1" x14ac:dyDescent="0.25">
      <c r="A2527" s="60"/>
      <c r="B2527" s="18"/>
      <c r="C2527" s="19"/>
      <c r="K2527" s="21"/>
      <c r="AD2527" s="20"/>
      <c r="AE2527" s="20"/>
      <c r="AF2527" s="20"/>
      <c r="AG2527" s="20"/>
      <c r="AH2527" s="20"/>
      <c r="AI2527" s="20"/>
      <c r="AJ2527" s="20"/>
    </row>
    <row r="2528" spans="1:36" ht="17.100000000000001" customHeight="1" x14ac:dyDescent="0.25">
      <c r="A2528" s="60"/>
      <c r="B2528" s="18"/>
      <c r="C2528" s="19"/>
      <c r="K2528" s="21"/>
      <c r="AD2528" s="20"/>
      <c r="AE2528" s="20"/>
      <c r="AF2528" s="20"/>
      <c r="AG2528" s="20"/>
      <c r="AH2528" s="20"/>
      <c r="AI2528" s="20"/>
      <c r="AJ2528" s="20"/>
    </row>
    <row r="2529" spans="1:36" ht="17.100000000000001" customHeight="1" x14ac:dyDescent="0.25">
      <c r="A2529" s="60"/>
      <c r="B2529" s="18"/>
      <c r="C2529" s="19"/>
      <c r="K2529" s="21"/>
      <c r="AD2529" s="20"/>
      <c r="AE2529" s="20"/>
      <c r="AF2529" s="20"/>
      <c r="AG2529" s="20"/>
      <c r="AH2529" s="20"/>
      <c r="AI2529" s="20"/>
      <c r="AJ2529" s="20"/>
    </row>
    <row r="2530" spans="1:36" ht="17.100000000000001" customHeight="1" x14ac:dyDescent="0.25">
      <c r="A2530" s="60"/>
      <c r="B2530" s="18"/>
      <c r="C2530" s="19"/>
      <c r="K2530" s="21"/>
      <c r="AD2530" s="20"/>
      <c r="AE2530" s="20"/>
      <c r="AF2530" s="20"/>
      <c r="AG2530" s="20"/>
      <c r="AH2530" s="20"/>
      <c r="AI2530" s="20"/>
      <c r="AJ2530" s="20"/>
    </row>
    <row r="2531" spans="1:36" ht="17.100000000000001" customHeight="1" x14ac:dyDescent="0.25">
      <c r="A2531" s="60"/>
      <c r="B2531" s="18"/>
      <c r="C2531" s="19"/>
      <c r="K2531" s="21"/>
      <c r="AD2531" s="20"/>
      <c r="AE2531" s="20"/>
      <c r="AF2531" s="20"/>
      <c r="AG2531" s="20"/>
      <c r="AH2531" s="20"/>
      <c r="AI2531" s="20"/>
      <c r="AJ2531" s="20"/>
    </row>
    <row r="2532" spans="1:36" ht="17.100000000000001" customHeight="1" x14ac:dyDescent="0.25">
      <c r="A2532" s="60"/>
      <c r="B2532" s="18"/>
      <c r="C2532" s="19"/>
      <c r="K2532" s="21"/>
      <c r="AD2532" s="20"/>
      <c r="AE2532" s="20"/>
      <c r="AF2532" s="20"/>
      <c r="AG2532" s="20"/>
      <c r="AH2532" s="20"/>
      <c r="AI2532" s="20"/>
      <c r="AJ2532" s="20"/>
    </row>
    <row r="2533" spans="1:36" ht="17.100000000000001" customHeight="1" x14ac:dyDescent="0.25">
      <c r="A2533" s="60"/>
      <c r="B2533" s="18"/>
      <c r="C2533" s="19"/>
      <c r="K2533" s="21"/>
      <c r="AD2533" s="20"/>
      <c r="AE2533" s="20"/>
      <c r="AF2533" s="20"/>
      <c r="AG2533" s="20"/>
      <c r="AH2533" s="20"/>
      <c r="AI2533" s="20"/>
      <c r="AJ2533" s="20"/>
    </row>
    <row r="2534" spans="1:36" ht="17.100000000000001" customHeight="1" x14ac:dyDescent="0.25">
      <c r="A2534" s="60"/>
      <c r="B2534" s="18"/>
      <c r="C2534" s="19"/>
      <c r="K2534" s="21"/>
      <c r="AD2534" s="20"/>
      <c r="AE2534" s="20"/>
      <c r="AF2534" s="20"/>
      <c r="AG2534" s="20"/>
      <c r="AH2534" s="20"/>
      <c r="AI2534" s="20"/>
      <c r="AJ2534" s="20"/>
    </row>
    <row r="2535" spans="1:36" ht="17.100000000000001" customHeight="1" x14ac:dyDescent="0.25">
      <c r="A2535" s="60"/>
      <c r="B2535" s="18"/>
      <c r="C2535" s="19"/>
      <c r="K2535" s="21"/>
      <c r="AD2535" s="20"/>
      <c r="AE2535" s="20"/>
      <c r="AF2535" s="20"/>
      <c r="AG2535" s="20"/>
      <c r="AH2535" s="20"/>
      <c r="AI2535" s="20"/>
      <c r="AJ2535" s="20"/>
    </row>
    <row r="2536" spans="1:36" ht="17.100000000000001" customHeight="1" x14ac:dyDescent="0.25">
      <c r="A2536" s="60"/>
      <c r="B2536" s="18"/>
      <c r="C2536" s="19"/>
      <c r="K2536" s="21"/>
      <c r="AD2536" s="20"/>
      <c r="AE2536" s="20"/>
      <c r="AF2536" s="20"/>
      <c r="AG2536" s="20"/>
      <c r="AH2536" s="20"/>
      <c r="AI2536" s="20"/>
      <c r="AJ2536" s="20"/>
    </row>
    <row r="2537" spans="1:36" ht="17.100000000000001" customHeight="1" x14ac:dyDescent="0.25">
      <c r="A2537" s="60"/>
      <c r="B2537" s="18"/>
      <c r="C2537" s="19"/>
      <c r="K2537" s="21"/>
      <c r="AD2537" s="20"/>
      <c r="AE2537" s="20"/>
      <c r="AF2537" s="20"/>
      <c r="AG2537" s="20"/>
      <c r="AH2537" s="20"/>
      <c r="AI2537" s="20"/>
      <c r="AJ2537" s="20"/>
    </row>
    <row r="2538" spans="1:36" ht="17.100000000000001" customHeight="1" x14ac:dyDescent="0.25">
      <c r="A2538" s="60"/>
      <c r="B2538" s="18"/>
      <c r="C2538" s="19"/>
      <c r="K2538" s="21"/>
      <c r="AD2538" s="20"/>
      <c r="AE2538" s="20"/>
      <c r="AF2538" s="20"/>
      <c r="AG2538" s="20"/>
      <c r="AH2538" s="20"/>
      <c r="AI2538" s="20"/>
      <c r="AJ2538" s="20"/>
    </row>
    <row r="2539" spans="1:36" ht="17.100000000000001" customHeight="1" x14ac:dyDescent="0.25">
      <c r="A2539" s="60"/>
      <c r="B2539" s="18"/>
      <c r="C2539" s="19"/>
      <c r="K2539" s="21"/>
      <c r="AD2539" s="20"/>
      <c r="AE2539" s="20"/>
      <c r="AF2539" s="20"/>
      <c r="AG2539" s="20"/>
      <c r="AH2539" s="20"/>
      <c r="AI2539" s="20"/>
      <c r="AJ2539" s="20"/>
    </row>
    <row r="2540" spans="1:36" ht="17.100000000000001" customHeight="1" x14ac:dyDescent="0.25">
      <c r="A2540" s="60"/>
      <c r="B2540" s="18"/>
      <c r="C2540" s="19"/>
      <c r="K2540" s="21"/>
      <c r="AD2540" s="20"/>
      <c r="AE2540" s="20"/>
      <c r="AF2540" s="20"/>
      <c r="AG2540" s="20"/>
      <c r="AH2540" s="20"/>
      <c r="AI2540" s="20"/>
      <c r="AJ2540" s="20"/>
    </row>
    <row r="2541" spans="1:36" ht="17.100000000000001" customHeight="1" x14ac:dyDescent="0.25">
      <c r="A2541" s="60"/>
      <c r="B2541" s="18"/>
      <c r="C2541" s="19"/>
      <c r="K2541" s="21"/>
      <c r="AD2541" s="20"/>
      <c r="AE2541" s="20"/>
      <c r="AF2541" s="20"/>
      <c r="AG2541" s="20"/>
      <c r="AH2541" s="20"/>
      <c r="AI2541" s="20"/>
      <c r="AJ2541" s="20"/>
    </row>
    <row r="2542" spans="1:36" ht="17.100000000000001" customHeight="1" x14ac:dyDescent="0.25">
      <c r="A2542" s="60"/>
      <c r="B2542" s="18"/>
      <c r="C2542" s="19"/>
      <c r="K2542" s="21"/>
      <c r="AD2542" s="20"/>
      <c r="AE2542" s="20"/>
      <c r="AF2542" s="20"/>
      <c r="AG2542" s="20"/>
      <c r="AH2542" s="20"/>
      <c r="AI2542" s="20"/>
      <c r="AJ2542" s="20"/>
    </row>
    <row r="2543" spans="1:36" ht="17.100000000000001" customHeight="1" x14ac:dyDescent="0.25">
      <c r="A2543" s="60"/>
      <c r="B2543" s="18"/>
      <c r="C2543" s="19"/>
      <c r="K2543" s="21"/>
      <c r="AD2543" s="20"/>
      <c r="AE2543" s="20"/>
      <c r="AF2543" s="20"/>
      <c r="AG2543" s="20"/>
      <c r="AH2543" s="20"/>
      <c r="AI2543" s="20"/>
      <c r="AJ2543" s="20"/>
    </row>
    <row r="2544" spans="1:36" ht="17.100000000000001" customHeight="1" x14ac:dyDescent="0.25">
      <c r="A2544" s="60"/>
      <c r="B2544" s="18"/>
      <c r="C2544" s="19"/>
      <c r="K2544" s="21"/>
      <c r="AD2544" s="20"/>
      <c r="AE2544" s="20"/>
      <c r="AF2544" s="20"/>
      <c r="AG2544" s="20"/>
      <c r="AH2544" s="20"/>
      <c r="AI2544" s="20"/>
      <c r="AJ2544" s="20"/>
    </row>
    <row r="2545" spans="1:36" ht="17.100000000000001" customHeight="1" x14ac:dyDescent="0.25">
      <c r="A2545" s="60"/>
      <c r="B2545" s="18"/>
      <c r="C2545" s="19"/>
      <c r="K2545" s="21"/>
      <c r="AD2545" s="20"/>
      <c r="AE2545" s="20"/>
      <c r="AF2545" s="20"/>
      <c r="AG2545" s="20"/>
      <c r="AH2545" s="20"/>
      <c r="AI2545" s="20"/>
      <c r="AJ2545" s="20"/>
    </row>
    <row r="2546" spans="1:36" ht="17.100000000000001" customHeight="1" x14ac:dyDescent="0.25">
      <c r="A2546" s="60"/>
      <c r="B2546" s="18"/>
      <c r="C2546" s="19"/>
      <c r="K2546" s="21"/>
      <c r="AD2546" s="20"/>
      <c r="AE2546" s="20"/>
      <c r="AF2546" s="20"/>
      <c r="AG2546" s="20"/>
      <c r="AH2546" s="20"/>
      <c r="AI2546" s="20"/>
      <c r="AJ2546" s="20"/>
    </row>
    <row r="2547" spans="1:36" ht="17.100000000000001" customHeight="1" x14ac:dyDescent="0.25">
      <c r="A2547" s="60"/>
      <c r="B2547" s="18"/>
      <c r="C2547" s="19"/>
      <c r="K2547" s="21"/>
      <c r="AD2547" s="20"/>
      <c r="AE2547" s="20"/>
      <c r="AF2547" s="20"/>
      <c r="AG2547" s="20"/>
      <c r="AH2547" s="20"/>
      <c r="AI2547" s="20"/>
      <c r="AJ2547" s="20"/>
    </row>
    <row r="2548" spans="1:36" ht="17.100000000000001" customHeight="1" x14ac:dyDescent="0.25">
      <c r="A2548" s="60"/>
      <c r="B2548" s="18"/>
      <c r="C2548" s="19"/>
      <c r="K2548" s="21"/>
      <c r="AD2548" s="20"/>
      <c r="AE2548" s="20"/>
      <c r="AF2548" s="20"/>
      <c r="AG2548" s="20"/>
      <c r="AH2548" s="20"/>
      <c r="AI2548" s="20"/>
      <c r="AJ2548" s="20"/>
    </row>
    <row r="2549" spans="1:36" ht="17.100000000000001" customHeight="1" x14ac:dyDescent="0.25">
      <c r="A2549" s="60"/>
      <c r="B2549" s="18"/>
      <c r="C2549" s="19"/>
      <c r="K2549" s="21"/>
      <c r="AD2549" s="20"/>
      <c r="AE2549" s="20"/>
      <c r="AF2549" s="20"/>
      <c r="AG2549" s="20"/>
      <c r="AH2549" s="20"/>
      <c r="AI2549" s="20"/>
      <c r="AJ2549" s="20"/>
    </row>
    <row r="2550" spans="1:36" ht="17.100000000000001" customHeight="1" x14ac:dyDescent="0.25">
      <c r="A2550" s="60"/>
      <c r="B2550" s="18"/>
      <c r="C2550" s="19"/>
      <c r="K2550" s="21"/>
      <c r="AD2550" s="20"/>
      <c r="AE2550" s="20"/>
      <c r="AF2550" s="20"/>
      <c r="AG2550" s="20"/>
      <c r="AH2550" s="20"/>
      <c r="AI2550" s="20"/>
      <c r="AJ2550" s="20"/>
    </row>
    <row r="2551" spans="1:36" ht="17.100000000000001" customHeight="1" x14ac:dyDescent="0.25">
      <c r="A2551" s="60"/>
      <c r="B2551" s="18"/>
      <c r="C2551" s="19"/>
      <c r="K2551" s="21"/>
      <c r="AD2551" s="20"/>
      <c r="AE2551" s="20"/>
      <c r="AF2551" s="20"/>
      <c r="AG2551" s="20"/>
      <c r="AH2551" s="20"/>
      <c r="AI2551" s="20"/>
      <c r="AJ2551" s="20"/>
    </row>
    <row r="2552" spans="1:36" ht="17.100000000000001" customHeight="1" x14ac:dyDescent="0.25">
      <c r="A2552" s="60"/>
      <c r="B2552" s="18"/>
      <c r="C2552" s="19"/>
      <c r="K2552" s="21"/>
      <c r="AD2552" s="20"/>
      <c r="AE2552" s="20"/>
      <c r="AF2552" s="20"/>
      <c r="AG2552" s="20"/>
      <c r="AH2552" s="20"/>
      <c r="AI2552" s="20"/>
      <c r="AJ2552" s="20"/>
    </row>
    <row r="2553" spans="1:36" ht="17.100000000000001" customHeight="1" x14ac:dyDescent="0.25">
      <c r="A2553" s="60"/>
      <c r="B2553" s="18"/>
      <c r="C2553" s="19"/>
      <c r="K2553" s="21"/>
      <c r="AD2553" s="20"/>
      <c r="AE2553" s="20"/>
      <c r="AF2553" s="20"/>
      <c r="AG2553" s="20"/>
      <c r="AH2553" s="20"/>
      <c r="AI2553" s="20"/>
      <c r="AJ2553" s="20"/>
    </row>
    <row r="2554" spans="1:36" ht="17.100000000000001" customHeight="1" x14ac:dyDescent="0.25">
      <c r="A2554" s="60"/>
      <c r="B2554" s="18"/>
      <c r="C2554" s="19"/>
      <c r="K2554" s="21"/>
      <c r="AD2554" s="20"/>
      <c r="AE2554" s="20"/>
      <c r="AF2554" s="20"/>
      <c r="AG2554" s="20"/>
      <c r="AH2554" s="20"/>
      <c r="AI2554" s="20"/>
      <c r="AJ2554" s="20"/>
    </row>
    <row r="2555" spans="1:36" ht="17.100000000000001" customHeight="1" x14ac:dyDescent="0.25">
      <c r="A2555" s="60"/>
      <c r="B2555" s="18"/>
      <c r="C2555" s="19"/>
      <c r="K2555" s="21"/>
      <c r="AD2555" s="20"/>
      <c r="AE2555" s="20"/>
      <c r="AF2555" s="20"/>
      <c r="AG2555" s="20"/>
      <c r="AH2555" s="20"/>
      <c r="AI2555" s="20"/>
      <c r="AJ2555" s="20"/>
    </row>
    <row r="2556" spans="1:36" ht="17.100000000000001" customHeight="1" x14ac:dyDescent="0.25">
      <c r="A2556" s="60"/>
      <c r="B2556" s="18"/>
      <c r="C2556" s="19"/>
      <c r="K2556" s="21"/>
      <c r="AD2556" s="20"/>
      <c r="AE2556" s="20"/>
      <c r="AF2556" s="20"/>
      <c r="AG2556" s="20"/>
      <c r="AH2556" s="20"/>
      <c r="AI2556" s="20"/>
      <c r="AJ2556" s="20"/>
    </row>
    <row r="2557" spans="1:36" ht="17.100000000000001" customHeight="1" x14ac:dyDescent="0.25">
      <c r="A2557" s="60"/>
      <c r="B2557" s="18"/>
      <c r="C2557" s="19"/>
      <c r="K2557" s="21"/>
      <c r="AD2557" s="20"/>
      <c r="AE2557" s="20"/>
      <c r="AF2557" s="20"/>
      <c r="AG2557" s="20"/>
      <c r="AH2557" s="20"/>
      <c r="AI2557" s="20"/>
      <c r="AJ2557" s="20"/>
    </row>
    <row r="2558" spans="1:36" ht="17.100000000000001" customHeight="1" x14ac:dyDescent="0.25">
      <c r="A2558" s="60"/>
      <c r="B2558" s="18"/>
      <c r="C2558" s="19"/>
      <c r="K2558" s="21"/>
      <c r="AD2558" s="20"/>
      <c r="AE2558" s="20"/>
      <c r="AF2558" s="20"/>
      <c r="AG2558" s="20"/>
      <c r="AH2558" s="20"/>
      <c r="AI2558" s="20"/>
      <c r="AJ2558" s="20"/>
    </row>
    <row r="2559" spans="1:36" ht="17.100000000000001" customHeight="1" x14ac:dyDescent="0.25">
      <c r="A2559" s="60"/>
      <c r="B2559" s="18"/>
      <c r="C2559" s="19"/>
      <c r="K2559" s="21"/>
      <c r="AD2559" s="20"/>
      <c r="AE2559" s="20"/>
      <c r="AF2559" s="20"/>
      <c r="AG2559" s="20"/>
      <c r="AH2559" s="20"/>
      <c r="AI2559" s="20"/>
      <c r="AJ2559" s="20"/>
    </row>
    <row r="2560" spans="1:36" ht="17.100000000000001" customHeight="1" x14ac:dyDescent="0.25">
      <c r="A2560" s="60"/>
      <c r="B2560" s="18"/>
      <c r="C2560" s="19"/>
      <c r="K2560" s="21"/>
      <c r="AD2560" s="20"/>
      <c r="AE2560" s="20"/>
      <c r="AF2560" s="20"/>
      <c r="AG2560" s="20"/>
      <c r="AH2560" s="20"/>
      <c r="AI2560" s="20"/>
      <c r="AJ2560" s="20"/>
    </row>
    <row r="2561" spans="1:36" ht="17.100000000000001" customHeight="1" x14ac:dyDescent="0.25">
      <c r="A2561" s="60"/>
      <c r="B2561" s="18"/>
      <c r="C2561" s="19"/>
      <c r="K2561" s="21"/>
      <c r="AD2561" s="20"/>
      <c r="AE2561" s="20"/>
      <c r="AF2561" s="20"/>
      <c r="AG2561" s="20"/>
      <c r="AH2561" s="20"/>
      <c r="AI2561" s="20"/>
      <c r="AJ2561" s="20"/>
    </row>
    <row r="2562" spans="1:36" ht="17.100000000000001" customHeight="1" x14ac:dyDescent="0.25">
      <c r="A2562" s="60"/>
      <c r="B2562" s="18"/>
      <c r="C2562" s="19"/>
      <c r="K2562" s="21"/>
      <c r="AD2562" s="20"/>
      <c r="AE2562" s="20"/>
      <c r="AF2562" s="20"/>
      <c r="AG2562" s="20"/>
      <c r="AH2562" s="20"/>
      <c r="AI2562" s="20"/>
      <c r="AJ2562" s="20"/>
    </row>
    <row r="2563" spans="1:36" ht="17.100000000000001" customHeight="1" x14ac:dyDescent="0.25">
      <c r="A2563" s="60"/>
      <c r="B2563" s="18"/>
      <c r="C2563" s="19"/>
      <c r="K2563" s="21"/>
      <c r="AD2563" s="20"/>
      <c r="AE2563" s="20"/>
      <c r="AF2563" s="20"/>
      <c r="AG2563" s="20"/>
      <c r="AH2563" s="20"/>
      <c r="AI2563" s="20"/>
      <c r="AJ2563" s="20"/>
    </row>
    <row r="2564" spans="1:36" ht="17.100000000000001" customHeight="1" x14ac:dyDescent="0.25">
      <c r="A2564" s="60"/>
      <c r="B2564" s="18"/>
      <c r="C2564" s="19"/>
      <c r="K2564" s="21"/>
      <c r="AD2564" s="20"/>
      <c r="AE2564" s="20"/>
      <c r="AF2564" s="20"/>
      <c r="AG2564" s="20"/>
      <c r="AH2564" s="20"/>
      <c r="AI2564" s="20"/>
      <c r="AJ2564" s="20"/>
    </row>
    <row r="2565" spans="1:36" ht="17.100000000000001" customHeight="1" x14ac:dyDescent="0.25">
      <c r="A2565" s="60"/>
      <c r="B2565" s="18"/>
      <c r="C2565" s="19"/>
      <c r="K2565" s="21"/>
      <c r="AD2565" s="20"/>
      <c r="AE2565" s="20"/>
      <c r="AF2565" s="20"/>
      <c r="AG2565" s="20"/>
      <c r="AH2565" s="20"/>
      <c r="AI2565" s="20"/>
      <c r="AJ2565" s="20"/>
    </row>
    <row r="2566" spans="1:36" ht="17.100000000000001" customHeight="1" x14ac:dyDescent="0.25">
      <c r="A2566" s="60"/>
      <c r="B2566" s="18"/>
      <c r="C2566" s="19"/>
      <c r="K2566" s="21"/>
      <c r="AD2566" s="20"/>
      <c r="AE2566" s="20"/>
      <c r="AF2566" s="20"/>
      <c r="AG2566" s="20"/>
      <c r="AH2566" s="20"/>
      <c r="AI2566" s="20"/>
      <c r="AJ2566" s="20"/>
    </row>
    <row r="2567" spans="1:36" ht="17.100000000000001" customHeight="1" x14ac:dyDescent="0.25">
      <c r="A2567" s="60"/>
      <c r="B2567" s="18"/>
      <c r="C2567" s="19"/>
      <c r="K2567" s="21"/>
      <c r="AD2567" s="20"/>
      <c r="AE2567" s="20"/>
      <c r="AF2567" s="20"/>
      <c r="AG2567" s="20"/>
      <c r="AH2567" s="20"/>
      <c r="AI2567" s="20"/>
      <c r="AJ2567" s="20"/>
    </row>
    <row r="2568" spans="1:36" ht="17.100000000000001" customHeight="1" x14ac:dyDescent="0.25">
      <c r="A2568" s="60"/>
      <c r="B2568" s="18"/>
      <c r="C2568" s="19"/>
      <c r="K2568" s="21"/>
      <c r="AD2568" s="20"/>
      <c r="AE2568" s="20"/>
      <c r="AF2568" s="20"/>
      <c r="AG2568" s="20"/>
      <c r="AH2568" s="20"/>
      <c r="AI2568" s="20"/>
      <c r="AJ2568" s="20"/>
    </row>
    <row r="2569" spans="1:36" ht="17.100000000000001" customHeight="1" x14ac:dyDescent="0.25">
      <c r="A2569" s="60"/>
      <c r="B2569" s="18"/>
      <c r="C2569" s="19"/>
      <c r="K2569" s="21"/>
      <c r="AD2569" s="20"/>
      <c r="AE2569" s="20"/>
      <c r="AF2569" s="20"/>
      <c r="AG2569" s="20"/>
      <c r="AH2569" s="20"/>
      <c r="AI2569" s="20"/>
      <c r="AJ2569" s="20"/>
    </row>
    <row r="2570" spans="1:36" ht="17.100000000000001" customHeight="1" x14ac:dyDescent="0.25">
      <c r="A2570" s="60"/>
      <c r="B2570" s="18"/>
      <c r="C2570" s="19"/>
      <c r="K2570" s="21"/>
      <c r="AD2570" s="20"/>
      <c r="AE2570" s="20"/>
      <c r="AF2570" s="20"/>
      <c r="AG2570" s="20"/>
      <c r="AH2570" s="20"/>
      <c r="AI2570" s="20"/>
      <c r="AJ2570" s="20"/>
    </row>
    <row r="2571" spans="1:36" ht="17.100000000000001" customHeight="1" x14ac:dyDescent="0.25">
      <c r="A2571" s="60"/>
      <c r="B2571" s="18"/>
      <c r="C2571" s="19"/>
      <c r="K2571" s="21"/>
      <c r="AD2571" s="20"/>
      <c r="AE2571" s="20"/>
      <c r="AF2571" s="20"/>
      <c r="AG2571" s="20"/>
      <c r="AH2571" s="20"/>
      <c r="AI2571" s="20"/>
      <c r="AJ2571" s="20"/>
    </row>
    <row r="2572" spans="1:36" ht="17.100000000000001" customHeight="1" x14ac:dyDescent="0.25">
      <c r="A2572" s="60"/>
      <c r="B2572" s="18"/>
      <c r="C2572" s="19"/>
      <c r="K2572" s="21"/>
      <c r="AD2572" s="20"/>
      <c r="AE2572" s="20"/>
      <c r="AF2572" s="20"/>
      <c r="AG2572" s="20"/>
      <c r="AH2572" s="20"/>
      <c r="AI2572" s="20"/>
      <c r="AJ2572" s="20"/>
    </row>
    <row r="2573" spans="1:36" ht="17.100000000000001" customHeight="1" x14ac:dyDescent="0.25">
      <c r="A2573" s="60"/>
      <c r="B2573" s="18"/>
      <c r="C2573" s="19"/>
      <c r="K2573" s="21"/>
      <c r="AD2573" s="20"/>
      <c r="AE2573" s="20"/>
      <c r="AF2573" s="20"/>
      <c r="AG2573" s="20"/>
      <c r="AH2573" s="20"/>
      <c r="AI2573" s="20"/>
      <c r="AJ2573" s="20"/>
    </row>
    <row r="2574" spans="1:36" ht="17.100000000000001" customHeight="1" x14ac:dyDescent="0.25">
      <c r="A2574" s="60"/>
      <c r="B2574" s="18"/>
      <c r="C2574" s="19"/>
      <c r="K2574" s="21"/>
      <c r="AD2574" s="20"/>
      <c r="AE2574" s="20"/>
      <c r="AF2574" s="20"/>
      <c r="AG2574" s="20"/>
      <c r="AH2574" s="20"/>
      <c r="AI2574" s="20"/>
      <c r="AJ2574" s="20"/>
    </row>
    <row r="2575" spans="1:36" ht="17.100000000000001" customHeight="1" x14ac:dyDescent="0.25">
      <c r="A2575" s="60"/>
      <c r="B2575" s="18"/>
      <c r="C2575" s="19"/>
      <c r="K2575" s="21"/>
      <c r="AD2575" s="20"/>
      <c r="AE2575" s="20"/>
      <c r="AF2575" s="20"/>
      <c r="AG2575" s="20"/>
      <c r="AH2575" s="20"/>
      <c r="AI2575" s="20"/>
      <c r="AJ2575" s="20"/>
    </row>
    <row r="2576" spans="1:36" ht="17.100000000000001" customHeight="1" x14ac:dyDescent="0.25">
      <c r="A2576" s="60"/>
      <c r="B2576" s="18"/>
      <c r="C2576" s="19"/>
      <c r="K2576" s="21"/>
      <c r="AD2576" s="20"/>
      <c r="AE2576" s="20"/>
      <c r="AF2576" s="20"/>
      <c r="AG2576" s="20"/>
      <c r="AH2576" s="20"/>
      <c r="AI2576" s="20"/>
      <c r="AJ2576" s="20"/>
    </row>
    <row r="2577" spans="1:36" ht="17.100000000000001" customHeight="1" x14ac:dyDescent="0.25">
      <c r="A2577" s="60"/>
      <c r="B2577" s="18"/>
      <c r="C2577" s="19"/>
      <c r="K2577" s="21"/>
      <c r="AD2577" s="20"/>
      <c r="AE2577" s="20"/>
      <c r="AF2577" s="20"/>
      <c r="AG2577" s="20"/>
      <c r="AH2577" s="20"/>
      <c r="AI2577" s="20"/>
      <c r="AJ2577" s="20"/>
    </row>
    <row r="2578" spans="1:36" ht="17.100000000000001" customHeight="1" x14ac:dyDescent="0.25">
      <c r="A2578" s="60"/>
      <c r="B2578" s="18"/>
      <c r="C2578" s="19"/>
      <c r="K2578" s="21"/>
      <c r="AD2578" s="20"/>
      <c r="AE2578" s="20"/>
      <c r="AF2578" s="20"/>
      <c r="AG2578" s="20"/>
      <c r="AH2578" s="20"/>
      <c r="AI2578" s="20"/>
      <c r="AJ2578" s="20"/>
    </row>
    <row r="2579" spans="1:36" ht="17.100000000000001" customHeight="1" x14ac:dyDescent="0.25">
      <c r="A2579" s="60"/>
      <c r="B2579" s="18"/>
      <c r="C2579" s="19"/>
      <c r="K2579" s="21"/>
      <c r="AD2579" s="20"/>
      <c r="AE2579" s="20"/>
      <c r="AF2579" s="20"/>
      <c r="AG2579" s="20"/>
      <c r="AH2579" s="20"/>
      <c r="AI2579" s="20"/>
      <c r="AJ2579" s="20"/>
    </row>
    <row r="2580" spans="1:36" ht="17.100000000000001" customHeight="1" x14ac:dyDescent="0.25">
      <c r="A2580" s="60"/>
      <c r="B2580" s="18"/>
      <c r="C2580" s="19"/>
      <c r="K2580" s="21"/>
      <c r="AD2580" s="20"/>
      <c r="AE2580" s="20"/>
      <c r="AF2580" s="20"/>
      <c r="AG2580" s="20"/>
      <c r="AH2580" s="20"/>
      <c r="AI2580" s="20"/>
      <c r="AJ2580" s="20"/>
    </row>
    <row r="2581" spans="1:36" ht="17.100000000000001" customHeight="1" x14ac:dyDescent="0.25">
      <c r="A2581" s="60"/>
      <c r="B2581" s="18"/>
      <c r="C2581" s="19"/>
      <c r="K2581" s="21"/>
      <c r="AD2581" s="20"/>
      <c r="AE2581" s="20"/>
      <c r="AF2581" s="20"/>
      <c r="AG2581" s="20"/>
      <c r="AH2581" s="20"/>
      <c r="AI2581" s="20"/>
      <c r="AJ2581" s="20"/>
    </row>
    <row r="2582" spans="1:36" ht="17.100000000000001" customHeight="1" x14ac:dyDescent="0.25">
      <c r="A2582" s="60"/>
      <c r="B2582" s="18"/>
      <c r="C2582" s="19"/>
      <c r="K2582" s="21"/>
      <c r="AD2582" s="20"/>
      <c r="AE2582" s="20"/>
      <c r="AF2582" s="20"/>
      <c r="AG2582" s="20"/>
      <c r="AH2582" s="20"/>
      <c r="AI2582" s="20"/>
      <c r="AJ2582" s="20"/>
    </row>
    <row r="2583" spans="1:36" ht="17.100000000000001" customHeight="1" x14ac:dyDescent="0.25">
      <c r="A2583" s="60"/>
      <c r="B2583" s="18"/>
      <c r="C2583" s="19"/>
      <c r="K2583" s="21"/>
      <c r="AD2583" s="20"/>
      <c r="AE2583" s="20"/>
      <c r="AF2583" s="20"/>
      <c r="AG2583" s="20"/>
      <c r="AH2583" s="20"/>
      <c r="AI2583" s="20"/>
      <c r="AJ2583" s="20"/>
    </row>
    <row r="2584" spans="1:36" ht="17.100000000000001" customHeight="1" x14ac:dyDescent="0.25">
      <c r="A2584" s="60"/>
      <c r="B2584" s="18"/>
      <c r="C2584" s="19"/>
      <c r="K2584" s="21"/>
      <c r="AD2584" s="20"/>
      <c r="AE2584" s="20"/>
      <c r="AF2584" s="20"/>
      <c r="AG2584" s="20"/>
      <c r="AH2584" s="20"/>
      <c r="AI2584" s="20"/>
      <c r="AJ2584" s="20"/>
    </row>
    <row r="2585" spans="1:36" ht="17.100000000000001" customHeight="1" x14ac:dyDescent="0.25">
      <c r="A2585" s="60"/>
      <c r="B2585" s="18"/>
      <c r="C2585" s="19"/>
      <c r="K2585" s="21"/>
      <c r="AD2585" s="20"/>
      <c r="AE2585" s="20"/>
      <c r="AF2585" s="20"/>
      <c r="AG2585" s="20"/>
      <c r="AH2585" s="20"/>
      <c r="AI2585" s="20"/>
      <c r="AJ2585" s="20"/>
    </row>
    <row r="2586" spans="1:36" ht="17.100000000000001" customHeight="1" x14ac:dyDescent="0.25">
      <c r="A2586" s="60"/>
      <c r="B2586" s="18"/>
      <c r="C2586" s="19"/>
      <c r="K2586" s="21"/>
      <c r="AD2586" s="20"/>
      <c r="AE2586" s="20"/>
      <c r="AF2586" s="20"/>
      <c r="AG2586" s="20"/>
      <c r="AH2586" s="20"/>
      <c r="AI2586" s="20"/>
      <c r="AJ2586" s="20"/>
    </row>
    <row r="2587" spans="1:36" ht="17.100000000000001" customHeight="1" x14ac:dyDescent="0.25">
      <c r="A2587" s="60"/>
      <c r="B2587" s="18"/>
      <c r="C2587" s="19"/>
      <c r="K2587" s="21"/>
      <c r="AD2587" s="20"/>
      <c r="AE2587" s="20"/>
      <c r="AF2587" s="20"/>
      <c r="AG2587" s="20"/>
      <c r="AH2587" s="20"/>
      <c r="AI2587" s="20"/>
      <c r="AJ2587" s="20"/>
    </row>
    <row r="2588" spans="1:36" ht="17.100000000000001" customHeight="1" x14ac:dyDescent="0.25">
      <c r="A2588" s="60"/>
      <c r="B2588" s="18"/>
      <c r="C2588" s="19"/>
      <c r="K2588" s="21"/>
      <c r="AD2588" s="20"/>
      <c r="AE2588" s="20"/>
      <c r="AF2588" s="20"/>
      <c r="AG2588" s="20"/>
      <c r="AH2588" s="20"/>
      <c r="AI2588" s="20"/>
      <c r="AJ2588" s="20"/>
    </row>
    <row r="2589" spans="1:36" ht="17.100000000000001" customHeight="1" x14ac:dyDescent="0.25">
      <c r="A2589" s="60"/>
      <c r="B2589" s="18"/>
      <c r="C2589" s="19"/>
      <c r="K2589" s="21"/>
      <c r="AD2589" s="20"/>
      <c r="AE2589" s="20"/>
      <c r="AF2589" s="20"/>
      <c r="AG2589" s="20"/>
      <c r="AH2589" s="20"/>
      <c r="AI2589" s="20"/>
      <c r="AJ2589" s="20"/>
    </row>
    <row r="2590" spans="1:36" ht="17.100000000000001" customHeight="1" x14ac:dyDescent="0.25">
      <c r="A2590" s="60"/>
      <c r="B2590" s="18"/>
      <c r="C2590" s="19"/>
      <c r="K2590" s="21"/>
      <c r="AD2590" s="20"/>
      <c r="AE2590" s="20"/>
      <c r="AF2590" s="20"/>
      <c r="AG2590" s="20"/>
      <c r="AH2590" s="20"/>
      <c r="AI2590" s="20"/>
      <c r="AJ2590" s="20"/>
    </row>
    <row r="2591" spans="1:36" ht="17.100000000000001" customHeight="1" x14ac:dyDescent="0.25">
      <c r="A2591" s="60"/>
      <c r="B2591" s="18"/>
      <c r="C2591" s="19"/>
      <c r="K2591" s="21"/>
      <c r="AD2591" s="20"/>
      <c r="AE2591" s="20"/>
      <c r="AF2591" s="20"/>
      <c r="AG2591" s="20"/>
      <c r="AH2591" s="20"/>
      <c r="AI2591" s="20"/>
      <c r="AJ2591" s="20"/>
    </row>
    <row r="2592" spans="1:36" ht="17.100000000000001" customHeight="1" x14ac:dyDescent="0.25">
      <c r="A2592" s="60"/>
      <c r="B2592" s="18"/>
      <c r="C2592" s="19"/>
      <c r="K2592" s="21"/>
      <c r="AD2592" s="20"/>
      <c r="AE2592" s="20"/>
      <c r="AF2592" s="20"/>
      <c r="AG2592" s="20"/>
      <c r="AH2592" s="20"/>
      <c r="AI2592" s="20"/>
      <c r="AJ2592" s="20"/>
    </row>
    <row r="2593" spans="1:36" ht="17.100000000000001" customHeight="1" x14ac:dyDescent="0.25">
      <c r="A2593" s="60"/>
      <c r="B2593" s="18"/>
      <c r="C2593" s="19"/>
      <c r="K2593" s="21"/>
      <c r="AD2593" s="20"/>
      <c r="AE2593" s="20"/>
      <c r="AF2593" s="20"/>
      <c r="AG2593" s="20"/>
      <c r="AH2593" s="20"/>
      <c r="AI2593" s="20"/>
      <c r="AJ2593" s="20"/>
    </row>
    <row r="2594" spans="1:36" ht="17.100000000000001" customHeight="1" x14ac:dyDescent="0.25">
      <c r="A2594" s="60"/>
      <c r="B2594" s="18"/>
      <c r="C2594" s="19"/>
      <c r="K2594" s="21"/>
      <c r="AD2594" s="20"/>
      <c r="AE2594" s="20"/>
      <c r="AF2594" s="20"/>
      <c r="AG2594" s="20"/>
      <c r="AH2594" s="20"/>
      <c r="AI2594" s="20"/>
      <c r="AJ2594" s="20"/>
    </row>
    <row r="2595" spans="1:36" ht="17.100000000000001" customHeight="1" x14ac:dyDescent="0.25">
      <c r="A2595" s="60"/>
      <c r="B2595" s="18"/>
      <c r="C2595" s="19"/>
      <c r="K2595" s="21"/>
      <c r="AD2595" s="20"/>
      <c r="AE2595" s="20"/>
      <c r="AF2595" s="20"/>
      <c r="AG2595" s="20"/>
      <c r="AH2595" s="20"/>
      <c r="AI2595" s="20"/>
      <c r="AJ2595" s="20"/>
    </row>
    <row r="2596" spans="1:36" ht="17.100000000000001" customHeight="1" x14ac:dyDescent="0.25">
      <c r="A2596" s="60"/>
      <c r="B2596" s="18"/>
      <c r="C2596" s="19"/>
      <c r="K2596" s="21"/>
      <c r="AD2596" s="20"/>
      <c r="AE2596" s="20"/>
      <c r="AF2596" s="20"/>
      <c r="AG2596" s="20"/>
      <c r="AH2596" s="20"/>
      <c r="AI2596" s="20"/>
      <c r="AJ2596" s="20"/>
    </row>
    <row r="2597" spans="1:36" ht="17.100000000000001" customHeight="1" x14ac:dyDescent="0.25">
      <c r="A2597" s="60"/>
      <c r="B2597" s="18"/>
      <c r="C2597" s="19"/>
      <c r="K2597" s="21"/>
      <c r="AD2597" s="20"/>
      <c r="AE2597" s="20"/>
      <c r="AF2597" s="20"/>
      <c r="AG2597" s="20"/>
      <c r="AH2597" s="20"/>
      <c r="AI2597" s="20"/>
      <c r="AJ2597" s="20"/>
    </row>
    <row r="2598" spans="1:36" ht="17.100000000000001" customHeight="1" x14ac:dyDescent="0.25">
      <c r="A2598" s="60"/>
      <c r="B2598" s="18"/>
      <c r="C2598" s="19"/>
      <c r="K2598" s="21"/>
      <c r="AD2598" s="20"/>
      <c r="AE2598" s="20"/>
      <c r="AF2598" s="20"/>
      <c r="AG2598" s="20"/>
      <c r="AH2598" s="20"/>
      <c r="AI2598" s="20"/>
      <c r="AJ2598" s="20"/>
    </row>
    <row r="2599" spans="1:36" ht="17.100000000000001" customHeight="1" x14ac:dyDescent="0.25">
      <c r="A2599" s="60"/>
      <c r="B2599" s="18"/>
      <c r="C2599" s="19"/>
      <c r="K2599" s="21"/>
      <c r="AD2599" s="20"/>
      <c r="AE2599" s="20"/>
      <c r="AF2599" s="20"/>
      <c r="AG2599" s="20"/>
      <c r="AH2599" s="20"/>
      <c r="AI2599" s="20"/>
      <c r="AJ2599" s="20"/>
    </row>
    <row r="2600" spans="1:36" ht="17.100000000000001" customHeight="1" x14ac:dyDescent="0.25">
      <c r="A2600" s="60"/>
      <c r="B2600" s="18"/>
      <c r="C2600" s="19"/>
      <c r="K2600" s="21"/>
      <c r="AD2600" s="20"/>
      <c r="AE2600" s="20"/>
      <c r="AF2600" s="20"/>
      <c r="AG2600" s="20"/>
      <c r="AH2600" s="20"/>
      <c r="AI2600" s="20"/>
      <c r="AJ2600" s="20"/>
    </row>
    <row r="2601" spans="1:36" ht="17.100000000000001" customHeight="1" x14ac:dyDescent="0.25">
      <c r="A2601" s="60"/>
      <c r="B2601" s="18"/>
      <c r="C2601" s="19"/>
      <c r="K2601" s="21"/>
      <c r="AD2601" s="20"/>
      <c r="AE2601" s="20"/>
      <c r="AF2601" s="20"/>
      <c r="AG2601" s="20"/>
      <c r="AH2601" s="20"/>
      <c r="AI2601" s="20"/>
      <c r="AJ2601" s="20"/>
    </row>
    <row r="2602" spans="1:36" ht="17.100000000000001" customHeight="1" x14ac:dyDescent="0.25">
      <c r="A2602" s="60"/>
      <c r="B2602" s="18"/>
      <c r="C2602" s="19"/>
      <c r="K2602" s="21"/>
      <c r="AD2602" s="20"/>
      <c r="AE2602" s="20"/>
      <c r="AF2602" s="20"/>
      <c r="AG2602" s="20"/>
      <c r="AH2602" s="20"/>
      <c r="AI2602" s="20"/>
      <c r="AJ2602" s="20"/>
    </row>
    <row r="2603" spans="1:36" ht="17.100000000000001" customHeight="1" x14ac:dyDescent="0.25">
      <c r="A2603" s="60"/>
      <c r="B2603" s="18"/>
      <c r="C2603" s="19"/>
      <c r="K2603" s="21"/>
      <c r="AD2603" s="20"/>
      <c r="AE2603" s="20"/>
      <c r="AF2603" s="20"/>
      <c r="AG2603" s="20"/>
      <c r="AH2603" s="20"/>
      <c r="AI2603" s="20"/>
      <c r="AJ2603" s="20"/>
    </row>
    <row r="2604" spans="1:36" ht="17.100000000000001" customHeight="1" x14ac:dyDescent="0.25">
      <c r="A2604" s="60"/>
      <c r="B2604" s="18"/>
      <c r="C2604" s="19"/>
      <c r="K2604" s="21"/>
      <c r="AD2604" s="20"/>
      <c r="AE2604" s="20"/>
      <c r="AF2604" s="20"/>
      <c r="AG2604" s="20"/>
      <c r="AH2604" s="20"/>
      <c r="AI2604" s="20"/>
      <c r="AJ2604" s="20"/>
    </row>
    <row r="2605" spans="1:36" ht="17.100000000000001" customHeight="1" x14ac:dyDescent="0.25">
      <c r="A2605" s="60"/>
      <c r="B2605" s="18"/>
      <c r="C2605" s="19"/>
      <c r="K2605" s="21"/>
      <c r="AD2605" s="20"/>
      <c r="AE2605" s="20"/>
      <c r="AF2605" s="20"/>
      <c r="AG2605" s="20"/>
      <c r="AH2605" s="20"/>
      <c r="AI2605" s="20"/>
      <c r="AJ2605" s="20"/>
    </row>
    <row r="2606" spans="1:36" ht="17.100000000000001" customHeight="1" x14ac:dyDescent="0.25">
      <c r="A2606" s="60"/>
      <c r="B2606" s="18"/>
      <c r="C2606" s="19"/>
      <c r="K2606" s="21"/>
      <c r="AD2606" s="20"/>
      <c r="AE2606" s="20"/>
      <c r="AF2606" s="20"/>
      <c r="AG2606" s="20"/>
      <c r="AH2606" s="20"/>
      <c r="AI2606" s="20"/>
      <c r="AJ2606" s="20"/>
    </row>
    <row r="2607" spans="1:36" ht="17.100000000000001" customHeight="1" x14ac:dyDescent="0.25">
      <c r="A2607" s="60"/>
      <c r="B2607" s="18"/>
      <c r="C2607" s="19"/>
      <c r="K2607" s="21"/>
      <c r="AD2607" s="20"/>
      <c r="AE2607" s="20"/>
      <c r="AF2607" s="20"/>
      <c r="AG2607" s="20"/>
      <c r="AH2607" s="20"/>
      <c r="AI2607" s="20"/>
      <c r="AJ2607" s="20"/>
    </row>
    <row r="2608" spans="1:36" ht="17.100000000000001" customHeight="1" x14ac:dyDescent="0.25">
      <c r="A2608" s="60"/>
      <c r="B2608" s="18"/>
      <c r="C2608" s="19"/>
      <c r="K2608" s="21"/>
      <c r="AD2608" s="20"/>
      <c r="AE2608" s="20"/>
      <c r="AF2608" s="20"/>
      <c r="AG2608" s="20"/>
      <c r="AH2608" s="20"/>
      <c r="AI2608" s="20"/>
      <c r="AJ2608" s="20"/>
    </row>
    <row r="2609" spans="1:36" ht="17.100000000000001" customHeight="1" x14ac:dyDescent="0.25">
      <c r="A2609" s="60"/>
      <c r="B2609" s="18"/>
      <c r="C2609" s="19"/>
      <c r="K2609" s="21"/>
      <c r="AD2609" s="20"/>
      <c r="AE2609" s="20"/>
      <c r="AF2609" s="20"/>
      <c r="AG2609" s="20"/>
      <c r="AH2609" s="20"/>
      <c r="AI2609" s="20"/>
      <c r="AJ2609" s="20"/>
    </row>
    <row r="2610" spans="1:36" ht="17.100000000000001" customHeight="1" x14ac:dyDescent="0.25">
      <c r="A2610" s="60"/>
      <c r="B2610" s="18"/>
      <c r="C2610" s="19"/>
      <c r="K2610" s="21"/>
      <c r="AD2610" s="20"/>
      <c r="AE2610" s="20"/>
      <c r="AF2610" s="20"/>
      <c r="AG2610" s="20"/>
      <c r="AH2610" s="20"/>
      <c r="AI2610" s="20"/>
      <c r="AJ2610" s="20"/>
    </row>
    <row r="2611" spans="1:36" ht="17.100000000000001" customHeight="1" x14ac:dyDescent="0.25">
      <c r="A2611" s="60"/>
      <c r="B2611" s="18"/>
      <c r="C2611" s="19"/>
      <c r="K2611" s="21"/>
      <c r="AD2611" s="20"/>
      <c r="AE2611" s="20"/>
      <c r="AF2611" s="20"/>
      <c r="AG2611" s="20"/>
      <c r="AH2611" s="20"/>
      <c r="AI2611" s="20"/>
      <c r="AJ2611" s="20"/>
    </row>
    <row r="2612" spans="1:36" ht="17.100000000000001" customHeight="1" x14ac:dyDescent="0.25">
      <c r="A2612" s="60"/>
      <c r="B2612" s="18"/>
      <c r="C2612" s="19"/>
      <c r="K2612" s="21"/>
      <c r="AD2612" s="20"/>
      <c r="AE2612" s="20"/>
      <c r="AF2612" s="20"/>
      <c r="AG2612" s="20"/>
      <c r="AH2612" s="20"/>
      <c r="AI2612" s="20"/>
      <c r="AJ2612" s="20"/>
    </row>
    <row r="2613" spans="1:36" ht="17.100000000000001" customHeight="1" x14ac:dyDescent="0.25">
      <c r="A2613" s="60"/>
      <c r="B2613" s="18"/>
      <c r="C2613" s="19"/>
      <c r="K2613" s="21"/>
      <c r="AD2613" s="20"/>
      <c r="AE2613" s="20"/>
      <c r="AF2613" s="20"/>
      <c r="AG2613" s="20"/>
      <c r="AH2613" s="20"/>
      <c r="AI2613" s="20"/>
      <c r="AJ2613" s="20"/>
    </row>
    <row r="2614" spans="1:36" ht="17.100000000000001" customHeight="1" x14ac:dyDescent="0.25">
      <c r="A2614" s="60"/>
      <c r="B2614" s="18"/>
      <c r="C2614" s="19"/>
      <c r="K2614" s="21"/>
      <c r="AD2614" s="20"/>
      <c r="AE2614" s="20"/>
      <c r="AF2614" s="20"/>
      <c r="AG2614" s="20"/>
      <c r="AH2614" s="20"/>
      <c r="AI2614" s="20"/>
      <c r="AJ2614" s="20"/>
    </row>
    <row r="2615" spans="1:36" ht="17.100000000000001" customHeight="1" x14ac:dyDescent="0.25">
      <c r="A2615" s="60"/>
      <c r="B2615" s="18"/>
      <c r="C2615" s="19"/>
      <c r="K2615" s="21"/>
      <c r="AD2615" s="20"/>
      <c r="AE2615" s="20"/>
      <c r="AF2615" s="20"/>
      <c r="AG2615" s="20"/>
      <c r="AH2615" s="20"/>
      <c r="AI2615" s="20"/>
      <c r="AJ2615" s="20"/>
    </row>
    <row r="2616" spans="1:36" ht="17.100000000000001" customHeight="1" x14ac:dyDescent="0.25">
      <c r="A2616" s="60"/>
      <c r="B2616" s="18"/>
      <c r="C2616" s="19"/>
      <c r="K2616" s="21"/>
      <c r="AD2616" s="20"/>
      <c r="AE2616" s="20"/>
      <c r="AF2616" s="20"/>
      <c r="AG2616" s="20"/>
      <c r="AH2616" s="20"/>
      <c r="AI2616" s="20"/>
      <c r="AJ2616" s="20"/>
    </row>
    <row r="2617" spans="1:36" ht="17.100000000000001" customHeight="1" x14ac:dyDescent="0.25">
      <c r="A2617" s="60"/>
      <c r="B2617" s="18"/>
      <c r="C2617" s="19"/>
      <c r="K2617" s="21"/>
      <c r="AD2617" s="20"/>
      <c r="AE2617" s="20"/>
      <c r="AF2617" s="20"/>
      <c r="AG2617" s="20"/>
      <c r="AH2617" s="20"/>
      <c r="AI2617" s="20"/>
      <c r="AJ2617" s="20"/>
    </row>
    <row r="2618" spans="1:36" ht="17.100000000000001" customHeight="1" x14ac:dyDescent="0.25">
      <c r="A2618" s="60"/>
      <c r="B2618" s="18"/>
      <c r="C2618" s="19"/>
      <c r="K2618" s="21"/>
      <c r="AD2618" s="20"/>
      <c r="AE2618" s="20"/>
      <c r="AF2618" s="20"/>
      <c r="AG2618" s="20"/>
      <c r="AH2618" s="20"/>
      <c r="AI2618" s="20"/>
      <c r="AJ2618" s="20"/>
    </row>
    <row r="2619" spans="1:36" ht="17.100000000000001" customHeight="1" x14ac:dyDescent="0.25">
      <c r="A2619" s="60"/>
      <c r="B2619" s="18"/>
      <c r="C2619" s="19"/>
      <c r="K2619" s="21"/>
      <c r="AD2619" s="20"/>
      <c r="AE2619" s="20"/>
      <c r="AF2619" s="20"/>
      <c r="AG2619" s="20"/>
      <c r="AH2619" s="20"/>
      <c r="AI2619" s="20"/>
      <c r="AJ2619" s="20"/>
    </row>
    <row r="2620" spans="1:36" ht="17.100000000000001" customHeight="1" x14ac:dyDescent="0.25">
      <c r="A2620" s="60"/>
      <c r="B2620" s="18"/>
      <c r="C2620" s="19"/>
      <c r="K2620" s="21"/>
      <c r="AD2620" s="20"/>
      <c r="AE2620" s="20"/>
      <c r="AF2620" s="20"/>
      <c r="AG2620" s="20"/>
      <c r="AH2620" s="20"/>
      <c r="AI2620" s="20"/>
      <c r="AJ2620" s="20"/>
    </row>
    <row r="2621" spans="1:36" ht="17.100000000000001" customHeight="1" x14ac:dyDescent="0.25">
      <c r="A2621" s="60"/>
      <c r="B2621" s="18"/>
      <c r="C2621" s="19"/>
      <c r="K2621" s="21"/>
      <c r="AD2621" s="20"/>
      <c r="AE2621" s="20"/>
      <c r="AF2621" s="20"/>
      <c r="AG2621" s="20"/>
      <c r="AH2621" s="20"/>
      <c r="AI2621" s="20"/>
      <c r="AJ2621" s="20"/>
    </row>
    <row r="2622" spans="1:36" ht="17.100000000000001" customHeight="1" x14ac:dyDescent="0.25">
      <c r="A2622" s="60"/>
      <c r="B2622" s="18"/>
      <c r="C2622" s="19"/>
      <c r="K2622" s="21"/>
      <c r="AD2622" s="20"/>
      <c r="AE2622" s="20"/>
      <c r="AF2622" s="20"/>
      <c r="AG2622" s="20"/>
      <c r="AH2622" s="20"/>
      <c r="AI2622" s="20"/>
      <c r="AJ2622" s="20"/>
    </row>
    <row r="2623" spans="1:36" ht="17.100000000000001" customHeight="1" x14ac:dyDescent="0.25">
      <c r="A2623" s="60"/>
      <c r="B2623" s="18"/>
      <c r="C2623" s="19"/>
      <c r="K2623" s="21"/>
      <c r="AD2623" s="20"/>
      <c r="AE2623" s="20"/>
      <c r="AF2623" s="20"/>
      <c r="AG2623" s="20"/>
      <c r="AH2623" s="20"/>
      <c r="AI2623" s="20"/>
      <c r="AJ2623" s="20"/>
    </row>
    <row r="2624" spans="1:36" ht="17.100000000000001" customHeight="1" x14ac:dyDescent="0.25">
      <c r="A2624" s="60"/>
      <c r="B2624" s="18"/>
      <c r="C2624" s="19"/>
      <c r="K2624" s="21"/>
      <c r="AD2624" s="20"/>
      <c r="AE2624" s="20"/>
      <c r="AF2624" s="20"/>
      <c r="AG2624" s="20"/>
      <c r="AH2624" s="20"/>
      <c r="AI2624" s="20"/>
      <c r="AJ2624" s="20"/>
    </row>
    <row r="2625" spans="1:36" ht="17.100000000000001" customHeight="1" x14ac:dyDescent="0.25">
      <c r="A2625" s="60"/>
      <c r="B2625" s="18"/>
      <c r="C2625" s="19"/>
      <c r="K2625" s="21"/>
      <c r="AD2625" s="20"/>
      <c r="AE2625" s="20"/>
      <c r="AF2625" s="20"/>
      <c r="AG2625" s="20"/>
      <c r="AH2625" s="20"/>
      <c r="AI2625" s="20"/>
      <c r="AJ2625" s="20"/>
    </row>
    <row r="2626" spans="1:36" ht="17.100000000000001" customHeight="1" x14ac:dyDescent="0.25">
      <c r="A2626" s="60"/>
      <c r="B2626" s="18"/>
      <c r="C2626" s="19"/>
      <c r="K2626" s="21"/>
      <c r="AD2626" s="20"/>
      <c r="AE2626" s="20"/>
      <c r="AF2626" s="20"/>
      <c r="AG2626" s="20"/>
      <c r="AH2626" s="20"/>
      <c r="AI2626" s="20"/>
      <c r="AJ2626" s="20"/>
    </row>
    <row r="2627" spans="1:36" ht="17.100000000000001" customHeight="1" x14ac:dyDescent="0.25">
      <c r="A2627" s="60"/>
      <c r="B2627" s="18"/>
      <c r="C2627" s="19"/>
      <c r="K2627" s="21"/>
      <c r="AD2627" s="20"/>
      <c r="AE2627" s="20"/>
      <c r="AF2627" s="20"/>
      <c r="AG2627" s="20"/>
      <c r="AH2627" s="20"/>
      <c r="AI2627" s="20"/>
      <c r="AJ2627" s="20"/>
    </row>
    <row r="2628" spans="1:36" ht="17.100000000000001" customHeight="1" x14ac:dyDescent="0.25">
      <c r="A2628" s="60"/>
      <c r="B2628" s="18"/>
      <c r="C2628" s="19"/>
      <c r="K2628" s="21"/>
      <c r="AD2628" s="20"/>
      <c r="AE2628" s="20"/>
      <c r="AF2628" s="20"/>
      <c r="AG2628" s="20"/>
      <c r="AH2628" s="20"/>
      <c r="AI2628" s="20"/>
      <c r="AJ2628" s="20"/>
    </row>
    <row r="2629" spans="1:36" ht="17.100000000000001" customHeight="1" x14ac:dyDescent="0.25">
      <c r="A2629" s="60"/>
      <c r="B2629" s="18"/>
      <c r="C2629" s="19"/>
      <c r="K2629" s="21"/>
      <c r="AD2629" s="20"/>
      <c r="AE2629" s="20"/>
      <c r="AF2629" s="20"/>
      <c r="AG2629" s="20"/>
      <c r="AH2629" s="20"/>
      <c r="AI2629" s="20"/>
      <c r="AJ2629" s="20"/>
    </row>
    <row r="2630" spans="1:36" ht="17.100000000000001" customHeight="1" x14ac:dyDescent="0.25">
      <c r="A2630" s="60"/>
      <c r="B2630" s="18"/>
      <c r="C2630" s="19"/>
      <c r="K2630" s="21"/>
      <c r="AD2630" s="20"/>
      <c r="AE2630" s="20"/>
      <c r="AF2630" s="20"/>
      <c r="AG2630" s="20"/>
      <c r="AH2630" s="20"/>
      <c r="AI2630" s="20"/>
      <c r="AJ2630" s="20"/>
    </row>
    <row r="2631" spans="1:36" ht="17.100000000000001" customHeight="1" x14ac:dyDescent="0.25">
      <c r="A2631" s="60"/>
      <c r="B2631" s="18"/>
      <c r="C2631" s="19"/>
      <c r="K2631" s="21"/>
      <c r="AD2631" s="20"/>
      <c r="AE2631" s="20"/>
      <c r="AF2631" s="20"/>
      <c r="AG2631" s="20"/>
      <c r="AH2631" s="20"/>
      <c r="AI2631" s="20"/>
      <c r="AJ2631" s="20"/>
    </row>
    <row r="2632" spans="1:36" ht="17.100000000000001" customHeight="1" x14ac:dyDescent="0.25">
      <c r="A2632" s="60"/>
      <c r="B2632" s="18"/>
      <c r="C2632" s="19"/>
      <c r="K2632" s="21"/>
      <c r="AD2632" s="20"/>
      <c r="AE2632" s="20"/>
      <c r="AF2632" s="20"/>
      <c r="AG2632" s="20"/>
      <c r="AH2632" s="20"/>
      <c r="AI2632" s="20"/>
      <c r="AJ2632" s="20"/>
    </row>
    <row r="2633" spans="1:36" ht="17.100000000000001" customHeight="1" x14ac:dyDescent="0.25">
      <c r="A2633" s="60"/>
      <c r="B2633" s="18"/>
      <c r="C2633" s="19"/>
      <c r="K2633" s="21"/>
      <c r="AD2633" s="20"/>
      <c r="AE2633" s="20"/>
      <c r="AF2633" s="20"/>
      <c r="AG2633" s="20"/>
      <c r="AH2633" s="20"/>
      <c r="AI2633" s="20"/>
      <c r="AJ2633" s="20"/>
    </row>
    <row r="2634" spans="1:36" ht="17.100000000000001" customHeight="1" x14ac:dyDescent="0.25">
      <c r="A2634" s="60"/>
      <c r="B2634" s="18"/>
      <c r="C2634" s="19"/>
      <c r="K2634" s="21"/>
      <c r="AD2634" s="20"/>
      <c r="AE2634" s="20"/>
      <c r="AF2634" s="20"/>
      <c r="AG2634" s="20"/>
      <c r="AH2634" s="20"/>
      <c r="AI2634" s="20"/>
      <c r="AJ2634" s="20"/>
    </row>
    <row r="2635" spans="1:36" ht="17.100000000000001" customHeight="1" x14ac:dyDescent="0.25">
      <c r="A2635" s="60"/>
      <c r="B2635" s="18"/>
      <c r="C2635" s="19"/>
      <c r="K2635" s="21"/>
      <c r="AD2635" s="20"/>
      <c r="AE2635" s="20"/>
      <c r="AF2635" s="20"/>
      <c r="AG2635" s="20"/>
      <c r="AH2635" s="20"/>
      <c r="AI2635" s="20"/>
      <c r="AJ2635" s="20"/>
    </row>
    <row r="2636" spans="1:36" ht="17.100000000000001" customHeight="1" x14ac:dyDescent="0.25">
      <c r="A2636" s="60"/>
      <c r="B2636" s="18"/>
      <c r="C2636" s="19"/>
      <c r="K2636" s="21"/>
      <c r="AD2636" s="20"/>
      <c r="AE2636" s="20"/>
      <c r="AF2636" s="20"/>
      <c r="AG2636" s="20"/>
      <c r="AH2636" s="20"/>
      <c r="AI2636" s="20"/>
      <c r="AJ2636" s="20"/>
    </row>
    <row r="2637" spans="1:36" ht="17.100000000000001" customHeight="1" x14ac:dyDescent="0.25">
      <c r="A2637" s="60"/>
      <c r="B2637" s="18"/>
      <c r="C2637" s="19"/>
      <c r="K2637" s="21"/>
      <c r="AD2637" s="20"/>
      <c r="AE2637" s="20"/>
      <c r="AF2637" s="20"/>
      <c r="AG2637" s="20"/>
      <c r="AH2637" s="20"/>
      <c r="AI2637" s="20"/>
      <c r="AJ2637" s="20"/>
    </row>
    <row r="2638" spans="1:36" ht="17.100000000000001" customHeight="1" x14ac:dyDescent="0.25">
      <c r="A2638" s="60"/>
      <c r="B2638" s="18"/>
      <c r="C2638" s="19"/>
      <c r="K2638" s="21"/>
      <c r="AD2638" s="20"/>
      <c r="AE2638" s="20"/>
      <c r="AF2638" s="20"/>
      <c r="AG2638" s="20"/>
      <c r="AH2638" s="20"/>
      <c r="AI2638" s="20"/>
      <c r="AJ2638" s="20"/>
    </row>
    <row r="2639" spans="1:36" ht="17.100000000000001" customHeight="1" x14ac:dyDescent="0.25">
      <c r="A2639" s="60"/>
      <c r="B2639" s="18"/>
      <c r="C2639" s="19"/>
      <c r="K2639" s="21"/>
      <c r="AD2639" s="20"/>
      <c r="AE2639" s="20"/>
      <c r="AF2639" s="20"/>
      <c r="AG2639" s="20"/>
      <c r="AH2639" s="20"/>
      <c r="AI2639" s="20"/>
      <c r="AJ2639" s="20"/>
    </row>
    <row r="2640" spans="1:36" ht="17.100000000000001" customHeight="1" x14ac:dyDescent="0.25">
      <c r="A2640" s="60"/>
      <c r="B2640" s="18"/>
      <c r="C2640" s="19"/>
      <c r="K2640" s="21"/>
      <c r="AD2640" s="20"/>
      <c r="AE2640" s="20"/>
      <c r="AF2640" s="20"/>
      <c r="AG2640" s="20"/>
      <c r="AH2640" s="20"/>
      <c r="AI2640" s="20"/>
      <c r="AJ2640" s="20"/>
    </row>
    <row r="2641" spans="1:36" ht="17.100000000000001" customHeight="1" x14ac:dyDescent="0.25">
      <c r="A2641" s="60"/>
      <c r="B2641" s="18"/>
      <c r="C2641" s="19"/>
      <c r="K2641" s="21"/>
      <c r="AD2641" s="20"/>
      <c r="AE2641" s="20"/>
      <c r="AF2641" s="20"/>
      <c r="AG2641" s="20"/>
      <c r="AH2641" s="20"/>
      <c r="AI2641" s="20"/>
      <c r="AJ2641" s="20"/>
    </row>
    <row r="2642" spans="1:36" ht="17.100000000000001" customHeight="1" x14ac:dyDescent="0.25">
      <c r="A2642" s="60"/>
      <c r="B2642" s="18"/>
      <c r="C2642" s="19"/>
      <c r="K2642" s="21"/>
      <c r="AD2642" s="20"/>
      <c r="AE2642" s="20"/>
      <c r="AF2642" s="20"/>
      <c r="AG2642" s="20"/>
      <c r="AH2642" s="20"/>
      <c r="AI2642" s="20"/>
      <c r="AJ2642" s="20"/>
    </row>
    <row r="2643" spans="1:36" ht="17.100000000000001" customHeight="1" x14ac:dyDescent="0.25">
      <c r="A2643" s="60"/>
      <c r="B2643" s="18"/>
      <c r="C2643" s="19"/>
      <c r="K2643" s="21"/>
      <c r="AD2643" s="20"/>
      <c r="AE2643" s="20"/>
      <c r="AF2643" s="20"/>
      <c r="AG2643" s="20"/>
      <c r="AH2643" s="20"/>
      <c r="AI2643" s="20"/>
      <c r="AJ2643" s="20"/>
    </row>
    <row r="2644" spans="1:36" ht="17.100000000000001" customHeight="1" x14ac:dyDescent="0.25">
      <c r="A2644" s="60"/>
      <c r="B2644" s="18"/>
      <c r="C2644" s="19"/>
      <c r="K2644" s="21"/>
      <c r="AD2644" s="20"/>
      <c r="AE2644" s="20"/>
      <c r="AF2644" s="20"/>
      <c r="AG2644" s="20"/>
      <c r="AH2644" s="20"/>
      <c r="AI2644" s="20"/>
      <c r="AJ2644" s="20"/>
    </row>
    <row r="2645" spans="1:36" ht="17.100000000000001" customHeight="1" x14ac:dyDescent="0.25">
      <c r="A2645" s="60"/>
      <c r="B2645" s="18"/>
      <c r="C2645" s="19"/>
      <c r="K2645" s="21"/>
      <c r="AD2645" s="20"/>
      <c r="AE2645" s="20"/>
      <c r="AF2645" s="20"/>
      <c r="AG2645" s="20"/>
      <c r="AH2645" s="20"/>
      <c r="AI2645" s="20"/>
      <c r="AJ2645" s="20"/>
    </row>
    <row r="2646" spans="1:36" ht="17.100000000000001" customHeight="1" x14ac:dyDescent="0.25">
      <c r="A2646" s="60"/>
      <c r="B2646" s="18"/>
      <c r="C2646" s="19"/>
      <c r="K2646" s="21"/>
      <c r="AD2646" s="20"/>
      <c r="AE2646" s="20"/>
      <c r="AF2646" s="20"/>
      <c r="AG2646" s="20"/>
      <c r="AH2646" s="20"/>
      <c r="AI2646" s="20"/>
      <c r="AJ2646" s="20"/>
    </row>
    <row r="2647" spans="1:36" ht="17.100000000000001" customHeight="1" x14ac:dyDescent="0.25">
      <c r="A2647" s="60"/>
      <c r="B2647" s="18"/>
      <c r="C2647" s="19"/>
      <c r="K2647" s="21"/>
      <c r="AD2647" s="20"/>
      <c r="AE2647" s="20"/>
      <c r="AF2647" s="20"/>
      <c r="AG2647" s="20"/>
      <c r="AH2647" s="20"/>
      <c r="AI2647" s="20"/>
      <c r="AJ2647" s="20"/>
    </row>
    <row r="2648" spans="1:36" ht="17.100000000000001" customHeight="1" x14ac:dyDescent="0.25">
      <c r="A2648" s="60"/>
      <c r="B2648" s="18"/>
      <c r="C2648" s="19"/>
      <c r="K2648" s="21"/>
      <c r="AD2648" s="20"/>
      <c r="AE2648" s="20"/>
      <c r="AF2648" s="20"/>
      <c r="AG2648" s="20"/>
      <c r="AH2648" s="20"/>
      <c r="AI2648" s="20"/>
      <c r="AJ2648" s="20"/>
    </row>
    <row r="2649" spans="1:36" ht="17.100000000000001" customHeight="1" x14ac:dyDescent="0.25">
      <c r="A2649" s="60"/>
      <c r="B2649" s="18"/>
      <c r="C2649" s="19"/>
      <c r="K2649" s="21"/>
      <c r="AD2649" s="20"/>
      <c r="AE2649" s="20"/>
      <c r="AF2649" s="20"/>
      <c r="AG2649" s="20"/>
      <c r="AH2649" s="20"/>
      <c r="AI2649" s="20"/>
      <c r="AJ2649" s="20"/>
    </row>
    <row r="2650" spans="1:36" ht="17.100000000000001" customHeight="1" x14ac:dyDescent="0.25">
      <c r="A2650" s="60"/>
      <c r="B2650" s="18"/>
      <c r="C2650" s="19"/>
      <c r="K2650" s="21"/>
      <c r="AD2650" s="20"/>
      <c r="AE2650" s="20"/>
      <c r="AF2650" s="20"/>
      <c r="AG2650" s="20"/>
      <c r="AH2650" s="20"/>
      <c r="AI2650" s="20"/>
      <c r="AJ2650" s="20"/>
    </row>
    <row r="2651" spans="1:36" ht="17.100000000000001" customHeight="1" x14ac:dyDescent="0.25">
      <c r="A2651" s="60"/>
      <c r="B2651" s="18"/>
      <c r="C2651" s="19"/>
      <c r="K2651" s="21"/>
      <c r="AD2651" s="20"/>
      <c r="AE2651" s="20"/>
      <c r="AF2651" s="20"/>
      <c r="AG2651" s="20"/>
      <c r="AH2651" s="20"/>
      <c r="AI2651" s="20"/>
      <c r="AJ2651" s="20"/>
    </row>
    <row r="2652" spans="1:36" ht="17.100000000000001" customHeight="1" x14ac:dyDescent="0.25">
      <c r="A2652" s="60"/>
      <c r="B2652" s="18"/>
      <c r="C2652" s="19"/>
      <c r="K2652" s="21"/>
      <c r="AD2652" s="20"/>
      <c r="AE2652" s="20"/>
      <c r="AF2652" s="20"/>
      <c r="AG2652" s="20"/>
      <c r="AH2652" s="20"/>
      <c r="AI2652" s="20"/>
      <c r="AJ2652" s="20"/>
    </row>
    <row r="2653" spans="1:36" ht="17.100000000000001" customHeight="1" x14ac:dyDescent="0.25">
      <c r="A2653" s="60"/>
      <c r="B2653" s="18"/>
      <c r="C2653" s="19"/>
      <c r="K2653" s="21"/>
      <c r="AD2653" s="20"/>
      <c r="AE2653" s="20"/>
      <c r="AF2653" s="20"/>
      <c r="AG2653" s="20"/>
      <c r="AH2653" s="20"/>
      <c r="AI2653" s="20"/>
      <c r="AJ2653" s="20"/>
    </row>
    <row r="2654" spans="1:36" ht="17.100000000000001" customHeight="1" x14ac:dyDescent="0.25">
      <c r="A2654" s="60"/>
      <c r="B2654" s="18"/>
      <c r="C2654" s="19"/>
      <c r="K2654" s="21"/>
      <c r="AD2654" s="20"/>
      <c r="AE2654" s="20"/>
      <c r="AF2654" s="20"/>
      <c r="AG2654" s="20"/>
      <c r="AH2654" s="20"/>
      <c r="AI2654" s="20"/>
      <c r="AJ2654" s="20"/>
    </row>
    <row r="2655" spans="1:36" ht="17.100000000000001" customHeight="1" x14ac:dyDescent="0.25">
      <c r="A2655" s="60"/>
      <c r="B2655" s="18"/>
      <c r="C2655" s="19"/>
      <c r="K2655" s="21"/>
      <c r="AD2655" s="20"/>
      <c r="AE2655" s="20"/>
      <c r="AF2655" s="20"/>
      <c r="AG2655" s="20"/>
      <c r="AH2655" s="20"/>
      <c r="AI2655" s="20"/>
      <c r="AJ2655" s="20"/>
    </row>
    <row r="2656" spans="1:36" ht="17.100000000000001" customHeight="1" x14ac:dyDescent="0.25">
      <c r="A2656" s="60"/>
      <c r="B2656" s="18"/>
      <c r="C2656" s="19"/>
      <c r="K2656" s="21"/>
      <c r="AD2656" s="20"/>
      <c r="AE2656" s="20"/>
      <c r="AF2656" s="20"/>
      <c r="AG2656" s="20"/>
      <c r="AH2656" s="20"/>
      <c r="AI2656" s="20"/>
      <c r="AJ2656" s="20"/>
    </row>
    <row r="2657" spans="1:36" ht="17.100000000000001" customHeight="1" x14ac:dyDescent="0.25">
      <c r="A2657" s="60"/>
      <c r="B2657" s="18"/>
      <c r="C2657" s="19"/>
      <c r="K2657" s="21"/>
      <c r="AD2657" s="20"/>
      <c r="AE2657" s="20"/>
      <c r="AF2657" s="20"/>
      <c r="AG2657" s="20"/>
      <c r="AH2657" s="20"/>
      <c r="AI2657" s="20"/>
      <c r="AJ2657" s="20"/>
    </row>
    <row r="2658" spans="1:36" ht="17.100000000000001" customHeight="1" x14ac:dyDescent="0.25">
      <c r="A2658" s="60"/>
      <c r="B2658" s="18"/>
      <c r="C2658" s="19"/>
      <c r="K2658" s="21"/>
      <c r="AD2658" s="20"/>
      <c r="AE2658" s="20"/>
      <c r="AF2658" s="20"/>
      <c r="AG2658" s="20"/>
      <c r="AH2658" s="20"/>
      <c r="AI2658" s="20"/>
      <c r="AJ2658" s="20"/>
    </row>
    <row r="2659" spans="1:36" ht="17.100000000000001" customHeight="1" x14ac:dyDescent="0.25">
      <c r="A2659" s="60"/>
      <c r="B2659" s="18"/>
      <c r="C2659" s="19"/>
      <c r="K2659" s="21"/>
      <c r="AD2659" s="20"/>
      <c r="AE2659" s="20"/>
      <c r="AF2659" s="20"/>
      <c r="AG2659" s="20"/>
      <c r="AH2659" s="20"/>
      <c r="AI2659" s="20"/>
      <c r="AJ2659" s="20"/>
    </row>
    <row r="2660" spans="1:36" ht="17.100000000000001" customHeight="1" x14ac:dyDescent="0.25">
      <c r="A2660" s="60"/>
      <c r="B2660" s="18"/>
      <c r="C2660" s="19"/>
      <c r="K2660" s="21"/>
      <c r="AD2660" s="20"/>
      <c r="AE2660" s="20"/>
      <c r="AF2660" s="20"/>
      <c r="AG2660" s="20"/>
      <c r="AH2660" s="20"/>
      <c r="AI2660" s="20"/>
      <c r="AJ2660" s="20"/>
    </row>
    <row r="2661" spans="1:36" ht="17.100000000000001" customHeight="1" x14ac:dyDescent="0.25">
      <c r="A2661" s="60"/>
      <c r="B2661" s="18"/>
      <c r="C2661" s="19"/>
      <c r="K2661" s="21"/>
      <c r="AD2661" s="20"/>
      <c r="AE2661" s="20"/>
      <c r="AF2661" s="20"/>
      <c r="AG2661" s="20"/>
      <c r="AH2661" s="20"/>
      <c r="AI2661" s="20"/>
      <c r="AJ2661" s="20"/>
    </row>
    <row r="2662" spans="1:36" ht="17.100000000000001" customHeight="1" x14ac:dyDescent="0.25">
      <c r="A2662" s="60"/>
      <c r="B2662" s="18"/>
      <c r="C2662" s="19"/>
      <c r="K2662" s="21"/>
      <c r="AD2662" s="20"/>
      <c r="AE2662" s="20"/>
      <c r="AF2662" s="20"/>
      <c r="AG2662" s="20"/>
      <c r="AH2662" s="20"/>
      <c r="AI2662" s="20"/>
      <c r="AJ2662" s="20"/>
    </row>
    <row r="2663" spans="1:36" ht="17.100000000000001" customHeight="1" x14ac:dyDescent="0.25">
      <c r="A2663" s="60"/>
      <c r="B2663" s="18"/>
      <c r="C2663" s="19"/>
      <c r="K2663" s="21"/>
      <c r="AD2663" s="20"/>
      <c r="AE2663" s="20"/>
      <c r="AF2663" s="20"/>
      <c r="AG2663" s="20"/>
      <c r="AH2663" s="20"/>
      <c r="AI2663" s="20"/>
      <c r="AJ2663" s="20"/>
    </row>
    <row r="2664" spans="1:36" ht="17.100000000000001" customHeight="1" x14ac:dyDescent="0.25">
      <c r="A2664" s="60"/>
      <c r="B2664" s="18"/>
      <c r="C2664" s="19"/>
      <c r="K2664" s="21"/>
      <c r="AD2664" s="20"/>
      <c r="AE2664" s="20"/>
      <c r="AF2664" s="20"/>
      <c r="AG2664" s="20"/>
      <c r="AH2664" s="20"/>
      <c r="AI2664" s="20"/>
      <c r="AJ2664" s="20"/>
    </row>
    <row r="2665" spans="1:36" ht="17.100000000000001" customHeight="1" x14ac:dyDescent="0.25">
      <c r="A2665" s="60"/>
      <c r="B2665" s="18"/>
      <c r="C2665" s="19"/>
      <c r="K2665" s="21"/>
      <c r="AD2665" s="20"/>
      <c r="AE2665" s="20"/>
      <c r="AF2665" s="20"/>
      <c r="AG2665" s="20"/>
      <c r="AH2665" s="20"/>
      <c r="AI2665" s="20"/>
      <c r="AJ2665" s="20"/>
    </row>
    <row r="2666" spans="1:36" ht="17.100000000000001" customHeight="1" x14ac:dyDescent="0.25">
      <c r="A2666" s="60"/>
      <c r="B2666" s="18"/>
      <c r="C2666" s="19"/>
      <c r="K2666" s="21"/>
      <c r="AD2666" s="20"/>
      <c r="AE2666" s="20"/>
      <c r="AF2666" s="20"/>
      <c r="AG2666" s="20"/>
      <c r="AH2666" s="20"/>
      <c r="AI2666" s="20"/>
      <c r="AJ2666" s="20"/>
    </row>
    <row r="2667" spans="1:36" ht="17.100000000000001" customHeight="1" x14ac:dyDescent="0.25">
      <c r="A2667" s="60"/>
      <c r="B2667" s="18"/>
      <c r="C2667" s="19"/>
      <c r="K2667" s="21"/>
      <c r="AD2667" s="20"/>
      <c r="AE2667" s="20"/>
      <c r="AF2667" s="20"/>
      <c r="AG2667" s="20"/>
      <c r="AH2667" s="20"/>
      <c r="AI2667" s="20"/>
      <c r="AJ2667" s="20"/>
    </row>
    <row r="2668" spans="1:36" ht="17.100000000000001" customHeight="1" x14ac:dyDescent="0.25">
      <c r="A2668" s="60"/>
      <c r="B2668" s="18"/>
      <c r="C2668" s="19"/>
      <c r="K2668" s="21"/>
      <c r="AD2668" s="20"/>
      <c r="AE2668" s="20"/>
      <c r="AF2668" s="20"/>
      <c r="AG2668" s="20"/>
      <c r="AH2668" s="20"/>
      <c r="AI2668" s="20"/>
      <c r="AJ2668" s="20"/>
    </row>
    <row r="2669" spans="1:36" ht="17.100000000000001" customHeight="1" x14ac:dyDescent="0.25">
      <c r="A2669" s="60"/>
      <c r="B2669" s="18"/>
      <c r="C2669" s="19"/>
      <c r="K2669" s="21"/>
      <c r="AD2669" s="20"/>
      <c r="AE2669" s="20"/>
      <c r="AF2669" s="20"/>
      <c r="AG2669" s="20"/>
      <c r="AH2669" s="20"/>
      <c r="AI2669" s="20"/>
      <c r="AJ2669" s="20"/>
    </row>
    <row r="2670" spans="1:36" ht="17.100000000000001" customHeight="1" x14ac:dyDescent="0.25">
      <c r="A2670" s="60"/>
      <c r="B2670" s="18"/>
      <c r="C2670" s="19"/>
      <c r="K2670" s="21"/>
      <c r="AD2670" s="20"/>
      <c r="AE2670" s="20"/>
      <c r="AF2670" s="20"/>
      <c r="AG2670" s="20"/>
      <c r="AH2670" s="20"/>
      <c r="AI2670" s="20"/>
      <c r="AJ2670" s="20"/>
    </row>
    <row r="2671" spans="1:36" ht="17.100000000000001" customHeight="1" x14ac:dyDescent="0.25">
      <c r="A2671" s="60"/>
      <c r="B2671" s="18"/>
      <c r="C2671" s="19"/>
      <c r="K2671" s="21"/>
      <c r="AD2671" s="20"/>
      <c r="AE2671" s="20"/>
      <c r="AF2671" s="20"/>
      <c r="AG2671" s="20"/>
      <c r="AH2671" s="20"/>
      <c r="AI2671" s="20"/>
      <c r="AJ2671" s="20"/>
    </row>
    <row r="2672" spans="1:36" ht="17.100000000000001" customHeight="1" x14ac:dyDescent="0.25">
      <c r="A2672" s="60"/>
      <c r="B2672" s="18"/>
      <c r="C2672" s="19"/>
      <c r="K2672" s="21"/>
      <c r="AD2672" s="20"/>
      <c r="AE2672" s="20"/>
      <c r="AF2672" s="20"/>
      <c r="AG2672" s="20"/>
      <c r="AH2672" s="20"/>
      <c r="AI2672" s="20"/>
      <c r="AJ2672" s="20"/>
    </row>
    <row r="2673" spans="1:36" ht="17.100000000000001" customHeight="1" x14ac:dyDescent="0.25">
      <c r="A2673" s="60"/>
      <c r="B2673" s="18"/>
      <c r="C2673" s="19"/>
      <c r="K2673" s="21"/>
      <c r="AD2673" s="20"/>
      <c r="AE2673" s="20"/>
      <c r="AF2673" s="20"/>
      <c r="AG2673" s="20"/>
      <c r="AH2673" s="20"/>
      <c r="AI2673" s="20"/>
      <c r="AJ2673" s="20"/>
    </row>
    <row r="2674" spans="1:36" ht="17.100000000000001" customHeight="1" x14ac:dyDescent="0.25">
      <c r="A2674" s="60"/>
      <c r="B2674" s="18"/>
      <c r="C2674" s="19"/>
      <c r="K2674" s="21"/>
      <c r="AD2674" s="20"/>
      <c r="AE2674" s="20"/>
      <c r="AF2674" s="20"/>
      <c r="AG2674" s="20"/>
      <c r="AH2674" s="20"/>
      <c r="AI2674" s="20"/>
      <c r="AJ2674" s="20"/>
    </row>
    <row r="2675" spans="1:36" ht="17.100000000000001" customHeight="1" x14ac:dyDescent="0.25">
      <c r="A2675" s="60"/>
      <c r="B2675" s="18"/>
      <c r="C2675" s="19"/>
      <c r="K2675" s="21"/>
      <c r="AD2675" s="20"/>
      <c r="AE2675" s="20"/>
      <c r="AF2675" s="20"/>
      <c r="AG2675" s="20"/>
      <c r="AH2675" s="20"/>
      <c r="AI2675" s="20"/>
      <c r="AJ2675" s="20"/>
    </row>
    <row r="2676" spans="1:36" ht="17.100000000000001" customHeight="1" x14ac:dyDescent="0.25">
      <c r="A2676" s="60"/>
      <c r="B2676" s="18"/>
      <c r="C2676" s="19"/>
      <c r="K2676" s="21"/>
      <c r="AD2676" s="20"/>
      <c r="AE2676" s="20"/>
      <c r="AF2676" s="20"/>
      <c r="AG2676" s="20"/>
      <c r="AH2676" s="20"/>
      <c r="AI2676" s="20"/>
      <c r="AJ2676" s="20"/>
    </row>
    <row r="2677" spans="1:36" ht="17.100000000000001" customHeight="1" x14ac:dyDescent="0.25">
      <c r="A2677" s="60"/>
      <c r="B2677" s="18"/>
      <c r="C2677" s="19"/>
      <c r="K2677" s="21"/>
      <c r="AD2677" s="20"/>
      <c r="AE2677" s="20"/>
      <c r="AF2677" s="20"/>
      <c r="AG2677" s="20"/>
      <c r="AH2677" s="20"/>
      <c r="AI2677" s="20"/>
      <c r="AJ2677" s="20"/>
    </row>
    <row r="2678" spans="1:36" ht="17.100000000000001" customHeight="1" x14ac:dyDescent="0.25">
      <c r="A2678" s="60"/>
      <c r="B2678" s="18"/>
      <c r="C2678" s="19"/>
      <c r="K2678" s="21"/>
      <c r="AD2678" s="20"/>
      <c r="AE2678" s="20"/>
      <c r="AF2678" s="20"/>
      <c r="AG2678" s="20"/>
      <c r="AH2678" s="20"/>
      <c r="AI2678" s="20"/>
      <c r="AJ2678" s="20"/>
    </row>
    <row r="2679" spans="1:36" ht="17.100000000000001" customHeight="1" x14ac:dyDescent="0.25">
      <c r="A2679" s="60"/>
      <c r="B2679" s="18"/>
      <c r="C2679" s="19"/>
      <c r="K2679" s="21"/>
      <c r="AD2679" s="20"/>
      <c r="AE2679" s="20"/>
      <c r="AF2679" s="20"/>
      <c r="AG2679" s="20"/>
      <c r="AH2679" s="20"/>
      <c r="AI2679" s="20"/>
      <c r="AJ2679" s="20"/>
    </row>
    <row r="2680" spans="1:36" ht="17.100000000000001" customHeight="1" x14ac:dyDescent="0.25">
      <c r="A2680" s="60"/>
      <c r="B2680" s="18"/>
      <c r="C2680" s="19"/>
      <c r="K2680" s="21"/>
      <c r="AD2680" s="20"/>
      <c r="AE2680" s="20"/>
      <c r="AF2680" s="20"/>
      <c r="AG2680" s="20"/>
      <c r="AH2680" s="20"/>
      <c r="AI2680" s="20"/>
      <c r="AJ2680" s="20"/>
    </row>
    <row r="2681" spans="1:36" ht="17.100000000000001" customHeight="1" x14ac:dyDescent="0.25">
      <c r="A2681" s="60"/>
      <c r="B2681" s="18"/>
      <c r="C2681" s="19"/>
      <c r="K2681" s="21"/>
      <c r="AD2681" s="20"/>
      <c r="AE2681" s="20"/>
      <c r="AF2681" s="20"/>
      <c r="AG2681" s="20"/>
      <c r="AH2681" s="20"/>
      <c r="AI2681" s="20"/>
      <c r="AJ2681" s="20"/>
    </row>
    <row r="2682" spans="1:36" ht="17.100000000000001" customHeight="1" x14ac:dyDescent="0.25">
      <c r="A2682" s="60"/>
      <c r="B2682" s="18"/>
      <c r="C2682" s="19"/>
      <c r="K2682" s="21"/>
      <c r="AD2682" s="20"/>
      <c r="AE2682" s="20"/>
      <c r="AF2682" s="20"/>
      <c r="AG2682" s="20"/>
      <c r="AH2682" s="20"/>
      <c r="AI2682" s="20"/>
      <c r="AJ2682" s="20"/>
    </row>
    <row r="2683" spans="1:36" ht="17.100000000000001" customHeight="1" x14ac:dyDescent="0.25">
      <c r="A2683" s="60"/>
      <c r="B2683" s="18"/>
      <c r="C2683" s="19"/>
      <c r="K2683" s="21"/>
      <c r="AD2683" s="20"/>
      <c r="AE2683" s="20"/>
      <c r="AF2683" s="20"/>
      <c r="AG2683" s="20"/>
      <c r="AH2683" s="20"/>
      <c r="AI2683" s="20"/>
      <c r="AJ2683" s="20"/>
    </row>
    <row r="2684" spans="1:36" ht="17.100000000000001" customHeight="1" x14ac:dyDescent="0.25">
      <c r="A2684" s="60"/>
      <c r="B2684" s="18"/>
      <c r="C2684" s="19"/>
      <c r="K2684" s="21"/>
      <c r="AD2684" s="20"/>
      <c r="AE2684" s="20"/>
      <c r="AF2684" s="20"/>
      <c r="AG2684" s="20"/>
      <c r="AH2684" s="20"/>
      <c r="AI2684" s="20"/>
      <c r="AJ2684" s="20"/>
    </row>
    <row r="2685" spans="1:36" ht="17.100000000000001" customHeight="1" x14ac:dyDescent="0.25">
      <c r="A2685" s="60"/>
      <c r="B2685" s="18"/>
      <c r="C2685" s="19"/>
      <c r="K2685" s="21"/>
      <c r="AD2685" s="20"/>
      <c r="AE2685" s="20"/>
      <c r="AF2685" s="20"/>
      <c r="AG2685" s="20"/>
      <c r="AH2685" s="20"/>
      <c r="AI2685" s="20"/>
      <c r="AJ2685" s="20"/>
    </row>
    <row r="2686" spans="1:36" ht="17.100000000000001" customHeight="1" x14ac:dyDescent="0.25">
      <c r="A2686" s="60"/>
      <c r="B2686" s="18"/>
      <c r="C2686" s="19"/>
      <c r="K2686" s="21"/>
      <c r="AD2686" s="20"/>
      <c r="AE2686" s="20"/>
      <c r="AF2686" s="20"/>
      <c r="AG2686" s="20"/>
      <c r="AH2686" s="20"/>
      <c r="AI2686" s="20"/>
      <c r="AJ2686" s="20"/>
    </row>
    <row r="2687" spans="1:36" ht="17.100000000000001" customHeight="1" x14ac:dyDescent="0.25">
      <c r="A2687" s="60"/>
      <c r="B2687" s="18"/>
      <c r="C2687" s="19"/>
      <c r="K2687" s="21"/>
      <c r="AD2687" s="20"/>
      <c r="AE2687" s="20"/>
      <c r="AF2687" s="20"/>
      <c r="AG2687" s="20"/>
      <c r="AH2687" s="20"/>
      <c r="AI2687" s="20"/>
      <c r="AJ2687" s="20"/>
    </row>
    <row r="2688" spans="1:36" ht="17.100000000000001" customHeight="1" x14ac:dyDescent="0.25">
      <c r="A2688" s="60"/>
      <c r="B2688" s="18"/>
      <c r="C2688" s="19"/>
      <c r="K2688" s="21"/>
      <c r="AD2688" s="20"/>
      <c r="AE2688" s="20"/>
      <c r="AF2688" s="20"/>
      <c r="AG2688" s="20"/>
      <c r="AH2688" s="20"/>
      <c r="AI2688" s="20"/>
      <c r="AJ2688" s="20"/>
    </row>
    <row r="2689" spans="1:36" ht="17.100000000000001" customHeight="1" x14ac:dyDescent="0.25">
      <c r="A2689" s="60"/>
      <c r="B2689" s="18"/>
      <c r="C2689" s="19"/>
      <c r="K2689" s="21"/>
      <c r="AD2689" s="20"/>
      <c r="AE2689" s="20"/>
      <c r="AF2689" s="20"/>
      <c r="AG2689" s="20"/>
      <c r="AH2689" s="20"/>
      <c r="AI2689" s="20"/>
      <c r="AJ2689" s="20"/>
    </row>
    <row r="2690" spans="1:36" ht="17.100000000000001" customHeight="1" x14ac:dyDescent="0.25">
      <c r="A2690" s="60"/>
      <c r="B2690" s="18"/>
      <c r="C2690" s="19"/>
      <c r="K2690" s="21"/>
      <c r="AD2690" s="20"/>
      <c r="AE2690" s="20"/>
      <c r="AF2690" s="20"/>
      <c r="AG2690" s="20"/>
      <c r="AH2690" s="20"/>
      <c r="AI2690" s="20"/>
      <c r="AJ2690" s="20"/>
    </row>
    <row r="2691" spans="1:36" ht="17.100000000000001" customHeight="1" x14ac:dyDescent="0.25">
      <c r="A2691" s="60"/>
      <c r="B2691" s="18"/>
      <c r="C2691" s="19"/>
      <c r="K2691" s="21"/>
      <c r="AD2691" s="20"/>
      <c r="AE2691" s="20"/>
      <c r="AF2691" s="20"/>
      <c r="AG2691" s="20"/>
      <c r="AH2691" s="20"/>
      <c r="AI2691" s="20"/>
      <c r="AJ2691" s="20"/>
    </row>
    <row r="2692" spans="1:36" ht="17.100000000000001" customHeight="1" x14ac:dyDescent="0.25">
      <c r="A2692" s="60"/>
      <c r="B2692" s="18"/>
      <c r="C2692" s="19"/>
      <c r="K2692" s="21"/>
      <c r="AD2692" s="20"/>
      <c r="AE2692" s="20"/>
      <c r="AF2692" s="20"/>
      <c r="AG2692" s="20"/>
      <c r="AH2692" s="20"/>
      <c r="AI2692" s="20"/>
      <c r="AJ2692" s="20"/>
    </row>
    <row r="2693" spans="1:36" ht="17.100000000000001" customHeight="1" x14ac:dyDescent="0.25">
      <c r="A2693" s="60"/>
      <c r="B2693" s="18"/>
      <c r="C2693" s="19"/>
      <c r="K2693" s="21"/>
      <c r="AD2693" s="20"/>
      <c r="AE2693" s="20"/>
      <c r="AF2693" s="20"/>
      <c r="AG2693" s="20"/>
      <c r="AH2693" s="20"/>
      <c r="AI2693" s="20"/>
      <c r="AJ2693" s="20"/>
    </row>
    <row r="2694" spans="1:36" ht="17.100000000000001" customHeight="1" x14ac:dyDescent="0.25">
      <c r="A2694" s="60"/>
      <c r="B2694" s="18"/>
      <c r="C2694" s="19"/>
      <c r="K2694" s="21"/>
      <c r="AD2694" s="20"/>
      <c r="AE2694" s="20"/>
      <c r="AF2694" s="20"/>
      <c r="AG2694" s="20"/>
      <c r="AH2694" s="20"/>
      <c r="AI2694" s="20"/>
      <c r="AJ2694" s="20"/>
    </row>
    <row r="2695" spans="1:36" ht="17.100000000000001" customHeight="1" x14ac:dyDescent="0.25">
      <c r="A2695" s="60"/>
      <c r="B2695" s="18"/>
      <c r="C2695" s="19"/>
      <c r="K2695" s="21"/>
      <c r="AD2695" s="20"/>
      <c r="AE2695" s="20"/>
      <c r="AF2695" s="20"/>
      <c r="AG2695" s="20"/>
      <c r="AH2695" s="20"/>
      <c r="AI2695" s="20"/>
      <c r="AJ2695" s="20"/>
    </row>
    <row r="2696" spans="1:36" ht="17.100000000000001" customHeight="1" x14ac:dyDescent="0.25">
      <c r="A2696" s="60"/>
      <c r="B2696" s="18"/>
      <c r="C2696" s="19"/>
      <c r="K2696" s="21"/>
      <c r="AD2696" s="20"/>
      <c r="AE2696" s="20"/>
      <c r="AF2696" s="20"/>
      <c r="AG2696" s="20"/>
      <c r="AH2696" s="20"/>
      <c r="AI2696" s="20"/>
      <c r="AJ2696" s="20"/>
    </row>
    <row r="2697" spans="1:36" ht="17.100000000000001" customHeight="1" x14ac:dyDescent="0.25">
      <c r="A2697" s="60"/>
      <c r="B2697" s="18"/>
      <c r="C2697" s="19"/>
      <c r="K2697" s="21"/>
      <c r="AD2697" s="20"/>
      <c r="AE2697" s="20"/>
      <c r="AF2697" s="20"/>
      <c r="AG2697" s="20"/>
      <c r="AH2697" s="20"/>
      <c r="AI2697" s="20"/>
      <c r="AJ2697" s="20"/>
    </row>
    <row r="2698" spans="1:36" ht="17.100000000000001" customHeight="1" x14ac:dyDescent="0.25">
      <c r="A2698" s="60"/>
      <c r="B2698" s="18"/>
      <c r="C2698" s="19"/>
      <c r="K2698" s="21"/>
      <c r="AD2698" s="20"/>
      <c r="AE2698" s="20"/>
      <c r="AF2698" s="20"/>
      <c r="AG2698" s="20"/>
      <c r="AH2698" s="20"/>
      <c r="AI2698" s="20"/>
      <c r="AJ2698" s="20"/>
    </row>
    <row r="2699" spans="1:36" ht="17.100000000000001" customHeight="1" x14ac:dyDescent="0.25">
      <c r="A2699" s="60"/>
      <c r="B2699" s="18"/>
      <c r="C2699" s="19"/>
      <c r="K2699" s="21"/>
      <c r="AD2699" s="20"/>
      <c r="AE2699" s="20"/>
      <c r="AF2699" s="20"/>
      <c r="AG2699" s="20"/>
      <c r="AH2699" s="20"/>
      <c r="AI2699" s="20"/>
      <c r="AJ2699" s="20"/>
    </row>
    <row r="2700" spans="1:36" ht="17.100000000000001" customHeight="1" x14ac:dyDescent="0.25">
      <c r="A2700" s="60"/>
      <c r="B2700" s="18"/>
      <c r="C2700" s="19"/>
      <c r="K2700" s="21"/>
      <c r="AD2700" s="20"/>
      <c r="AE2700" s="20"/>
      <c r="AF2700" s="20"/>
      <c r="AG2700" s="20"/>
      <c r="AH2700" s="20"/>
      <c r="AI2700" s="20"/>
      <c r="AJ2700" s="20"/>
    </row>
    <row r="2701" spans="1:36" ht="17.100000000000001" customHeight="1" x14ac:dyDescent="0.25">
      <c r="A2701" s="60"/>
      <c r="B2701" s="18"/>
      <c r="C2701" s="19"/>
      <c r="K2701" s="21"/>
      <c r="AD2701" s="20"/>
      <c r="AE2701" s="20"/>
      <c r="AF2701" s="20"/>
      <c r="AG2701" s="20"/>
      <c r="AH2701" s="20"/>
      <c r="AI2701" s="20"/>
      <c r="AJ2701" s="20"/>
    </row>
    <row r="2702" spans="1:36" ht="17.100000000000001" customHeight="1" x14ac:dyDescent="0.25">
      <c r="A2702" s="60"/>
      <c r="B2702" s="18"/>
      <c r="C2702" s="19"/>
      <c r="K2702" s="21"/>
      <c r="AD2702" s="20"/>
      <c r="AE2702" s="20"/>
      <c r="AF2702" s="20"/>
      <c r="AG2702" s="20"/>
      <c r="AH2702" s="20"/>
      <c r="AI2702" s="20"/>
      <c r="AJ2702" s="20"/>
    </row>
    <row r="2703" spans="1:36" ht="17.100000000000001" customHeight="1" x14ac:dyDescent="0.25">
      <c r="A2703" s="60"/>
      <c r="B2703" s="18"/>
      <c r="C2703" s="19"/>
      <c r="K2703" s="21"/>
      <c r="AD2703" s="20"/>
      <c r="AE2703" s="20"/>
      <c r="AF2703" s="20"/>
      <c r="AG2703" s="20"/>
      <c r="AH2703" s="20"/>
      <c r="AI2703" s="20"/>
      <c r="AJ2703" s="20"/>
    </row>
    <row r="2704" spans="1:36" ht="17.100000000000001" customHeight="1" x14ac:dyDescent="0.25">
      <c r="A2704" s="60"/>
      <c r="B2704" s="18"/>
      <c r="C2704" s="19"/>
      <c r="K2704" s="21"/>
      <c r="AD2704" s="20"/>
      <c r="AE2704" s="20"/>
      <c r="AF2704" s="20"/>
      <c r="AG2704" s="20"/>
      <c r="AH2704" s="20"/>
      <c r="AI2704" s="20"/>
      <c r="AJ2704" s="20"/>
    </row>
    <row r="2705" spans="1:36" ht="17.100000000000001" customHeight="1" x14ac:dyDescent="0.25">
      <c r="A2705" s="60"/>
      <c r="B2705" s="18"/>
      <c r="C2705" s="19"/>
      <c r="K2705" s="21"/>
      <c r="AD2705" s="20"/>
      <c r="AE2705" s="20"/>
      <c r="AF2705" s="20"/>
      <c r="AG2705" s="20"/>
      <c r="AH2705" s="20"/>
      <c r="AI2705" s="20"/>
      <c r="AJ2705" s="20"/>
    </row>
    <row r="2706" spans="1:36" ht="17.100000000000001" customHeight="1" x14ac:dyDescent="0.25">
      <c r="A2706" s="60"/>
      <c r="B2706" s="18"/>
      <c r="C2706" s="19"/>
      <c r="K2706" s="21"/>
      <c r="AD2706" s="20"/>
      <c r="AE2706" s="20"/>
      <c r="AF2706" s="20"/>
      <c r="AG2706" s="20"/>
      <c r="AH2706" s="20"/>
      <c r="AI2706" s="20"/>
      <c r="AJ2706" s="20"/>
    </row>
    <row r="2707" spans="1:36" ht="17.100000000000001" customHeight="1" x14ac:dyDescent="0.25">
      <c r="A2707" s="60"/>
      <c r="B2707" s="18"/>
      <c r="C2707" s="19"/>
      <c r="K2707" s="21"/>
      <c r="AD2707" s="20"/>
      <c r="AE2707" s="20"/>
      <c r="AF2707" s="20"/>
      <c r="AG2707" s="20"/>
      <c r="AH2707" s="20"/>
      <c r="AI2707" s="20"/>
      <c r="AJ2707" s="20"/>
    </row>
    <row r="2708" spans="1:36" ht="17.100000000000001" customHeight="1" x14ac:dyDescent="0.25">
      <c r="A2708" s="60"/>
      <c r="B2708" s="18"/>
      <c r="C2708" s="19"/>
      <c r="K2708" s="21"/>
      <c r="AD2708" s="20"/>
      <c r="AE2708" s="20"/>
      <c r="AF2708" s="20"/>
      <c r="AG2708" s="20"/>
      <c r="AH2708" s="20"/>
      <c r="AI2708" s="20"/>
      <c r="AJ2708" s="20"/>
    </row>
    <row r="2709" spans="1:36" ht="17.100000000000001" customHeight="1" x14ac:dyDescent="0.25">
      <c r="A2709" s="60"/>
      <c r="B2709" s="18"/>
      <c r="C2709" s="19"/>
      <c r="K2709" s="21"/>
      <c r="AD2709" s="20"/>
      <c r="AE2709" s="20"/>
      <c r="AF2709" s="20"/>
      <c r="AG2709" s="20"/>
      <c r="AH2709" s="20"/>
      <c r="AI2709" s="20"/>
      <c r="AJ2709" s="20"/>
    </row>
    <row r="2710" spans="1:36" ht="17.100000000000001" customHeight="1" x14ac:dyDescent="0.25">
      <c r="A2710" s="60"/>
      <c r="B2710" s="18"/>
      <c r="C2710" s="19"/>
      <c r="K2710" s="21"/>
      <c r="AD2710" s="20"/>
      <c r="AE2710" s="20"/>
      <c r="AF2710" s="20"/>
      <c r="AG2710" s="20"/>
      <c r="AH2710" s="20"/>
      <c r="AI2710" s="20"/>
      <c r="AJ2710" s="20"/>
    </row>
    <row r="2711" spans="1:36" ht="17.100000000000001" customHeight="1" x14ac:dyDescent="0.25">
      <c r="A2711" s="60"/>
      <c r="B2711" s="18"/>
      <c r="C2711" s="19"/>
      <c r="K2711" s="21"/>
      <c r="AD2711" s="20"/>
      <c r="AE2711" s="20"/>
      <c r="AF2711" s="20"/>
      <c r="AG2711" s="20"/>
      <c r="AH2711" s="20"/>
      <c r="AI2711" s="20"/>
      <c r="AJ2711" s="20"/>
    </row>
    <row r="2712" spans="1:36" ht="17.100000000000001" customHeight="1" x14ac:dyDescent="0.25">
      <c r="A2712" s="60"/>
      <c r="B2712" s="18"/>
      <c r="C2712" s="19"/>
      <c r="K2712" s="21"/>
      <c r="AD2712" s="20"/>
      <c r="AE2712" s="20"/>
      <c r="AF2712" s="20"/>
      <c r="AG2712" s="20"/>
      <c r="AH2712" s="20"/>
      <c r="AI2712" s="20"/>
      <c r="AJ2712" s="20"/>
    </row>
    <row r="2713" spans="1:36" ht="17.100000000000001" customHeight="1" x14ac:dyDescent="0.25">
      <c r="A2713" s="60"/>
      <c r="B2713" s="18"/>
      <c r="C2713" s="19"/>
      <c r="K2713" s="21"/>
      <c r="AD2713" s="20"/>
      <c r="AE2713" s="20"/>
      <c r="AF2713" s="20"/>
      <c r="AG2713" s="20"/>
      <c r="AH2713" s="20"/>
      <c r="AI2713" s="20"/>
      <c r="AJ2713" s="20"/>
    </row>
    <row r="2714" spans="1:36" ht="17.100000000000001" customHeight="1" x14ac:dyDescent="0.25">
      <c r="A2714" s="60"/>
      <c r="B2714" s="18"/>
      <c r="C2714" s="19"/>
      <c r="K2714" s="21"/>
      <c r="AD2714" s="20"/>
      <c r="AE2714" s="20"/>
      <c r="AF2714" s="20"/>
      <c r="AG2714" s="20"/>
      <c r="AH2714" s="20"/>
      <c r="AI2714" s="20"/>
      <c r="AJ2714" s="20"/>
    </row>
    <row r="2715" spans="1:36" ht="17.100000000000001" customHeight="1" x14ac:dyDescent="0.25">
      <c r="A2715" s="60"/>
      <c r="B2715" s="18"/>
      <c r="C2715" s="19"/>
      <c r="K2715" s="21"/>
      <c r="AD2715" s="20"/>
      <c r="AE2715" s="20"/>
      <c r="AF2715" s="20"/>
      <c r="AG2715" s="20"/>
      <c r="AH2715" s="20"/>
      <c r="AI2715" s="20"/>
      <c r="AJ2715" s="20"/>
    </row>
    <row r="2716" spans="1:36" ht="17.100000000000001" customHeight="1" x14ac:dyDescent="0.25">
      <c r="A2716" s="60"/>
      <c r="B2716" s="18"/>
      <c r="C2716" s="19"/>
      <c r="K2716" s="21"/>
      <c r="AD2716" s="20"/>
      <c r="AE2716" s="20"/>
      <c r="AF2716" s="20"/>
      <c r="AG2716" s="20"/>
      <c r="AH2716" s="20"/>
      <c r="AI2716" s="20"/>
      <c r="AJ2716" s="20"/>
    </row>
    <row r="2717" spans="1:36" ht="17.100000000000001" customHeight="1" x14ac:dyDescent="0.25">
      <c r="A2717" s="60"/>
      <c r="B2717" s="18"/>
      <c r="C2717" s="19"/>
      <c r="K2717" s="21"/>
      <c r="AD2717" s="20"/>
      <c r="AE2717" s="20"/>
      <c r="AF2717" s="20"/>
      <c r="AG2717" s="20"/>
      <c r="AH2717" s="20"/>
      <c r="AI2717" s="20"/>
      <c r="AJ2717" s="20"/>
    </row>
    <row r="2718" spans="1:36" ht="17.100000000000001" customHeight="1" x14ac:dyDescent="0.25">
      <c r="A2718" s="60"/>
      <c r="B2718" s="18"/>
      <c r="C2718" s="19"/>
      <c r="K2718" s="21"/>
      <c r="AD2718" s="20"/>
      <c r="AE2718" s="20"/>
      <c r="AF2718" s="20"/>
      <c r="AG2718" s="20"/>
      <c r="AH2718" s="20"/>
      <c r="AI2718" s="20"/>
      <c r="AJ2718" s="20"/>
    </row>
    <row r="2719" spans="1:36" ht="17.100000000000001" customHeight="1" x14ac:dyDescent="0.25">
      <c r="A2719" s="60"/>
      <c r="B2719" s="18"/>
      <c r="C2719" s="19"/>
      <c r="K2719" s="21"/>
      <c r="AD2719" s="20"/>
      <c r="AE2719" s="20"/>
      <c r="AF2719" s="20"/>
      <c r="AG2719" s="20"/>
      <c r="AH2719" s="20"/>
      <c r="AI2719" s="20"/>
      <c r="AJ2719" s="20"/>
    </row>
    <row r="2720" spans="1:36" ht="17.100000000000001" customHeight="1" x14ac:dyDescent="0.25">
      <c r="A2720" s="60"/>
      <c r="B2720" s="18"/>
      <c r="C2720" s="19"/>
      <c r="K2720" s="21"/>
      <c r="AD2720" s="20"/>
      <c r="AE2720" s="20"/>
      <c r="AF2720" s="20"/>
      <c r="AG2720" s="20"/>
      <c r="AH2720" s="20"/>
      <c r="AI2720" s="20"/>
      <c r="AJ2720" s="20"/>
    </row>
    <row r="2721" spans="1:36" ht="17.100000000000001" customHeight="1" x14ac:dyDescent="0.25">
      <c r="A2721" s="60"/>
      <c r="B2721" s="18"/>
      <c r="C2721" s="19"/>
      <c r="K2721" s="21"/>
      <c r="AD2721" s="20"/>
      <c r="AE2721" s="20"/>
      <c r="AF2721" s="20"/>
      <c r="AG2721" s="20"/>
      <c r="AH2721" s="20"/>
      <c r="AI2721" s="20"/>
      <c r="AJ2721" s="20"/>
    </row>
    <row r="2722" spans="1:36" ht="17.100000000000001" customHeight="1" x14ac:dyDescent="0.25">
      <c r="A2722" s="60"/>
      <c r="B2722" s="18"/>
      <c r="C2722" s="19"/>
      <c r="K2722" s="21"/>
      <c r="AD2722" s="20"/>
      <c r="AE2722" s="20"/>
      <c r="AF2722" s="20"/>
      <c r="AG2722" s="20"/>
      <c r="AH2722" s="20"/>
      <c r="AI2722" s="20"/>
      <c r="AJ2722" s="20"/>
    </row>
    <row r="2723" spans="1:36" ht="17.100000000000001" customHeight="1" x14ac:dyDescent="0.25">
      <c r="A2723" s="60"/>
      <c r="B2723" s="18"/>
      <c r="C2723" s="19"/>
      <c r="K2723" s="21"/>
      <c r="AD2723" s="20"/>
      <c r="AE2723" s="20"/>
      <c r="AF2723" s="20"/>
      <c r="AG2723" s="20"/>
      <c r="AH2723" s="20"/>
      <c r="AI2723" s="20"/>
      <c r="AJ2723" s="20"/>
    </row>
    <row r="2724" spans="1:36" ht="17.100000000000001" customHeight="1" x14ac:dyDescent="0.25">
      <c r="A2724" s="60"/>
      <c r="B2724" s="18"/>
      <c r="C2724" s="19"/>
      <c r="K2724" s="21"/>
      <c r="AD2724" s="20"/>
      <c r="AE2724" s="20"/>
      <c r="AF2724" s="20"/>
      <c r="AG2724" s="20"/>
      <c r="AH2724" s="20"/>
      <c r="AI2724" s="20"/>
      <c r="AJ2724" s="20"/>
    </row>
    <row r="2725" spans="1:36" ht="17.100000000000001" customHeight="1" x14ac:dyDescent="0.25">
      <c r="A2725" s="60"/>
      <c r="B2725" s="18"/>
      <c r="C2725" s="19"/>
      <c r="K2725" s="21"/>
      <c r="AD2725" s="20"/>
      <c r="AE2725" s="20"/>
      <c r="AF2725" s="20"/>
      <c r="AG2725" s="20"/>
      <c r="AH2725" s="20"/>
      <c r="AI2725" s="20"/>
      <c r="AJ2725" s="20"/>
    </row>
    <row r="2726" spans="1:36" ht="17.100000000000001" customHeight="1" x14ac:dyDescent="0.25">
      <c r="A2726" s="60"/>
      <c r="B2726" s="18"/>
      <c r="C2726" s="19"/>
      <c r="K2726" s="21"/>
      <c r="AD2726" s="20"/>
      <c r="AE2726" s="20"/>
      <c r="AF2726" s="20"/>
      <c r="AG2726" s="20"/>
      <c r="AH2726" s="20"/>
      <c r="AI2726" s="20"/>
      <c r="AJ2726" s="20"/>
    </row>
    <row r="2727" spans="1:36" ht="17.100000000000001" customHeight="1" x14ac:dyDescent="0.25">
      <c r="A2727" s="60"/>
      <c r="B2727" s="18"/>
      <c r="C2727" s="19"/>
      <c r="K2727" s="21"/>
      <c r="AD2727" s="20"/>
      <c r="AE2727" s="20"/>
      <c r="AF2727" s="20"/>
      <c r="AG2727" s="20"/>
      <c r="AH2727" s="20"/>
      <c r="AI2727" s="20"/>
      <c r="AJ2727" s="20"/>
    </row>
    <row r="2728" spans="1:36" ht="17.100000000000001" customHeight="1" x14ac:dyDescent="0.25">
      <c r="A2728" s="60"/>
      <c r="B2728" s="18"/>
      <c r="C2728" s="19"/>
      <c r="K2728" s="21"/>
      <c r="AD2728" s="20"/>
      <c r="AE2728" s="20"/>
      <c r="AF2728" s="20"/>
      <c r="AG2728" s="20"/>
      <c r="AH2728" s="20"/>
      <c r="AI2728" s="20"/>
      <c r="AJ2728" s="20"/>
    </row>
    <row r="2729" spans="1:36" ht="17.100000000000001" customHeight="1" x14ac:dyDescent="0.25">
      <c r="A2729" s="60"/>
      <c r="B2729" s="18"/>
      <c r="C2729" s="19"/>
      <c r="K2729" s="21"/>
      <c r="AD2729" s="20"/>
      <c r="AE2729" s="20"/>
      <c r="AF2729" s="20"/>
      <c r="AG2729" s="20"/>
      <c r="AH2729" s="20"/>
      <c r="AI2729" s="20"/>
      <c r="AJ2729" s="20"/>
    </row>
    <row r="2730" spans="1:36" ht="17.100000000000001" customHeight="1" x14ac:dyDescent="0.25">
      <c r="A2730" s="60"/>
      <c r="B2730" s="18"/>
      <c r="C2730" s="19"/>
      <c r="K2730" s="21"/>
      <c r="AD2730" s="20"/>
      <c r="AE2730" s="20"/>
      <c r="AF2730" s="20"/>
      <c r="AG2730" s="20"/>
      <c r="AH2730" s="20"/>
      <c r="AI2730" s="20"/>
      <c r="AJ2730" s="20"/>
    </row>
    <row r="2731" spans="1:36" ht="17.100000000000001" customHeight="1" x14ac:dyDescent="0.25">
      <c r="A2731" s="60"/>
      <c r="B2731" s="18"/>
      <c r="C2731" s="19"/>
      <c r="K2731" s="21"/>
      <c r="AD2731" s="20"/>
      <c r="AE2731" s="20"/>
      <c r="AF2731" s="20"/>
      <c r="AG2731" s="20"/>
      <c r="AH2731" s="20"/>
      <c r="AI2731" s="20"/>
      <c r="AJ2731" s="20"/>
    </row>
    <row r="2732" spans="1:36" ht="17.100000000000001" customHeight="1" x14ac:dyDescent="0.25">
      <c r="A2732" s="60"/>
      <c r="B2732" s="18"/>
      <c r="C2732" s="19"/>
      <c r="K2732" s="21"/>
      <c r="AD2732" s="20"/>
      <c r="AE2732" s="20"/>
      <c r="AF2732" s="20"/>
      <c r="AG2732" s="20"/>
      <c r="AH2732" s="20"/>
      <c r="AI2732" s="20"/>
      <c r="AJ2732" s="20"/>
    </row>
    <row r="2733" spans="1:36" ht="17.100000000000001" customHeight="1" x14ac:dyDescent="0.25">
      <c r="A2733" s="60"/>
      <c r="B2733" s="18"/>
      <c r="C2733" s="19"/>
      <c r="K2733" s="21"/>
      <c r="AD2733" s="20"/>
      <c r="AE2733" s="20"/>
      <c r="AF2733" s="20"/>
      <c r="AG2733" s="20"/>
      <c r="AH2733" s="20"/>
      <c r="AI2733" s="20"/>
      <c r="AJ2733" s="20"/>
    </row>
    <row r="2734" spans="1:36" ht="17.100000000000001" customHeight="1" x14ac:dyDescent="0.25">
      <c r="A2734" s="60"/>
      <c r="B2734" s="18"/>
      <c r="C2734" s="19"/>
      <c r="K2734" s="21"/>
      <c r="AD2734" s="20"/>
      <c r="AE2734" s="20"/>
      <c r="AF2734" s="20"/>
      <c r="AG2734" s="20"/>
      <c r="AH2734" s="20"/>
      <c r="AI2734" s="20"/>
      <c r="AJ2734" s="20"/>
    </row>
    <row r="2735" spans="1:36" ht="17.100000000000001" customHeight="1" x14ac:dyDescent="0.25">
      <c r="A2735" s="60"/>
      <c r="B2735" s="18"/>
      <c r="C2735" s="19"/>
      <c r="K2735" s="21"/>
      <c r="AD2735" s="20"/>
      <c r="AE2735" s="20"/>
      <c r="AF2735" s="20"/>
      <c r="AG2735" s="20"/>
      <c r="AH2735" s="20"/>
      <c r="AI2735" s="20"/>
      <c r="AJ2735" s="20"/>
    </row>
    <row r="2736" spans="1:36" ht="17.100000000000001" customHeight="1" x14ac:dyDescent="0.25">
      <c r="A2736" s="60"/>
      <c r="B2736" s="18"/>
      <c r="C2736" s="19"/>
      <c r="K2736" s="21"/>
      <c r="AD2736" s="20"/>
      <c r="AE2736" s="20"/>
      <c r="AF2736" s="20"/>
      <c r="AG2736" s="20"/>
      <c r="AH2736" s="20"/>
      <c r="AI2736" s="20"/>
      <c r="AJ2736" s="20"/>
    </row>
    <row r="2737" spans="1:36" ht="17.100000000000001" customHeight="1" x14ac:dyDescent="0.25">
      <c r="A2737" s="60"/>
      <c r="B2737" s="18"/>
      <c r="C2737" s="19"/>
      <c r="K2737" s="21"/>
      <c r="AD2737" s="20"/>
      <c r="AE2737" s="20"/>
      <c r="AF2737" s="20"/>
      <c r="AG2737" s="20"/>
      <c r="AH2737" s="20"/>
      <c r="AI2737" s="20"/>
      <c r="AJ2737" s="20"/>
    </row>
    <row r="2738" spans="1:36" ht="17.100000000000001" customHeight="1" x14ac:dyDescent="0.25">
      <c r="A2738" s="60"/>
      <c r="B2738" s="18"/>
      <c r="C2738" s="19"/>
      <c r="K2738" s="21"/>
      <c r="AD2738" s="20"/>
      <c r="AE2738" s="20"/>
      <c r="AF2738" s="20"/>
      <c r="AG2738" s="20"/>
      <c r="AH2738" s="20"/>
      <c r="AI2738" s="20"/>
      <c r="AJ2738" s="20"/>
    </row>
    <row r="2739" spans="1:36" ht="17.100000000000001" customHeight="1" x14ac:dyDescent="0.25">
      <c r="A2739" s="60"/>
      <c r="B2739" s="18"/>
      <c r="C2739" s="19"/>
      <c r="K2739" s="21"/>
      <c r="AD2739" s="20"/>
      <c r="AE2739" s="20"/>
      <c r="AF2739" s="20"/>
      <c r="AG2739" s="20"/>
      <c r="AH2739" s="20"/>
      <c r="AI2739" s="20"/>
      <c r="AJ2739" s="20"/>
    </row>
    <row r="2740" spans="1:36" ht="17.100000000000001" customHeight="1" x14ac:dyDescent="0.25">
      <c r="A2740" s="60"/>
      <c r="B2740" s="18"/>
      <c r="C2740" s="19"/>
      <c r="K2740" s="21"/>
      <c r="AD2740" s="20"/>
      <c r="AE2740" s="20"/>
      <c r="AF2740" s="20"/>
      <c r="AG2740" s="20"/>
      <c r="AH2740" s="20"/>
      <c r="AI2740" s="20"/>
      <c r="AJ2740" s="20"/>
    </row>
    <row r="2741" spans="1:36" ht="17.100000000000001" customHeight="1" x14ac:dyDescent="0.25">
      <c r="A2741" s="60"/>
      <c r="B2741" s="18"/>
      <c r="C2741" s="19"/>
      <c r="K2741" s="21"/>
      <c r="AD2741" s="20"/>
      <c r="AE2741" s="20"/>
      <c r="AF2741" s="20"/>
      <c r="AG2741" s="20"/>
      <c r="AH2741" s="20"/>
      <c r="AI2741" s="20"/>
      <c r="AJ2741" s="20"/>
    </row>
    <row r="2742" spans="1:36" ht="17.100000000000001" customHeight="1" x14ac:dyDescent="0.25">
      <c r="A2742" s="60"/>
      <c r="B2742" s="18"/>
      <c r="C2742" s="19"/>
      <c r="K2742" s="21"/>
      <c r="AD2742" s="20"/>
      <c r="AE2742" s="20"/>
      <c r="AF2742" s="20"/>
      <c r="AG2742" s="20"/>
      <c r="AH2742" s="20"/>
      <c r="AI2742" s="20"/>
      <c r="AJ2742" s="20"/>
    </row>
    <row r="2743" spans="1:36" ht="17.100000000000001" customHeight="1" x14ac:dyDescent="0.25">
      <c r="A2743" s="60"/>
      <c r="B2743" s="18"/>
      <c r="C2743" s="19"/>
      <c r="K2743" s="21"/>
      <c r="AD2743" s="20"/>
      <c r="AE2743" s="20"/>
      <c r="AF2743" s="20"/>
      <c r="AG2743" s="20"/>
      <c r="AH2743" s="20"/>
      <c r="AI2743" s="20"/>
      <c r="AJ2743" s="20"/>
    </row>
    <row r="2744" spans="1:36" ht="17.100000000000001" customHeight="1" x14ac:dyDescent="0.25">
      <c r="A2744" s="60"/>
      <c r="B2744" s="18"/>
      <c r="C2744" s="19"/>
      <c r="K2744" s="21"/>
      <c r="AD2744" s="20"/>
      <c r="AE2744" s="20"/>
      <c r="AF2744" s="20"/>
      <c r="AG2744" s="20"/>
      <c r="AH2744" s="20"/>
      <c r="AI2744" s="20"/>
      <c r="AJ2744" s="20"/>
    </row>
    <row r="2745" spans="1:36" ht="17.100000000000001" customHeight="1" x14ac:dyDescent="0.25">
      <c r="A2745" s="60"/>
      <c r="B2745" s="18"/>
      <c r="C2745" s="19"/>
      <c r="K2745" s="21"/>
      <c r="AD2745" s="20"/>
      <c r="AE2745" s="20"/>
      <c r="AF2745" s="20"/>
      <c r="AG2745" s="20"/>
      <c r="AH2745" s="20"/>
      <c r="AI2745" s="20"/>
      <c r="AJ2745" s="20"/>
    </row>
    <row r="2746" spans="1:36" ht="17.100000000000001" customHeight="1" x14ac:dyDescent="0.25">
      <c r="A2746" s="60"/>
      <c r="B2746" s="18"/>
      <c r="C2746" s="19"/>
      <c r="K2746" s="21"/>
      <c r="AD2746" s="20"/>
      <c r="AE2746" s="20"/>
      <c r="AF2746" s="20"/>
      <c r="AG2746" s="20"/>
      <c r="AH2746" s="20"/>
      <c r="AI2746" s="20"/>
      <c r="AJ2746" s="20"/>
    </row>
    <row r="2747" spans="1:36" ht="17.100000000000001" customHeight="1" x14ac:dyDescent="0.25">
      <c r="A2747" s="60"/>
      <c r="B2747" s="18"/>
      <c r="C2747" s="19"/>
      <c r="K2747" s="21"/>
      <c r="AD2747" s="20"/>
      <c r="AE2747" s="20"/>
      <c r="AF2747" s="20"/>
      <c r="AG2747" s="20"/>
      <c r="AH2747" s="20"/>
      <c r="AI2747" s="20"/>
      <c r="AJ2747" s="20"/>
    </row>
    <row r="2748" spans="1:36" ht="17.100000000000001" customHeight="1" x14ac:dyDescent="0.25">
      <c r="A2748" s="60"/>
      <c r="B2748" s="18"/>
      <c r="C2748" s="19"/>
      <c r="K2748" s="21"/>
      <c r="AD2748" s="20"/>
      <c r="AE2748" s="20"/>
      <c r="AF2748" s="20"/>
      <c r="AG2748" s="20"/>
      <c r="AH2748" s="20"/>
      <c r="AI2748" s="20"/>
      <c r="AJ2748" s="20"/>
    </row>
    <row r="2749" spans="1:36" ht="17.100000000000001" customHeight="1" x14ac:dyDescent="0.25">
      <c r="A2749" s="60"/>
      <c r="B2749" s="18"/>
      <c r="C2749" s="19"/>
      <c r="K2749" s="21"/>
      <c r="AD2749" s="20"/>
      <c r="AE2749" s="20"/>
      <c r="AF2749" s="20"/>
      <c r="AG2749" s="20"/>
      <c r="AH2749" s="20"/>
      <c r="AI2749" s="20"/>
      <c r="AJ2749" s="20"/>
    </row>
    <row r="2750" spans="1:36" ht="17.100000000000001" customHeight="1" x14ac:dyDescent="0.25">
      <c r="A2750" s="60"/>
      <c r="B2750" s="18"/>
      <c r="C2750" s="19"/>
      <c r="K2750" s="21"/>
      <c r="AD2750" s="20"/>
      <c r="AE2750" s="20"/>
      <c r="AF2750" s="20"/>
      <c r="AG2750" s="20"/>
      <c r="AH2750" s="20"/>
      <c r="AI2750" s="20"/>
      <c r="AJ2750" s="20"/>
    </row>
    <row r="2751" spans="1:36" ht="17.100000000000001" customHeight="1" x14ac:dyDescent="0.25">
      <c r="A2751" s="60"/>
      <c r="B2751" s="18"/>
      <c r="C2751" s="19"/>
      <c r="K2751" s="21"/>
      <c r="AD2751" s="20"/>
      <c r="AE2751" s="20"/>
      <c r="AF2751" s="20"/>
      <c r="AG2751" s="20"/>
      <c r="AH2751" s="20"/>
      <c r="AI2751" s="20"/>
      <c r="AJ2751" s="20"/>
    </row>
    <row r="2752" spans="1:36" ht="17.100000000000001" customHeight="1" x14ac:dyDescent="0.25">
      <c r="A2752" s="60"/>
      <c r="B2752" s="18"/>
      <c r="C2752" s="19"/>
      <c r="K2752" s="21"/>
      <c r="AD2752" s="20"/>
      <c r="AE2752" s="20"/>
      <c r="AF2752" s="20"/>
      <c r="AG2752" s="20"/>
      <c r="AH2752" s="20"/>
      <c r="AI2752" s="20"/>
      <c r="AJ2752" s="20"/>
    </row>
    <row r="2753" spans="1:36" ht="17.100000000000001" customHeight="1" x14ac:dyDescent="0.25">
      <c r="A2753" s="60"/>
      <c r="B2753" s="18"/>
      <c r="C2753" s="19"/>
      <c r="K2753" s="21"/>
      <c r="AD2753" s="20"/>
      <c r="AE2753" s="20"/>
      <c r="AF2753" s="20"/>
      <c r="AG2753" s="20"/>
      <c r="AH2753" s="20"/>
      <c r="AI2753" s="20"/>
      <c r="AJ2753" s="20"/>
    </row>
    <row r="2754" spans="1:36" ht="17.100000000000001" customHeight="1" x14ac:dyDescent="0.25">
      <c r="A2754" s="60"/>
      <c r="B2754" s="18"/>
      <c r="C2754" s="19"/>
      <c r="K2754" s="21"/>
      <c r="AD2754" s="20"/>
      <c r="AE2754" s="20"/>
      <c r="AF2754" s="20"/>
      <c r="AG2754" s="20"/>
      <c r="AH2754" s="20"/>
      <c r="AI2754" s="20"/>
      <c r="AJ2754" s="20"/>
    </row>
    <row r="2755" spans="1:36" ht="17.100000000000001" customHeight="1" x14ac:dyDescent="0.25">
      <c r="A2755" s="60"/>
      <c r="B2755" s="18"/>
      <c r="C2755" s="19"/>
      <c r="K2755" s="21"/>
      <c r="AD2755" s="20"/>
      <c r="AE2755" s="20"/>
      <c r="AF2755" s="20"/>
      <c r="AG2755" s="20"/>
      <c r="AH2755" s="20"/>
      <c r="AI2755" s="20"/>
      <c r="AJ2755" s="20"/>
    </row>
    <row r="2756" spans="1:36" ht="17.100000000000001" customHeight="1" x14ac:dyDescent="0.25">
      <c r="A2756" s="60"/>
      <c r="B2756" s="18"/>
      <c r="C2756" s="19"/>
      <c r="K2756" s="21"/>
      <c r="AD2756" s="20"/>
      <c r="AE2756" s="20"/>
      <c r="AF2756" s="20"/>
      <c r="AG2756" s="20"/>
      <c r="AH2756" s="20"/>
      <c r="AI2756" s="20"/>
      <c r="AJ2756" s="20"/>
    </row>
    <row r="2757" spans="1:36" ht="17.100000000000001" customHeight="1" x14ac:dyDescent="0.25">
      <c r="A2757" s="60"/>
      <c r="B2757" s="18"/>
      <c r="C2757" s="19"/>
      <c r="K2757" s="21"/>
      <c r="AD2757" s="20"/>
      <c r="AE2757" s="20"/>
      <c r="AF2757" s="20"/>
      <c r="AG2757" s="20"/>
      <c r="AH2757" s="20"/>
      <c r="AI2757" s="20"/>
      <c r="AJ2757" s="20"/>
    </row>
    <row r="2758" spans="1:36" ht="17.100000000000001" customHeight="1" x14ac:dyDescent="0.25">
      <c r="A2758" s="60"/>
      <c r="B2758" s="18"/>
      <c r="C2758" s="19"/>
      <c r="K2758" s="21"/>
      <c r="AD2758" s="20"/>
      <c r="AE2758" s="20"/>
      <c r="AF2758" s="20"/>
      <c r="AG2758" s="20"/>
      <c r="AH2758" s="20"/>
      <c r="AI2758" s="20"/>
      <c r="AJ2758" s="20"/>
    </row>
    <row r="2759" spans="1:36" ht="17.100000000000001" customHeight="1" x14ac:dyDescent="0.25">
      <c r="A2759" s="60"/>
      <c r="B2759" s="18"/>
      <c r="C2759" s="19"/>
      <c r="K2759" s="21"/>
      <c r="AD2759" s="20"/>
      <c r="AE2759" s="20"/>
      <c r="AF2759" s="20"/>
      <c r="AG2759" s="20"/>
      <c r="AH2759" s="20"/>
      <c r="AI2759" s="20"/>
      <c r="AJ2759" s="20"/>
    </row>
    <row r="2760" spans="1:36" ht="17.100000000000001" customHeight="1" x14ac:dyDescent="0.25">
      <c r="A2760" s="60"/>
      <c r="B2760" s="18"/>
      <c r="C2760" s="19"/>
      <c r="K2760" s="21"/>
      <c r="AD2760" s="20"/>
      <c r="AE2760" s="20"/>
      <c r="AF2760" s="20"/>
      <c r="AG2760" s="20"/>
      <c r="AH2760" s="20"/>
      <c r="AI2760" s="20"/>
      <c r="AJ2760" s="20"/>
    </row>
    <row r="2761" spans="1:36" ht="17.100000000000001" customHeight="1" x14ac:dyDescent="0.25">
      <c r="A2761" s="60"/>
      <c r="B2761" s="18"/>
      <c r="C2761" s="19"/>
      <c r="K2761" s="21"/>
      <c r="AD2761" s="20"/>
      <c r="AE2761" s="20"/>
      <c r="AF2761" s="20"/>
      <c r="AG2761" s="20"/>
      <c r="AH2761" s="20"/>
      <c r="AI2761" s="20"/>
      <c r="AJ2761" s="20"/>
    </row>
    <row r="2762" spans="1:36" ht="17.100000000000001" customHeight="1" x14ac:dyDescent="0.25">
      <c r="A2762" s="60"/>
      <c r="B2762" s="18"/>
      <c r="C2762" s="19"/>
      <c r="K2762" s="21"/>
      <c r="AD2762" s="20"/>
      <c r="AE2762" s="20"/>
      <c r="AF2762" s="20"/>
      <c r="AG2762" s="20"/>
      <c r="AH2762" s="20"/>
      <c r="AI2762" s="20"/>
      <c r="AJ2762" s="20"/>
    </row>
    <row r="2763" spans="1:36" ht="17.100000000000001" customHeight="1" x14ac:dyDescent="0.25">
      <c r="A2763" s="60"/>
      <c r="B2763" s="18"/>
      <c r="C2763" s="19"/>
      <c r="K2763" s="21"/>
      <c r="AD2763" s="20"/>
      <c r="AE2763" s="20"/>
      <c r="AF2763" s="20"/>
      <c r="AG2763" s="20"/>
      <c r="AH2763" s="20"/>
      <c r="AI2763" s="20"/>
      <c r="AJ2763" s="20"/>
    </row>
    <row r="2764" spans="1:36" ht="17.100000000000001" customHeight="1" x14ac:dyDescent="0.25">
      <c r="A2764" s="60"/>
      <c r="B2764" s="18"/>
      <c r="C2764" s="19"/>
      <c r="K2764" s="21"/>
      <c r="AD2764" s="20"/>
      <c r="AE2764" s="20"/>
      <c r="AF2764" s="20"/>
      <c r="AG2764" s="20"/>
      <c r="AH2764" s="20"/>
      <c r="AI2764" s="20"/>
      <c r="AJ2764" s="20"/>
    </row>
    <row r="2765" spans="1:36" ht="17.100000000000001" customHeight="1" x14ac:dyDescent="0.25">
      <c r="A2765" s="60"/>
      <c r="B2765" s="18"/>
      <c r="C2765" s="19"/>
      <c r="K2765" s="21"/>
      <c r="AD2765" s="20"/>
      <c r="AE2765" s="20"/>
      <c r="AF2765" s="20"/>
      <c r="AG2765" s="20"/>
      <c r="AH2765" s="20"/>
      <c r="AI2765" s="20"/>
      <c r="AJ2765" s="20"/>
    </row>
    <row r="2766" spans="1:36" ht="17.100000000000001" customHeight="1" x14ac:dyDescent="0.25">
      <c r="A2766" s="60"/>
      <c r="B2766" s="18"/>
      <c r="C2766" s="19"/>
      <c r="K2766" s="21"/>
      <c r="AD2766" s="20"/>
      <c r="AE2766" s="20"/>
      <c r="AF2766" s="20"/>
      <c r="AG2766" s="20"/>
      <c r="AH2766" s="20"/>
      <c r="AI2766" s="20"/>
      <c r="AJ2766" s="20"/>
    </row>
    <row r="2767" spans="1:36" ht="17.100000000000001" customHeight="1" x14ac:dyDescent="0.25">
      <c r="A2767" s="60"/>
      <c r="B2767" s="18"/>
      <c r="C2767" s="19"/>
      <c r="K2767" s="21"/>
      <c r="AD2767" s="20"/>
      <c r="AE2767" s="20"/>
      <c r="AF2767" s="20"/>
      <c r="AG2767" s="20"/>
      <c r="AH2767" s="20"/>
      <c r="AI2767" s="20"/>
      <c r="AJ2767" s="20"/>
    </row>
    <row r="2768" spans="1:36" ht="17.100000000000001" customHeight="1" x14ac:dyDescent="0.25">
      <c r="A2768" s="60"/>
      <c r="B2768" s="18"/>
      <c r="C2768" s="19"/>
      <c r="K2768" s="21"/>
      <c r="AD2768" s="20"/>
      <c r="AE2768" s="20"/>
      <c r="AF2768" s="20"/>
      <c r="AG2768" s="20"/>
      <c r="AH2768" s="20"/>
      <c r="AI2768" s="20"/>
      <c r="AJ2768" s="20"/>
    </row>
    <row r="2769" spans="1:36" ht="17.100000000000001" customHeight="1" x14ac:dyDescent="0.25">
      <c r="A2769" s="60"/>
      <c r="B2769" s="18"/>
      <c r="C2769" s="19"/>
      <c r="K2769" s="21"/>
      <c r="AD2769" s="20"/>
      <c r="AE2769" s="20"/>
      <c r="AF2769" s="20"/>
      <c r="AG2769" s="20"/>
      <c r="AH2769" s="20"/>
      <c r="AI2769" s="20"/>
      <c r="AJ2769" s="20"/>
    </row>
    <row r="2770" spans="1:36" ht="17.100000000000001" customHeight="1" x14ac:dyDescent="0.25">
      <c r="A2770" s="60"/>
      <c r="B2770" s="18"/>
      <c r="C2770" s="19"/>
      <c r="K2770" s="21"/>
      <c r="AD2770" s="20"/>
      <c r="AE2770" s="20"/>
      <c r="AF2770" s="20"/>
      <c r="AG2770" s="20"/>
      <c r="AH2770" s="20"/>
      <c r="AI2770" s="20"/>
      <c r="AJ2770" s="20"/>
    </row>
    <row r="2771" spans="1:36" ht="17.100000000000001" customHeight="1" x14ac:dyDescent="0.25">
      <c r="A2771" s="60"/>
      <c r="B2771" s="18"/>
      <c r="C2771" s="19"/>
      <c r="K2771" s="21"/>
      <c r="AD2771" s="20"/>
      <c r="AE2771" s="20"/>
      <c r="AF2771" s="20"/>
      <c r="AG2771" s="20"/>
      <c r="AH2771" s="20"/>
      <c r="AI2771" s="20"/>
      <c r="AJ2771" s="20"/>
    </row>
    <row r="2772" spans="1:36" ht="17.100000000000001" customHeight="1" x14ac:dyDescent="0.25">
      <c r="A2772" s="60"/>
      <c r="B2772" s="18"/>
      <c r="C2772" s="19"/>
      <c r="K2772" s="21"/>
      <c r="AD2772" s="20"/>
      <c r="AE2772" s="20"/>
      <c r="AF2772" s="20"/>
      <c r="AG2772" s="20"/>
      <c r="AH2772" s="20"/>
      <c r="AI2772" s="20"/>
      <c r="AJ2772" s="20"/>
    </row>
    <row r="2773" spans="1:36" ht="17.100000000000001" customHeight="1" x14ac:dyDescent="0.25">
      <c r="A2773" s="60"/>
      <c r="B2773" s="18"/>
      <c r="C2773" s="19"/>
      <c r="K2773" s="21"/>
      <c r="AD2773" s="20"/>
      <c r="AE2773" s="20"/>
      <c r="AF2773" s="20"/>
      <c r="AG2773" s="20"/>
      <c r="AH2773" s="20"/>
      <c r="AI2773" s="20"/>
      <c r="AJ2773" s="20"/>
    </row>
    <row r="2774" spans="1:36" ht="17.100000000000001" customHeight="1" x14ac:dyDescent="0.25">
      <c r="A2774" s="60"/>
      <c r="B2774" s="18"/>
      <c r="C2774" s="19"/>
      <c r="K2774" s="21"/>
      <c r="AD2774" s="20"/>
      <c r="AE2774" s="20"/>
      <c r="AF2774" s="20"/>
      <c r="AG2774" s="20"/>
      <c r="AH2774" s="20"/>
      <c r="AI2774" s="20"/>
      <c r="AJ2774" s="20"/>
    </row>
    <row r="2775" spans="1:36" ht="17.100000000000001" customHeight="1" x14ac:dyDescent="0.25">
      <c r="A2775" s="60"/>
      <c r="B2775" s="18"/>
      <c r="C2775" s="19"/>
      <c r="K2775" s="21"/>
      <c r="AD2775" s="20"/>
      <c r="AE2775" s="20"/>
      <c r="AF2775" s="20"/>
      <c r="AG2775" s="20"/>
      <c r="AH2775" s="20"/>
      <c r="AI2775" s="20"/>
      <c r="AJ2775" s="20"/>
    </row>
    <row r="2776" spans="1:36" ht="17.100000000000001" customHeight="1" x14ac:dyDescent="0.25">
      <c r="A2776" s="60"/>
      <c r="B2776" s="18"/>
      <c r="C2776" s="19"/>
      <c r="K2776" s="21"/>
      <c r="AD2776" s="20"/>
      <c r="AE2776" s="20"/>
      <c r="AF2776" s="20"/>
      <c r="AG2776" s="20"/>
      <c r="AH2776" s="20"/>
      <c r="AI2776" s="20"/>
      <c r="AJ2776" s="20"/>
    </row>
    <row r="2777" spans="1:36" ht="17.100000000000001" customHeight="1" x14ac:dyDescent="0.25">
      <c r="A2777" s="60"/>
      <c r="B2777" s="18"/>
      <c r="C2777" s="19"/>
      <c r="K2777" s="21"/>
      <c r="AD2777" s="20"/>
      <c r="AE2777" s="20"/>
      <c r="AF2777" s="20"/>
      <c r="AG2777" s="20"/>
      <c r="AH2777" s="20"/>
      <c r="AI2777" s="20"/>
      <c r="AJ2777" s="20"/>
    </row>
    <row r="2778" spans="1:36" ht="17.100000000000001" customHeight="1" x14ac:dyDescent="0.25">
      <c r="A2778" s="60"/>
      <c r="B2778" s="18"/>
      <c r="C2778" s="19"/>
      <c r="K2778" s="21"/>
      <c r="AD2778" s="20"/>
      <c r="AE2778" s="20"/>
      <c r="AF2778" s="20"/>
      <c r="AG2778" s="20"/>
      <c r="AH2778" s="20"/>
      <c r="AI2778" s="20"/>
      <c r="AJ2778" s="20"/>
    </row>
    <row r="2779" spans="1:36" ht="17.100000000000001" customHeight="1" x14ac:dyDescent="0.25">
      <c r="A2779" s="60"/>
      <c r="B2779" s="18"/>
      <c r="C2779" s="19"/>
      <c r="K2779" s="21"/>
      <c r="AD2779" s="20"/>
      <c r="AE2779" s="20"/>
      <c r="AF2779" s="20"/>
      <c r="AG2779" s="20"/>
      <c r="AH2779" s="20"/>
      <c r="AI2779" s="20"/>
      <c r="AJ2779" s="20"/>
    </row>
    <row r="2780" spans="1:36" ht="17.100000000000001" customHeight="1" x14ac:dyDescent="0.25">
      <c r="A2780" s="60"/>
      <c r="B2780" s="18"/>
      <c r="C2780" s="19"/>
      <c r="K2780" s="21"/>
      <c r="AD2780" s="20"/>
      <c r="AE2780" s="20"/>
      <c r="AF2780" s="20"/>
      <c r="AG2780" s="20"/>
      <c r="AH2780" s="20"/>
      <c r="AI2780" s="20"/>
      <c r="AJ2780" s="20"/>
    </row>
    <row r="2781" spans="1:36" ht="17.100000000000001" customHeight="1" x14ac:dyDescent="0.25">
      <c r="A2781" s="60"/>
      <c r="B2781" s="18"/>
      <c r="C2781" s="19"/>
      <c r="K2781" s="21"/>
      <c r="AD2781" s="20"/>
      <c r="AE2781" s="20"/>
      <c r="AF2781" s="20"/>
      <c r="AG2781" s="20"/>
      <c r="AH2781" s="20"/>
      <c r="AI2781" s="20"/>
      <c r="AJ2781" s="20"/>
    </row>
    <row r="2782" spans="1:36" ht="17.100000000000001" customHeight="1" x14ac:dyDescent="0.25">
      <c r="A2782" s="60"/>
      <c r="B2782" s="18"/>
      <c r="C2782" s="19"/>
      <c r="K2782" s="21"/>
      <c r="AD2782" s="20"/>
      <c r="AE2782" s="20"/>
      <c r="AF2782" s="20"/>
      <c r="AG2782" s="20"/>
      <c r="AH2782" s="20"/>
      <c r="AI2782" s="20"/>
      <c r="AJ2782" s="20"/>
    </row>
    <row r="2783" spans="1:36" ht="17.100000000000001" customHeight="1" x14ac:dyDescent="0.25">
      <c r="A2783" s="60"/>
      <c r="B2783" s="18"/>
      <c r="C2783" s="19"/>
      <c r="K2783" s="21"/>
      <c r="AD2783" s="20"/>
      <c r="AE2783" s="20"/>
      <c r="AF2783" s="20"/>
      <c r="AG2783" s="20"/>
      <c r="AH2783" s="20"/>
      <c r="AI2783" s="20"/>
      <c r="AJ2783" s="20"/>
    </row>
    <row r="2784" spans="1:36" ht="17.100000000000001" customHeight="1" x14ac:dyDescent="0.25">
      <c r="A2784" s="60"/>
      <c r="B2784" s="18"/>
      <c r="C2784" s="19"/>
      <c r="K2784" s="21"/>
      <c r="AD2784" s="20"/>
      <c r="AE2784" s="20"/>
      <c r="AF2784" s="20"/>
      <c r="AG2784" s="20"/>
      <c r="AH2784" s="20"/>
      <c r="AI2784" s="20"/>
      <c r="AJ2784" s="20"/>
    </row>
    <row r="2785" spans="1:36" ht="17.100000000000001" customHeight="1" x14ac:dyDescent="0.25">
      <c r="A2785" s="60"/>
      <c r="B2785" s="18"/>
      <c r="C2785" s="19"/>
      <c r="K2785" s="21"/>
      <c r="AD2785" s="20"/>
      <c r="AE2785" s="20"/>
      <c r="AF2785" s="20"/>
      <c r="AG2785" s="20"/>
      <c r="AH2785" s="20"/>
      <c r="AI2785" s="20"/>
      <c r="AJ2785" s="20"/>
    </row>
    <row r="2786" spans="1:36" ht="17.100000000000001" customHeight="1" x14ac:dyDescent="0.25">
      <c r="A2786" s="60"/>
      <c r="B2786" s="18"/>
      <c r="C2786" s="19"/>
      <c r="K2786" s="21"/>
      <c r="AD2786" s="20"/>
      <c r="AE2786" s="20"/>
      <c r="AF2786" s="20"/>
      <c r="AG2786" s="20"/>
      <c r="AH2786" s="20"/>
      <c r="AI2786" s="20"/>
      <c r="AJ2786" s="20"/>
    </row>
    <row r="2787" spans="1:36" ht="17.100000000000001" customHeight="1" x14ac:dyDescent="0.25">
      <c r="A2787" s="60"/>
      <c r="B2787" s="18"/>
      <c r="C2787" s="19"/>
      <c r="K2787" s="21"/>
      <c r="AD2787" s="20"/>
      <c r="AE2787" s="20"/>
      <c r="AF2787" s="20"/>
      <c r="AG2787" s="20"/>
      <c r="AH2787" s="20"/>
      <c r="AI2787" s="20"/>
      <c r="AJ2787" s="20"/>
    </row>
    <row r="2788" spans="1:36" ht="17.100000000000001" customHeight="1" x14ac:dyDescent="0.25">
      <c r="A2788" s="60"/>
      <c r="B2788" s="18"/>
      <c r="C2788" s="19"/>
      <c r="K2788" s="21"/>
      <c r="AD2788" s="20"/>
      <c r="AE2788" s="20"/>
      <c r="AF2788" s="20"/>
      <c r="AG2788" s="20"/>
      <c r="AH2788" s="20"/>
      <c r="AI2788" s="20"/>
      <c r="AJ2788" s="20"/>
    </row>
    <row r="2789" spans="1:36" ht="17.100000000000001" customHeight="1" x14ac:dyDescent="0.25">
      <c r="A2789" s="60"/>
      <c r="B2789" s="18"/>
      <c r="C2789" s="19"/>
      <c r="K2789" s="21"/>
      <c r="AD2789" s="20"/>
      <c r="AE2789" s="20"/>
      <c r="AF2789" s="20"/>
      <c r="AG2789" s="20"/>
      <c r="AH2789" s="20"/>
      <c r="AI2789" s="20"/>
      <c r="AJ2789" s="20"/>
    </row>
    <row r="2790" spans="1:36" ht="17.100000000000001" customHeight="1" x14ac:dyDescent="0.25">
      <c r="A2790" s="60"/>
      <c r="B2790" s="18"/>
      <c r="C2790" s="19"/>
      <c r="K2790" s="21"/>
      <c r="AD2790" s="20"/>
      <c r="AE2790" s="20"/>
      <c r="AF2790" s="20"/>
      <c r="AG2790" s="20"/>
      <c r="AH2790" s="20"/>
      <c r="AI2790" s="20"/>
      <c r="AJ2790" s="20"/>
    </row>
    <row r="2791" spans="1:36" ht="17.100000000000001" customHeight="1" x14ac:dyDescent="0.25">
      <c r="A2791" s="60"/>
      <c r="B2791" s="18"/>
      <c r="C2791" s="19"/>
      <c r="K2791" s="21"/>
      <c r="AD2791" s="20"/>
      <c r="AE2791" s="20"/>
      <c r="AF2791" s="20"/>
      <c r="AG2791" s="20"/>
      <c r="AH2791" s="20"/>
      <c r="AI2791" s="20"/>
      <c r="AJ2791" s="20"/>
    </row>
    <row r="2792" spans="1:36" ht="17.100000000000001" customHeight="1" x14ac:dyDescent="0.25">
      <c r="A2792" s="60"/>
      <c r="B2792" s="18"/>
      <c r="C2792" s="19"/>
      <c r="K2792" s="21"/>
      <c r="AD2792" s="20"/>
      <c r="AE2792" s="20"/>
      <c r="AF2792" s="20"/>
      <c r="AG2792" s="20"/>
      <c r="AH2792" s="20"/>
      <c r="AI2792" s="20"/>
      <c r="AJ2792" s="20"/>
    </row>
    <row r="2793" spans="1:36" ht="17.100000000000001" customHeight="1" x14ac:dyDescent="0.25">
      <c r="A2793" s="60"/>
      <c r="B2793" s="18"/>
      <c r="C2793" s="19"/>
      <c r="K2793" s="21"/>
      <c r="AD2793" s="20"/>
      <c r="AE2793" s="20"/>
      <c r="AF2793" s="20"/>
      <c r="AG2793" s="20"/>
      <c r="AH2793" s="20"/>
      <c r="AI2793" s="20"/>
      <c r="AJ2793" s="20"/>
    </row>
    <row r="2794" spans="1:36" ht="17.100000000000001" customHeight="1" x14ac:dyDescent="0.25">
      <c r="A2794" s="60"/>
      <c r="B2794" s="18"/>
      <c r="C2794" s="19"/>
      <c r="K2794" s="21"/>
      <c r="AD2794" s="20"/>
      <c r="AE2794" s="20"/>
      <c r="AF2794" s="20"/>
      <c r="AG2794" s="20"/>
      <c r="AH2794" s="20"/>
      <c r="AI2794" s="20"/>
      <c r="AJ2794" s="20"/>
    </row>
    <row r="2795" spans="1:36" ht="17.100000000000001" customHeight="1" x14ac:dyDescent="0.25">
      <c r="A2795" s="60"/>
      <c r="B2795" s="18"/>
      <c r="C2795" s="19"/>
      <c r="K2795" s="21"/>
      <c r="AD2795" s="20"/>
      <c r="AE2795" s="20"/>
      <c r="AF2795" s="20"/>
      <c r="AG2795" s="20"/>
      <c r="AH2795" s="20"/>
      <c r="AI2795" s="20"/>
      <c r="AJ2795" s="20"/>
    </row>
    <row r="2796" spans="1:36" ht="17.100000000000001" customHeight="1" x14ac:dyDescent="0.25">
      <c r="A2796" s="60"/>
      <c r="B2796" s="18"/>
      <c r="C2796" s="19"/>
      <c r="K2796" s="21"/>
      <c r="AD2796" s="20"/>
      <c r="AE2796" s="20"/>
      <c r="AF2796" s="20"/>
      <c r="AG2796" s="20"/>
      <c r="AH2796" s="20"/>
      <c r="AI2796" s="20"/>
      <c r="AJ2796" s="20"/>
    </row>
    <row r="2797" spans="1:36" ht="17.100000000000001" customHeight="1" x14ac:dyDescent="0.25">
      <c r="A2797" s="60"/>
      <c r="B2797" s="18"/>
      <c r="C2797" s="19"/>
      <c r="K2797" s="21"/>
      <c r="AD2797" s="20"/>
      <c r="AE2797" s="20"/>
      <c r="AF2797" s="20"/>
      <c r="AG2797" s="20"/>
      <c r="AH2797" s="20"/>
      <c r="AI2797" s="20"/>
      <c r="AJ2797" s="20"/>
    </row>
    <row r="2798" spans="1:36" ht="17.100000000000001" customHeight="1" x14ac:dyDescent="0.25">
      <c r="A2798" s="60"/>
      <c r="B2798" s="18"/>
      <c r="C2798" s="19"/>
      <c r="K2798" s="21"/>
      <c r="AD2798" s="20"/>
      <c r="AE2798" s="20"/>
      <c r="AF2798" s="20"/>
      <c r="AG2798" s="20"/>
      <c r="AH2798" s="20"/>
      <c r="AI2798" s="20"/>
      <c r="AJ2798" s="20"/>
    </row>
    <row r="2799" spans="1:36" ht="17.100000000000001" customHeight="1" x14ac:dyDescent="0.25">
      <c r="A2799" s="60"/>
      <c r="B2799" s="18"/>
      <c r="C2799" s="19"/>
      <c r="K2799" s="21"/>
      <c r="AD2799" s="20"/>
      <c r="AE2799" s="20"/>
      <c r="AF2799" s="20"/>
      <c r="AG2799" s="20"/>
      <c r="AH2799" s="20"/>
      <c r="AI2799" s="20"/>
      <c r="AJ2799" s="20"/>
    </row>
    <row r="2800" spans="1:36" ht="17.100000000000001" customHeight="1" x14ac:dyDescent="0.25">
      <c r="A2800" s="60"/>
      <c r="B2800" s="18"/>
      <c r="C2800" s="19"/>
      <c r="K2800" s="21"/>
      <c r="AD2800" s="20"/>
      <c r="AE2800" s="20"/>
      <c r="AF2800" s="20"/>
      <c r="AG2800" s="20"/>
      <c r="AH2800" s="20"/>
      <c r="AI2800" s="20"/>
      <c r="AJ2800" s="20"/>
    </row>
    <row r="2801" spans="1:36" ht="17.100000000000001" customHeight="1" x14ac:dyDescent="0.25">
      <c r="A2801" s="60"/>
      <c r="B2801" s="18"/>
      <c r="C2801" s="19"/>
      <c r="K2801" s="21"/>
      <c r="AD2801" s="20"/>
      <c r="AE2801" s="20"/>
      <c r="AF2801" s="20"/>
      <c r="AG2801" s="20"/>
      <c r="AH2801" s="20"/>
      <c r="AI2801" s="20"/>
      <c r="AJ2801" s="20"/>
    </row>
    <row r="2802" spans="1:36" ht="17.100000000000001" customHeight="1" x14ac:dyDescent="0.25">
      <c r="A2802" s="60"/>
      <c r="B2802" s="18"/>
      <c r="C2802" s="19"/>
      <c r="K2802" s="21"/>
      <c r="AD2802" s="20"/>
      <c r="AE2802" s="20"/>
      <c r="AF2802" s="20"/>
      <c r="AG2802" s="20"/>
      <c r="AH2802" s="20"/>
      <c r="AI2802" s="20"/>
      <c r="AJ2802" s="20"/>
    </row>
    <row r="2803" spans="1:36" ht="17.100000000000001" customHeight="1" x14ac:dyDescent="0.25">
      <c r="A2803" s="60"/>
      <c r="B2803" s="18"/>
      <c r="C2803" s="19"/>
      <c r="K2803" s="21"/>
      <c r="AD2803" s="20"/>
      <c r="AE2803" s="20"/>
      <c r="AF2803" s="20"/>
      <c r="AG2803" s="20"/>
      <c r="AH2803" s="20"/>
      <c r="AI2803" s="20"/>
      <c r="AJ2803" s="20"/>
    </row>
    <row r="2804" spans="1:36" ht="17.100000000000001" customHeight="1" x14ac:dyDescent="0.25">
      <c r="A2804" s="60"/>
      <c r="B2804" s="18"/>
      <c r="C2804" s="19"/>
      <c r="K2804" s="21"/>
      <c r="AD2804" s="20"/>
      <c r="AE2804" s="20"/>
      <c r="AF2804" s="20"/>
      <c r="AG2804" s="20"/>
      <c r="AH2804" s="20"/>
      <c r="AI2804" s="20"/>
      <c r="AJ2804" s="20"/>
    </row>
    <row r="2805" spans="1:36" ht="17.100000000000001" customHeight="1" x14ac:dyDescent="0.25">
      <c r="A2805" s="60"/>
      <c r="B2805" s="18"/>
      <c r="C2805" s="19"/>
      <c r="K2805" s="21"/>
      <c r="AD2805" s="20"/>
      <c r="AE2805" s="20"/>
      <c r="AF2805" s="20"/>
      <c r="AG2805" s="20"/>
      <c r="AH2805" s="20"/>
      <c r="AI2805" s="20"/>
      <c r="AJ2805" s="20"/>
    </row>
    <row r="2806" spans="1:36" ht="17.100000000000001" customHeight="1" x14ac:dyDescent="0.25">
      <c r="A2806" s="60"/>
      <c r="B2806" s="18"/>
      <c r="C2806" s="19"/>
      <c r="K2806" s="21"/>
      <c r="AD2806" s="20"/>
      <c r="AE2806" s="20"/>
      <c r="AF2806" s="20"/>
      <c r="AG2806" s="20"/>
      <c r="AH2806" s="20"/>
      <c r="AI2806" s="20"/>
      <c r="AJ2806" s="20"/>
    </row>
    <row r="2807" spans="1:36" ht="17.100000000000001" customHeight="1" x14ac:dyDescent="0.25">
      <c r="A2807" s="60"/>
      <c r="B2807" s="18"/>
      <c r="C2807" s="19"/>
      <c r="K2807" s="21"/>
      <c r="AD2807" s="20"/>
      <c r="AE2807" s="20"/>
      <c r="AF2807" s="20"/>
      <c r="AG2807" s="20"/>
      <c r="AH2807" s="20"/>
      <c r="AI2807" s="20"/>
      <c r="AJ2807" s="20"/>
    </row>
    <row r="2808" spans="1:36" ht="17.100000000000001" customHeight="1" x14ac:dyDescent="0.25">
      <c r="A2808" s="60"/>
      <c r="B2808" s="18"/>
      <c r="C2808" s="19"/>
      <c r="K2808" s="21"/>
      <c r="AD2808" s="20"/>
      <c r="AE2808" s="20"/>
      <c r="AF2808" s="20"/>
      <c r="AG2808" s="20"/>
      <c r="AH2808" s="20"/>
      <c r="AI2808" s="20"/>
      <c r="AJ2808" s="20"/>
    </row>
    <row r="2809" spans="1:36" ht="17.100000000000001" customHeight="1" x14ac:dyDescent="0.25">
      <c r="A2809" s="60"/>
      <c r="B2809" s="18"/>
      <c r="C2809" s="19"/>
      <c r="K2809" s="21"/>
      <c r="AD2809" s="20"/>
      <c r="AE2809" s="20"/>
      <c r="AF2809" s="20"/>
      <c r="AG2809" s="20"/>
      <c r="AH2809" s="20"/>
      <c r="AI2809" s="20"/>
      <c r="AJ2809" s="20"/>
    </row>
    <row r="2810" spans="1:36" ht="17.100000000000001" customHeight="1" x14ac:dyDescent="0.25">
      <c r="A2810" s="60"/>
      <c r="B2810" s="18"/>
      <c r="C2810" s="19"/>
      <c r="K2810" s="21"/>
      <c r="AD2810" s="20"/>
      <c r="AE2810" s="20"/>
      <c r="AF2810" s="20"/>
      <c r="AG2810" s="20"/>
      <c r="AH2810" s="20"/>
      <c r="AI2810" s="20"/>
      <c r="AJ2810" s="20"/>
    </row>
    <row r="2811" spans="1:36" ht="17.100000000000001" customHeight="1" x14ac:dyDescent="0.25">
      <c r="A2811" s="60"/>
      <c r="B2811" s="18"/>
      <c r="C2811" s="19"/>
      <c r="K2811" s="21"/>
      <c r="AD2811" s="20"/>
      <c r="AE2811" s="20"/>
      <c r="AF2811" s="20"/>
      <c r="AG2811" s="20"/>
      <c r="AH2811" s="20"/>
      <c r="AI2811" s="20"/>
      <c r="AJ2811" s="20"/>
    </row>
    <row r="2812" spans="1:36" ht="17.100000000000001" customHeight="1" x14ac:dyDescent="0.25">
      <c r="A2812" s="60"/>
      <c r="B2812" s="18"/>
      <c r="C2812" s="19"/>
      <c r="K2812" s="21"/>
      <c r="AD2812" s="20"/>
      <c r="AE2812" s="20"/>
      <c r="AF2812" s="20"/>
      <c r="AG2812" s="20"/>
      <c r="AH2812" s="20"/>
      <c r="AI2812" s="20"/>
      <c r="AJ2812" s="20"/>
    </row>
    <row r="2813" spans="1:36" ht="17.100000000000001" customHeight="1" x14ac:dyDescent="0.25">
      <c r="A2813" s="60"/>
      <c r="B2813" s="18"/>
      <c r="C2813" s="19"/>
      <c r="K2813" s="21"/>
      <c r="AD2813" s="20"/>
      <c r="AE2813" s="20"/>
      <c r="AF2813" s="20"/>
      <c r="AG2813" s="20"/>
      <c r="AH2813" s="20"/>
      <c r="AI2813" s="20"/>
      <c r="AJ2813" s="20"/>
    </row>
    <row r="2814" spans="1:36" ht="17.100000000000001" customHeight="1" x14ac:dyDescent="0.25">
      <c r="A2814" s="60"/>
      <c r="B2814" s="18"/>
      <c r="C2814" s="19"/>
      <c r="K2814" s="21"/>
      <c r="AD2814" s="20"/>
      <c r="AE2814" s="20"/>
      <c r="AF2814" s="20"/>
      <c r="AG2814" s="20"/>
      <c r="AH2814" s="20"/>
      <c r="AI2814" s="20"/>
      <c r="AJ2814" s="20"/>
    </row>
    <row r="2815" spans="1:36" ht="17.100000000000001" customHeight="1" x14ac:dyDescent="0.25">
      <c r="A2815" s="60"/>
      <c r="B2815" s="18"/>
      <c r="C2815" s="19"/>
      <c r="K2815" s="21"/>
      <c r="AD2815" s="20"/>
      <c r="AE2815" s="20"/>
      <c r="AF2815" s="20"/>
      <c r="AG2815" s="20"/>
      <c r="AH2815" s="20"/>
      <c r="AI2815" s="20"/>
      <c r="AJ2815" s="20"/>
    </row>
    <row r="2816" spans="1:36" ht="17.100000000000001" customHeight="1" x14ac:dyDescent="0.25">
      <c r="A2816" s="60"/>
      <c r="B2816" s="18"/>
      <c r="C2816" s="19"/>
      <c r="K2816" s="21"/>
      <c r="AD2816" s="20"/>
      <c r="AE2816" s="20"/>
      <c r="AF2816" s="20"/>
      <c r="AG2816" s="20"/>
      <c r="AH2816" s="20"/>
      <c r="AI2816" s="20"/>
      <c r="AJ2816" s="20"/>
    </row>
    <row r="2817" spans="1:36" ht="17.100000000000001" customHeight="1" x14ac:dyDescent="0.25">
      <c r="A2817" s="60"/>
      <c r="B2817" s="18"/>
      <c r="C2817" s="19"/>
      <c r="K2817" s="21"/>
      <c r="AD2817" s="20"/>
      <c r="AE2817" s="20"/>
      <c r="AF2817" s="20"/>
      <c r="AG2817" s="20"/>
      <c r="AH2817" s="20"/>
      <c r="AI2817" s="20"/>
      <c r="AJ2817" s="20"/>
    </row>
    <row r="2818" spans="1:36" ht="17.100000000000001" customHeight="1" x14ac:dyDescent="0.25">
      <c r="A2818" s="60"/>
      <c r="B2818" s="18"/>
      <c r="C2818" s="19"/>
      <c r="K2818" s="21"/>
      <c r="AD2818" s="20"/>
      <c r="AE2818" s="20"/>
      <c r="AF2818" s="20"/>
      <c r="AG2818" s="20"/>
      <c r="AH2818" s="20"/>
      <c r="AI2818" s="20"/>
      <c r="AJ2818" s="20"/>
    </row>
    <row r="2819" spans="1:36" ht="17.100000000000001" customHeight="1" x14ac:dyDescent="0.25">
      <c r="A2819" s="60"/>
      <c r="B2819" s="18"/>
      <c r="C2819" s="19"/>
      <c r="K2819" s="21"/>
      <c r="AD2819" s="20"/>
      <c r="AE2819" s="20"/>
      <c r="AF2819" s="20"/>
      <c r="AG2819" s="20"/>
      <c r="AH2819" s="20"/>
      <c r="AI2819" s="20"/>
      <c r="AJ2819" s="20"/>
    </row>
    <row r="2820" spans="1:36" ht="17.100000000000001" customHeight="1" x14ac:dyDescent="0.25">
      <c r="A2820" s="60"/>
      <c r="B2820" s="18"/>
      <c r="C2820" s="19"/>
      <c r="K2820" s="21"/>
      <c r="AD2820" s="20"/>
      <c r="AE2820" s="20"/>
      <c r="AF2820" s="20"/>
      <c r="AG2820" s="20"/>
      <c r="AH2820" s="20"/>
      <c r="AI2820" s="20"/>
      <c r="AJ2820" s="20"/>
    </row>
    <row r="2821" spans="1:36" ht="17.100000000000001" customHeight="1" x14ac:dyDescent="0.25">
      <c r="A2821" s="60"/>
      <c r="B2821" s="18"/>
      <c r="C2821" s="19"/>
      <c r="K2821" s="21"/>
      <c r="AD2821" s="20"/>
      <c r="AE2821" s="20"/>
      <c r="AF2821" s="20"/>
      <c r="AG2821" s="20"/>
      <c r="AH2821" s="20"/>
      <c r="AI2821" s="20"/>
      <c r="AJ2821" s="20"/>
    </row>
    <row r="2822" spans="1:36" ht="17.100000000000001" customHeight="1" x14ac:dyDescent="0.25">
      <c r="A2822" s="60"/>
      <c r="B2822" s="18"/>
      <c r="C2822" s="19"/>
      <c r="K2822" s="21"/>
      <c r="AD2822" s="20"/>
      <c r="AE2822" s="20"/>
      <c r="AF2822" s="20"/>
      <c r="AG2822" s="20"/>
      <c r="AH2822" s="20"/>
      <c r="AI2822" s="20"/>
      <c r="AJ2822" s="20"/>
    </row>
    <row r="2823" spans="1:36" ht="17.100000000000001" customHeight="1" x14ac:dyDescent="0.25">
      <c r="A2823" s="60"/>
      <c r="B2823" s="18"/>
      <c r="C2823" s="19"/>
      <c r="K2823" s="21"/>
      <c r="AD2823" s="20"/>
      <c r="AE2823" s="20"/>
      <c r="AF2823" s="20"/>
      <c r="AG2823" s="20"/>
      <c r="AH2823" s="20"/>
      <c r="AI2823" s="20"/>
      <c r="AJ2823" s="20"/>
    </row>
    <row r="2824" spans="1:36" ht="17.100000000000001" customHeight="1" x14ac:dyDescent="0.25">
      <c r="A2824" s="60"/>
      <c r="B2824" s="18"/>
      <c r="C2824" s="19"/>
      <c r="K2824" s="21"/>
      <c r="AD2824" s="20"/>
      <c r="AE2824" s="20"/>
      <c r="AF2824" s="20"/>
      <c r="AG2824" s="20"/>
      <c r="AH2824" s="20"/>
      <c r="AI2824" s="20"/>
      <c r="AJ2824" s="20"/>
    </row>
    <row r="2825" spans="1:36" ht="17.100000000000001" customHeight="1" x14ac:dyDescent="0.25">
      <c r="A2825" s="60"/>
      <c r="B2825" s="18"/>
      <c r="C2825" s="19"/>
      <c r="K2825" s="21"/>
      <c r="AD2825" s="20"/>
      <c r="AE2825" s="20"/>
      <c r="AF2825" s="20"/>
      <c r="AG2825" s="20"/>
      <c r="AH2825" s="20"/>
      <c r="AI2825" s="20"/>
      <c r="AJ2825" s="20"/>
    </row>
    <row r="2826" spans="1:36" ht="17.100000000000001" customHeight="1" x14ac:dyDescent="0.25">
      <c r="A2826" s="60"/>
      <c r="B2826" s="18"/>
      <c r="C2826" s="19"/>
      <c r="K2826" s="21"/>
      <c r="AD2826" s="20"/>
      <c r="AE2826" s="20"/>
      <c r="AF2826" s="20"/>
      <c r="AG2826" s="20"/>
      <c r="AH2826" s="20"/>
      <c r="AI2826" s="20"/>
      <c r="AJ2826" s="20"/>
    </row>
    <row r="2827" spans="1:36" ht="17.100000000000001" customHeight="1" x14ac:dyDescent="0.25">
      <c r="A2827" s="60"/>
      <c r="B2827" s="18"/>
      <c r="C2827" s="19"/>
      <c r="K2827" s="21"/>
      <c r="AD2827" s="20"/>
      <c r="AE2827" s="20"/>
      <c r="AF2827" s="20"/>
      <c r="AG2827" s="20"/>
      <c r="AH2827" s="20"/>
      <c r="AI2827" s="20"/>
      <c r="AJ2827" s="20"/>
    </row>
    <row r="2828" spans="1:36" ht="17.100000000000001" customHeight="1" x14ac:dyDescent="0.25">
      <c r="A2828" s="60"/>
      <c r="B2828" s="18"/>
      <c r="C2828" s="19"/>
      <c r="K2828" s="21"/>
      <c r="AD2828" s="20"/>
      <c r="AE2828" s="20"/>
      <c r="AF2828" s="20"/>
      <c r="AG2828" s="20"/>
      <c r="AH2828" s="20"/>
      <c r="AI2828" s="20"/>
      <c r="AJ2828" s="20"/>
    </row>
    <row r="2829" spans="1:36" ht="17.100000000000001" customHeight="1" x14ac:dyDescent="0.25">
      <c r="A2829" s="60"/>
      <c r="B2829" s="18"/>
      <c r="C2829" s="19"/>
      <c r="K2829" s="21"/>
      <c r="AD2829" s="20"/>
      <c r="AE2829" s="20"/>
      <c r="AF2829" s="20"/>
      <c r="AG2829" s="20"/>
      <c r="AH2829" s="20"/>
      <c r="AI2829" s="20"/>
      <c r="AJ2829" s="20"/>
    </row>
    <row r="2830" spans="1:36" ht="17.100000000000001" customHeight="1" x14ac:dyDescent="0.25">
      <c r="A2830" s="60"/>
      <c r="B2830" s="18"/>
      <c r="C2830" s="19"/>
      <c r="K2830" s="21"/>
      <c r="AD2830" s="20"/>
      <c r="AE2830" s="20"/>
      <c r="AF2830" s="20"/>
      <c r="AG2830" s="20"/>
      <c r="AH2830" s="20"/>
      <c r="AI2830" s="20"/>
      <c r="AJ2830" s="20"/>
    </row>
    <row r="2831" spans="1:36" ht="17.100000000000001" customHeight="1" x14ac:dyDescent="0.25">
      <c r="A2831" s="60"/>
      <c r="B2831" s="18"/>
      <c r="C2831" s="19"/>
      <c r="K2831" s="21"/>
      <c r="AD2831" s="20"/>
      <c r="AE2831" s="20"/>
      <c r="AF2831" s="20"/>
      <c r="AG2831" s="20"/>
      <c r="AH2831" s="20"/>
      <c r="AI2831" s="20"/>
      <c r="AJ2831" s="20"/>
    </row>
    <row r="2832" spans="1:36" ht="17.100000000000001" customHeight="1" x14ac:dyDescent="0.25">
      <c r="A2832" s="60"/>
      <c r="B2832" s="18"/>
      <c r="C2832" s="19"/>
      <c r="K2832" s="21"/>
      <c r="AD2832" s="20"/>
      <c r="AE2832" s="20"/>
      <c r="AF2832" s="20"/>
      <c r="AG2832" s="20"/>
      <c r="AH2832" s="20"/>
      <c r="AI2832" s="20"/>
      <c r="AJ2832" s="20"/>
    </row>
    <row r="2833" spans="1:36" ht="17.100000000000001" customHeight="1" x14ac:dyDescent="0.25">
      <c r="A2833" s="60"/>
      <c r="B2833" s="18"/>
      <c r="C2833" s="19"/>
      <c r="K2833" s="21"/>
      <c r="AD2833" s="20"/>
      <c r="AE2833" s="20"/>
      <c r="AF2833" s="20"/>
      <c r="AG2833" s="20"/>
      <c r="AH2833" s="20"/>
      <c r="AI2833" s="20"/>
      <c r="AJ2833" s="20"/>
    </row>
    <row r="2834" spans="1:36" ht="17.100000000000001" customHeight="1" x14ac:dyDescent="0.25">
      <c r="A2834" s="60"/>
      <c r="B2834" s="18"/>
      <c r="C2834" s="19"/>
      <c r="K2834" s="21"/>
      <c r="AD2834" s="20"/>
      <c r="AE2834" s="20"/>
      <c r="AF2834" s="20"/>
      <c r="AG2834" s="20"/>
      <c r="AH2834" s="20"/>
      <c r="AI2834" s="20"/>
      <c r="AJ2834" s="20"/>
    </row>
    <row r="2835" spans="1:36" ht="17.100000000000001" customHeight="1" x14ac:dyDescent="0.25">
      <c r="A2835" s="60"/>
      <c r="B2835" s="18"/>
      <c r="C2835" s="19"/>
      <c r="K2835" s="21"/>
      <c r="AD2835" s="20"/>
      <c r="AE2835" s="20"/>
      <c r="AF2835" s="20"/>
      <c r="AG2835" s="20"/>
      <c r="AH2835" s="20"/>
      <c r="AI2835" s="20"/>
      <c r="AJ2835" s="20"/>
    </row>
    <row r="2836" spans="1:36" ht="17.100000000000001" customHeight="1" x14ac:dyDescent="0.25">
      <c r="A2836" s="60"/>
      <c r="B2836" s="18"/>
      <c r="C2836" s="19"/>
      <c r="K2836" s="21"/>
      <c r="AD2836" s="20"/>
      <c r="AE2836" s="20"/>
      <c r="AF2836" s="20"/>
      <c r="AG2836" s="20"/>
      <c r="AH2836" s="20"/>
      <c r="AI2836" s="20"/>
      <c r="AJ2836" s="20"/>
    </row>
    <row r="2837" spans="1:36" ht="17.100000000000001" customHeight="1" x14ac:dyDescent="0.25">
      <c r="A2837" s="60"/>
      <c r="B2837" s="18"/>
      <c r="C2837" s="19"/>
      <c r="K2837" s="21"/>
      <c r="AD2837" s="20"/>
      <c r="AE2837" s="20"/>
      <c r="AF2837" s="20"/>
      <c r="AG2837" s="20"/>
      <c r="AH2837" s="20"/>
      <c r="AI2837" s="20"/>
      <c r="AJ2837" s="20"/>
    </row>
    <row r="2838" spans="1:36" ht="17.100000000000001" customHeight="1" x14ac:dyDescent="0.25">
      <c r="A2838" s="60"/>
      <c r="B2838" s="18"/>
      <c r="C2838" s="19"/>
      <c r="K2838" s="21"/>
      <c r="AD2838" s="20"/>
      <c r="AE2838" s="20"/>
      <c r="AF2838" s="20"/>
      <c r="AG2838" s="20"/>
      <c r="AH2838" s="20"/>
      <c r="AI2838" s="20"/>
      <c r="AJ2838" s="20"/>
    </row>
    <row r="2839" spans="1:36" ht="17.100000000000001" customHeight="1" x14ac:dyDescent="0.25">
      <c r="A2839" s="60"/>
      <c r="B2839" s="18"/>
      <c r="C2839" s="19"/>
      <c r="K2839" s="21"/>
      <c r="AD2839" s="20"/>
      <c r="AE2839" s="20"/>
      <c r="AF2839" s="20"/>
      <c r="AG2839" s="20"/>
      <c r="AH2839" s="20"/>
      <c r="AI2839" s="20"/>
      <c r="AJ2839" s="20"/>
    </row>
    <row r="2840" spans="1:36" ht="17.100000000000001" customHeight="1" x14ac:dyDescent="0.25">
      <c r="A2840" s="60"/>
      <c r="B2840" s="18"/>
      <c r="C2840" s="19"/>
      <c r="K2840" s="21"/>
      <c r="AD2840" s="20"/>
      <c r="AE2840" s="20"/>
      <c r="AF2840" s="20"/>
      <c r="AG2840" s="20"/>
      <c r="AH2840" s="20"/>
      <c r="AI2840" s="20"/>
      <c r="AJ2840" s="20"/>
    </row>
    <row r="2841" spans="1:36" ht="17.100000000000001" customHeight="1" x14ac:dyDescent="0.25">
      <c r="A2841" s="60"/>
      <c r="B2841" s="18"/>
      <c r="C2841" s="19"/>
      <c r="K2841" s="21"/>
      <c r="AD2841" s="20"/>
      <c r="AE2841" s="20"/>
      <c r="AF2841" s="20"/>
      <c r="AG2841" s="20"/>
      <c r="AH2841" s="20"/>
      <c r="AI2841" s="20"/>
      <c r="AJ2841" s="20"/>
    </row>
    <row r="2842" spans="1:36" ht="17.100000000000001" customHeight="1" x14ac:dyDescent="0.25">
      <c r="A2842" s="60"/>
      <c r="B2842" s="18"/>
      <c r="C2842" s="19"/>
      <c r="K2842" s="21"/>
      <c r="AD2842" s="20"/>
      <c r="AE2842" s="20"/>
      <c r="AF2842" s="20"/>
      <c r="AG2842" s="20"/>
      <c r="AH2842" s="20"/>
      <c r="AI2842" s="20"/>
      <c r="AJ2842" s="20"/>
    </row>
    <row r="2843" spans="1:36" ht="17.100000000000001" customHeight="1" x14ac:dyDescent="0.25">
      <c r="A2843" s="60"/>
      <c r="B2843" s="18"/>
      <c r="C2843" s="19"/>
      <c r="K2843" s="21"/>
      <c r="AD2843" s="20"/>
      <c r="AE2843" s="20"/>
      <c r="AF2843" s="20"/>
      <c r="AG2843" s="20"/>
      <c r="AH2843" s="20"/>
      <c r="AI2843" s="20"/>
      <c r="AJ2843" s="20"/>
    </row>
    <row r="2844" spans="1:36" ht="17.100000000000001" customHeight="1" x14ac:dyDescent="0.25">
      <c r="A2844" s="60"/>
      <c r="B2844" s="18"/>
      <c r="C2844" s="19"/>
      <c r="K2844" s="21"/>
      <c r="AD2844" s="20"/>
      <c r="AE2844" s="20"/>
      <c r="AF2844" s="20"/>
      <c r="AG2844" s="20"/>
      <c r="AH2844" s="20"/>
      <c r="AI2844" s="20"/>
      <c r="AJ2844" s="20"/>
    </row>
    <row r="2845" spans="1:36" ht="17.100000000000001" customHeight="1" x14ac:dyDescent="0.25">
      <c r="A2845" s="60"/>
      <c r="B2845" s="18"/>
      <c r="C2845" s="19"/>
      <c r="K2845" s="21"/>
      <c r="AD2845" s="20"/>
      <c r="AE2845" s="20"/>
      <c r="AF2845" s="20"/>
      <c r="AG2845" s="20"/>
      <c r="AH2845" s="20"/>
      <c r="AI2845" s="20"/>
      <c r="AJ2845" s="20"/>
    </row>
    <row r="2846" spans="1:36" ht="17.100000000000001" customHeight="1" x14ac:dyDescent="0.25">
      <c r="A2846" s="60"/>
      <c r="B2846" s="18"/>
      <c r="C2846" s="19"/>
      <c r="K2846" s="21"/>
      <c r="AD2846" s="20"/>
      <c r="AE2846" s="20"/>
      <c r="AF2846" s="20"/>
      <c r="AG2846" s="20"/>
      <c r="AH2846" s="20"/>
      <c r="AI2846" s="20"/>
      <c r="AJ2846" s="20"/>
    </row>
    <row r="2847" spans="1:36" ht="17.100000000000001" customHeight="1" x14ac:dyDescent="0.25">
      <c r="A2847" s="60"/>
      <c r="B2847" s="18"/>
      <c r="C2847" s="19"/>
      <c r="K2847" s="21"/>
      <c r="AD2847" s="20"/>
      <c r="AE2847" s="20"/>
      <c r="AF2847" s="20"/>
      <c r="AG2847" s="20"/>
      <c r="AH2847" s="20"/>
      <c r="AI2847" s="20"/>
      <c r="AJ2847" s="20"/>
    </row>
    <row r="2848" spans="1:36" ht="17.100000000000001" customHeight="1" x14ac:dyDescent="0.25">
      <c r="A2848" s="60"/>
      <c r="B2848" s="18"/>
      <c r="C2848" s="19"/>
      <c r="K2848" s="21"/>
      <c r="AD2848" s="20"/>
      <c r="AE2848" s="20"/>
      <c r="AF2848" s="20"/>
      <c r="AG2848" s="20"/>
      <c r="AH2848" s="20"/>
      <c r="AI2848" s="20"/>
      <c r="AJ2848" s="20"/>
    </row>
    <row r="2849" spans="1:36" ht="17.100000000000001" customHeight="1" x14ac:dyDescent="0.25">
      <c r="A2849" s="60"/>
      <c r="B2849" s="18"/>
      <c r="C2849" s="19"/>
      <c r="K2849" s="21"/>
      <c r="AD2849" s="20"/>
      <c r="AE2849" s="20"/>
      <c r="AF2849" s="20"/>
      <c r="AG2849" s="20"/>
      <c r="AH2849" s="20"/>
      <c r="AI2849" s="20"/>
      <c r="AJ2849" s="20"/>
    </row>
    <row r="2850" spans="1:36" ht="17.100000000000001" customHeight="1" x14ac:dyDescent="0.25">
      <c r="A2850" s="60"/>
      <c r="B2850" s="18"/>
      <c r="C2850" s="19"/>
      <c r="K2850" s="21"/>
      <c r="AD2850" s="20"/>
      <c r="AE2850" s="20"/>
      <c r="AF2850" s="20"/>
      <c r="AG2850" s="20"/>
      <c r="AH2850" s="20"/>
      <c r="AI2850" s="20"/>
      <c r="AJ2850" s="20"/>
    </row>
    <row r="2851" spans="1:36" ht="17.100000000000001" customHeight="1" x14ac:dyDescent="0.25">
      <c r="A2851" s="60"/>
      <c r="B2851" s="18"/>
      <c r="C2851" s="19"/>
      <c r="K2851" s="21"/>
      <c r="AD2851" s="20"/>
      <c r="AE2851" s="20"/>
      <c r="AF2851" s="20"/>
      <c r="AG2851" s="20"/>
      <c r="AH2851" s="20"/>
      <c r="AI2851" s="20"/>
      <c r="AJ2851" s="20"/>
    </row>
    <row r="2852" spans="1:36" ht="17.100000000000001" customHeight="1" x14ac:dyDescent="0.25">
      <c r="A2852" s="60"/>
      <c r="B2852" s="18"/>
      <c r="C2852" s="19"/>
      <c r="K2852" s="21"/>
      <c r="AD2852" s="20"/>
      <c r="AE2852" s="20"/>
      <c r="AF2852" s="20"/>
      <c r="AG2852" s="20"/>
      <c r="AH2852" s="20"/>
      <c r="AI2852" s="20"/>
      <c r="AJ2852" s="20"/>
    </row>
    <row r="2853" spans="1:36" ht="17.100000000000001" customHeight="1" x14ac:dyDescent="0.25">
      <c r="A2853" s="60"/>
      <c r="B2853" s="18"/>
      <c r="C2853" s="19"/>
      <c r="K2853" s="21"/>
      <c r="AD2853" s="20"/>
      <c r="AE2853" s="20"/>
      <c r="AF2853" s="20"/>
      <c r="AG2853" s="20"/>
      <c r="AH2853" s="20"/>
      <c r="AI2853" s="20"/>
      <c r="AJ2853" s="20"/>
    </row>
    <row r="2854" spans="1:36" ht="17.100000000000001" customHeight="1" x14ac:dyDescent="0.25">
      <c r="A2854" s="60"/>
      <c r="B2854" s="18"/>
      <c r="C2854" s="19"/>
      <c r="K2854" s="21"/>
      <c r="AD2854" s="20"/>
      <c r="AE2854" s="20"/>
      <c r="AF2854" s="20"/>
      <c r="AG2854" s="20"/>
      <c r="AH2854" s="20"/>
      <c r="AI2854" s="20"/>
      <c r="AJ2854" s="20"/>
    </row>
    <row r="2855" spans="1:36" ht="17.100000000000001" customHeight="1" x14ac:dyDescent="0.25">
      <c r="A2855" s="60"/>
      <c r="B2855" s="18"/>
      <c r="C2855" s="19"/>
      <c r="K2855" s="21"/>
      <c r="AD2855" s="20"/>
      <c r="AE2855" s="20"/>
      <c r="AF2855" s="20"/>
      <c r="AG2855" s="20"/>
      <c r="AH2855" s="20"/>
      <c r="AI2855" s="20"/>
      <c r="AJ2855" s="20"/>
    </row>
    <row r="2856" spans="1:36" ht="17.100000000000001" customHeight="1" x14ac:dyDescent="0.25">
      <c r="A2856" s="60"/>
      <c r="B2856" s="18"/>
      <c r="C2856" s="19"/>
      <c r="K2856" s="21"/>
      <c r="AD2856" s="20"/>
      <c r="AE2856" s="20"/>
      <c r="AF2856" s="20"/>
      <c r="AG2856" s="20"/>
      <c r="AH2856" s="20"/>
      <c r="AI2856" s="20"/>
      <c r="AJ2856" s="20"/>
    </row>
    <row r="2857" spans="1:36" ht="17.100000000000001" customHeight="1" x14ac:dyDescent="0.25">
      <c r="A2857" s="60"/>
      <c r="B2857" s="18"/>
      <c r="C2857" s="19"/>
      <c r="K2857" s="21"/>
      <c r="AD2857" s="20"/>
      <c r="AE2857" s="20"/>
      <c r="AF2857" s="20"/>
      <c r="AG2857" s="20"/>
      <c r="AH2857" s="20"/>
      <c r="AI2857" s="20"/>
      <c r="AJ2857" s="20"/>
    </row>
    <row r="2858" spans="1:36" ht="17.100000000000001" customHeight="1" x14ac:dyDescent="0.25">
      <c r="A2858" s="60"/>
      <c r="B2858" s="18"/>
      <c r="C2858" s="19"/>
      <c r="K2858" s="21"/>
      <c r="AD2858" s="20"/>
      <c r="AE2858" s="20"/>
      <c r="AF2858" s="20"/>
      <c r="AG2858" s="20"/>
      <c r="AH2858" s="20"/>
      <c r="AI2858" s="20"/>
      <c r="AJ2858" s="20"/>
    </row>
    <row r="2859" spans="1:36" ht="17.100000000000001" customHeight="1" x14ac:dyDescent="0.25">
      <c r="A2859" s="60"/>
      <c r="B2859" s="18"/>
      <c r="C2859" s="19"/>
      <c r="K2859" s="21"/>
      <c r="AD2859" s="20"/>
      <c r="AE2859" s="20"/>
      <c r="AF2859" s="20"/>
      <c r="AG2859" s="20"/>
      <c r="AH2859" s="20"/>
      <c r="AI2859" s="20"/>
      <c r="AJ2859" s="20"/>
    </row>
    <row r="2860" spans="1:36" ht="17.100000000000001" customHeight="1" x14ac:dyDescent="0.25">
      <c r="A2860" s="60"/>
      <c r="B2860" s="18"/>
      <c r="C2860" s="19"/>
      <c r="K2860" s="21"/>
      <c r="AD2860" s="20"/>
      <c r="AE2860" s="20"/>
      <c r="AF2860" s="20"/>
      <c r="AG2860" s="20"/>
      <c r="AH2860" s="20"/>
      <c r="AI2860" s="20"/>
      <c r="AJ2860" s="20"/>
    </row>
    <row r="2861" spans="1:36" ht="17.100000000000001" customHeight="1" x14ac:dyDescent="0.25">
      <c r="A2861" s="60"/>
      <c r="B2861" s="18"/>
      <c r="C2861" s="19"/>
      <c r="K2861" s="21"/>
      <c r="AD2861" s="20"/>
      <c r="AE2861" s="20"/>
      <c r="AF2861" s="20"/>
      <c r="AG2861" s="20"/>
      <c r="AH2861" s="20"/>
      <c r="AI2861" s="20"/>
      <c r="AJ2861" s="20"/>
    </row>
    <row r="2862" spans="1:36" ht="17.100000000000001" customHeight="1" x14ac:dyDescent="0.25">
      <c r="A2862" s="60"/>
      <c r="B2862" s="18"/>
      <c r="C2862" s="19"/>
      <c r="K2862" s="21"/>
      <c r="AD2862" s="20"/>
      <c r="AE2862" s="20"/>
      <c r="AF2862" s="20"/>
      <c r="AG2862" s="20"/>
      <c r="AH2862" s="20"/>
      <c r="AI2862" s="20"/>
      <c r="AJ2862" s="20"/>
    </row>
    <row r="2863" spans="1:36" ht="17.100000000000001" customHeight="1" x14ac:dyDescent="0.25">
      <c r="A2863" s="60"/>
      <c r="B2863" s="18"/>
      <c r="C2863" s="19"/>
      <c r="K2863" s="21"/>
      <c r="AD2863" s="20"/>
      <c r="AE2863" s="20"/>
      <c r="AF2863" s="20"/>
      <c r="AG2863" s="20"/>
      <c r="AH2863" s="20"/>
      <c r="AI2863" s="20"/>
      <c r="AJ2863" s="20"/>
    </row>
    <row r="2864" spans="1:36" ht="17.100000000000001" customHeight="1" x14ac:dyDescent="0.25">
      <c r="A2864" s="60"/>
      <c r="B2864" s="18"/>
      <c r="C2864" s="19"/>
      <c r="K2864" s="21"/>
      <c r="AD2864" s="20"/>
      <c r="AE2864" s="20"/>
      <c r="AF2864" s="20"/>
      <c r="AG2864" s="20"/>
      <c r="AH2864" s="20"/>
      <c r="AI2864" s="20"/>
      <c r="AJ2864" s="20"/>
    </row>
    <row r="2865" spans="1:36" ht="17.100000000000001" customHeight="1" x14ac:dyDescent="0.25">
      <c r="A2865" s="60"/>
      <c r="B2865" s="18"/>
      <c r="C2865" s="19"/>
      <c r="K2865" s="21"/>
      <c r="AD2865" s="20"/>
      <c r="AE2865" s="20"/>
      <c r="AF2865" s="20"/>
      <c r="AG2865" s="20"/>
      <c r="AH2865" s="20"/>
      <c r="AI2865" s="20"/>
      <c r="AJ2865" s="20"/>
    </row>
    <row r="2866" spans="1:36" ht="17.100000000000001" customHeight="1" x14ac:dyDescent="0.25">
      <c r="A2866" s="60"/>
      <c r="B2866" s="18"/>
      <c r="C2866" s="19"/>
      <c r="K2866" s="21"/>
      <c r="AD2866" s="20"/>
      <c r="AE2866" s="20"/>
      <c r="AF2866" s="20"/>
      <c r="AG2866" s="20"/>
      <c r="AH2866" s="20"/>
      <c r="AI2866" s="20"/>
      <c r="AJ2866" s="20"/>
    </row>
    <row r="2867" spans="1:36" ht="17.100000000000001" customHeight="1" x14ac:dyDescent="0.25">
      <c r="A2867" s="60"/>
      <c r="B2867" s="18"/>
      <c r="C2867" s="19"/>
      <c r="K2867" s="21"/>
      <c r="AD2867" s="20"/>
      <c r="AE2867" s="20"/>
      <c r="AF2867" s="20"/>
      <c r="AG2867" s="20"/>
      <c r="AH2867" s="20"/>
      <c r="AI2867" s="20"/>
      <c r="AJ2867" s="20"/>
    </row>
    <row r="2868" spans="1:36" ht="17.100000000000001" customHeight="1" x14ac:dyDescent="0.25">
      <c r="A2868" s="60"/>
      <c r="B2868" s="18"/>
      <c r="C2868" s="19"/>
      <c r="K2868" s="21"/>
      <c r="AD2868" s="20"/>
      <c r="AE2868" s="20"/>
      <c r="AF2868" s="20"/>
      <c r="AG2868" s="20"/>
      <c r="AH2868" s="20"/>
      <c r="AI2868" s="20"/>
      <c r="AJ2868" s="20"/>
    </row>
    <row r="2869" spans="1:36" ht="17.100000000000001" customHeight="1" x14ac:dyDescent="0.25">
      <c r="A2869" s="60"/>
      <c r="B2869" s="18"/>
      <c r="C2869" s="19"/>
      <c r="K2869" s="21"/>
      <c r="AD2869" s="20"/>
      <c r="AE2869" s="20"/>
      <c r="AF2869" s="20"/>
      <c r="AG2869" s="20"/>
      <c r="AH2869" s="20"/>
      <c r="AI2869" s="20"/>
      <c r="AJ2869" s="20"/>
    </row>
    <row r="2870" spans="1:36" ht="17.100000000000001" customHeight="1" x14ac:dyDescent="0.25">
      <c r="A2870" s="60"/>
      <c r="B2870" s="18"/>
      <c r="C2870" s="19"/>
      <c r="K2870" s="21"/>
      <c r="AD2870" s="20"/>
      <c r="AE2870" s="20"/>
      <c r="AF2870" s="20"/>
      <c r="AG2870" s="20"/>
      <c r="AH2870" s="20"/>
      <c r="AI2870" s="20"/>
      <c r="AJ2870" s="20"/>
    </row>
    <row r="2871" spans="1:36" ht="17.100000000000001" customHeight="1" x14ac:dyDescent="0.25">
      <c r="A2871" s="60"/>
      <c r="B2871" s="18"/>
      <c r="C2871" s="19"/>
      <c r="K2871" s="21"/>
      <c r="AD2871" s="20"/>
      <c r="AE2871" s="20"/>
      <c r="AF2871" s="20"/>
      <c r="AG2871" s="20"/>
      <c r="AH2871" s="20"/>
      <c r="AI2871" s="20"/>
      <c r="AJ2871" s="20"/>
    </row>
    <row r="2872" spans="1:36" ht="17.100000000000001" customHeight="1" x14ac:dyDescent="0.25">
      <c r="A2872" s="60"/>
      <c r="B2872" s="18"/>
      <c r="C2872" s="19"/>
      <c r="K2872" s="21"/>
      <c r="AD2872" s="20"/>
      <c r="AE2872" s="20"/>
      <c r="AF2872" s="20"/>
      <c r="AG2872" s="20"/>
      <c r="AH2872" s="20"/>
      <c r="AI2872" s="20"/>
      <c r="AJ2872" s="20"/>
    </row>
    <row r="2873" spans="1:36" ht="17.100000000000001" customHeight="1" x14ac:dyDescent="0.25">
      <c r="A2873" s="60"/>
      <c r="B2873" s="18"/>
      <c r="C2873" s="19"/>
      <c r="K2873" s="21"/>
      <c r="AD2873" s="20"/>
      <c r="AE2873" s="20"/>
      <c r="AF2873" s="20"/>
      <c r="AG2873" s="20"/>
      <c r="AH2873" s="20"/>
      <c r="AI2873" s="20"/>
      <c r="AJ2873" s="20"/>
    </row>
    <row r="2874" spans="1:36" ht="17.100000000000001" customHeight="1" x14ac:dyDescent="0.25">
      <c r="A2874" s="60"/>
      <c r="B2874" s="18"/>
      <c r="C2874" s="19"/>
      <c r="K2874" s="21"/>
      <c r="AD2874" s="20"/>
      <c r="AE2874" s="20"/>
      <c r="AF2874" s="20"/>
      <c r="AG2874" s="20"/>
      <c r="AH2874" s="20"/>
      <c r="AI2874" s="20"/>
      <c r="AJ2874" s="20"/>
    </row>
    <row r="2875" spans="1:36" ht="17.100000000000001" customHeight="1" x14ac:dyDescent="0.25">
      <c r="A2875" s="60"/>
      <c r="B2875" s="18"/>
      <c r="C2875" s="19"/>
      <c r="K2875" s="21"/>
      <c r="AD2875" s="20"/>
      <c r="AE2875" s="20"/>
      <c r="AF2875" s="20"/>
      <c r="AG2875" s="20"/>
      <c r="AH2875" s="20"/>
      <c r="AI2875" s="20"/>
      <c r="AJ2875" s="20"/>
    </row>
    <row r="2876" spans="1:36" ht="17.100000000000001" customHeight="1" x14ac:dyDescent="0.25">
      <c r="A2876" s="60"/>
      <c r="B2876" s="18"/>
      <c r="C2876" s="19"/>
      <c r="K2876" s="21"/>
      <c r="AD2876" s="20"/>
      <c r="AE2876" s="20"/>
      <c r="AF2876" s="20"/>
      <c r="AG2876" s="20"/>
      <c r="AH2876" s="20"/>
      <c r="AI2876" s="20"/>
      <c r="AJ2876" s="20"/>
    </row>
    <row r="2877" spans="1:36" ht="17.100000000000001" customHeight="1" x14ac:dyDescent="0.25">
      <c r="A2877" s="60"/>
      <c r="B2877" s="18"/>
      <c r="C2877" s="19"/>
      <c r="K2877" s="21"/>
      <c r="AD2877" s="20"/>
      <c r="AE2877" s="20"/>
      <c r="AF2877" s="20"/>
      <c r="AG2877" s="20"/>
      <c r="AH2877" s="20"/>
      <c r="AI2877" s="20"/>
      <c r="AJ2877" s="20"/>
    </row>
    <row r="2878" spans="1:36" ht="17.100000000000001" customHeight="1" x14ac:dyDescent="0.25">
      <c r="A2878" s="60"/>
      <c r="B2878" s="18"/>
      <c r="C2878" s="19"/>
      <c r="K2878" s="21"/>
      <c r="AD2878" s="20"/>
      <c r="AE2878" s="20"/>
      <c r="AF2878" s="20"/>
      <c r="AG2878" s="20"/>
      <c r="AH2878" s="20"/>
      <c r="AI2878" s="20"/>
      <c r="AJ2878" s="20"/>
    </row>
    <row r="2879" spans="1:36" ht="17.100000000000001" customHeight="1" x14ac:dyDescent="0.25">
      <c r="A2879" s="60"/>
      <c r="B2879" s="18"/>
      <c r="C2879" s="19"/>
      <c r="K2879" s="21"/>
      <c r="AD2879" s="20"/>
      <c r="AE2879" s="20"/>
      <c r="AF2879" s="20"/>
      <c r="AG2879" s="20"/>
      <c r="AH2879" s="20"/>
      <c r="AI2879" s="20"/>
      <c r="AJ2879" s="20"/>
    </row>
    <row r="2880" spans="1:36" ht="17.100000000000001" customHeight="1" x14ac:dyDescent="0.25">
      <c r="A2880" s="60"/>
      <c r="B2880" s="18"/>
      <c r="C2880" s="19"/>
      <c r="K2880" s="21"/>
      <c r="AD2880" s="20"/>
      <c r="AE2880" s="20"/>
      <c r="AF2880" s="20"/>
      <c r="AG2880" s="20"/>
      <c r="AH2880" s="20"/>
      <c r="AI2880" s="20"/>
      <c r="AJ2880" s="20"/>
    </row>
    <row r="2881" spans="1:36" ht="17.100000000000001" customHeight="1" x14ac:dyDescent="0.25">
      <c r="A2881" s="60"/>
      <c r="B2881" s="18"/>
      <c r="C2881" s="19"/>
      <c r="K2881" s="21"/>
      <c r="AD2881" s="20"/>
      <c r="AE2881" s="20"/>
      <c r="AF2881" s="20"/>
      <c r="AG2881" s="20"/>
      <c r="AH2881" s="20"/>
      <c r="AI2881" s="20"/>
      <c r="AJ2881" s="20"/>
    </row>
    <row r="2882" spans="1:36" ht="17.100000000000001" customHeight="1" x14ac:dyDescent="0.25">
      <c r="A2882" s="60"/>
      <c r="B2882" s="18"/>
      <c r="C2882" s="19"/>
      <c r="K2882" s="21"/>
      <c r="AD2882" s="20"/>
      <c r="AE2882" s="20"/>
      <c r="AF2882" s="20"/>
      <c r="AG2882" s="20"/>
      <c r="AH2882" s="20"/>
      <c r="AI2882" s="20"/>
      <c r="AJ2882" s="20"/>
    </row>
    <row r="2883" spans="1:36" ht="17.100000000000001" customHeight="1" x14ac:dyDescent="0.25">
      <c r="A2883" s="60"/>
      <c r="B2883" s="18"/>
      <c r="C2883" s="19"/>
      <c r="K2883" s="21"/>
      <c r="AD2883" s="20"/>
      <c r="AE2883" s="20"/>
      <c r="AF2883" s="20"/>
      <c r="AG2883" s="20"/>
      <c r="AH2883" s="20"/>
      <c r="AI2883" s="20"/>
      <c r="AJ2883" s="20"/>
    </row>
    <row r="2884" spans="1:36" ht="17.100000000000001" customHeight="1" x14ac:dyDescent="0.25">
      <c r="A2884" s="60"/>
      <c r="B2884" s="18"/>
      <c r="C2884" s="19"/>
      <c r="K2884" s="21"/>
      <c r="AD2884" s="20"/>
      <c r="AE2884" s="20"/>
      <c r="AF2884" s="20"/>
      <c r="AG2884" s="20"/>
      <c r="AH2884" s="20"/>
      <c r="AI2884" s="20"/>
      <c r="AJ2884" s="20"/>
    </row>
    <row r="2885" spans="1:36" ht="17.100000000000001" customHeight="1" x14ac:dyDescent="0.25">
      <c r="A2885" s="60"/>
      <c r="B2885" s="18"/>
      <c r="C2885" s="19"/>
      <c r="K2885" s="21"/>
      <c r="AD2885" s="20"/>
      <c r="AE2885" s="20"/>
      <c r="AF2885" s="20"/>
      <c r="AG2885" s="20"/>
      <c r="AH2885" s="20"/>
      <c r="AI2885" s="20"/>
      <c r="AJ2885" s="20"/>
    </row>
    <row r="2886" spans="1:36" ht="17.100000000000001" customHeight="1" x14ac:dyDescent="0.25">
      <c r="A2886" s="60"/>
      <c r="B2886" s="18"/>
      <c r="C2886" s="19"/>
      <c r="K2886" s="21"/>
      <c r="AD2886" s="20"/>
      <c r="AE2886" s="20"/>
      <c r="AF2886" s="20"/>
      <c r="AG2886" s="20"/>
      <c r="AH2886" s="20"/>
      <c r="AI2886" s="20"/>
      <c r="AJ2886" s="20"/>
    </row>
    <row r="2887" spans="1:36" ht="17.100000000000001" customHeight="1" x14ac:dyDescent="0.25">
      <c r="A2887" s="60"/>
      <c r="B2887" s="18"/>
      <c r="C2887" s="19"/>
      <c r="K2887" s="21"/>
      <c r="AD2887" s="20"/>
      <c r="AE2887" s="20"/>
      <c r="AF2887" s="20"/>
      <c r="AG2887" s="20"/>
      <c r="AH2887" s="20"/>
      <c r="AI2887" s="20"/>
      <c r="AJ2887" s="20"/>
    </row>
    <row r="2888" spans="1:36" ht="17.100000000000001" customHeight="1" x14ac:dyDescent="0.25">
      <c r="A2888" s="60"/>
      <c r="B2888" s="18"/>
      <c r="C2888" s="19"/>
      <c r="K2888" s="21"/>
      <c r="AD2888" s="20"/>
      <c r="AE2888" s="20"/>
      <c r="AF2888" s="20"/>
      <c r="AG2888" s="20"/>
      <c r="AH2888" s="20"/>
      <c r="AI2888" s="20"/>
      <c r="AJ2888" s="20"/>
    </row>
    <row r="2889" spans="1:36" ht="17.100000000000001" customHeight="1" x14ac:dyDescent="0.25">
      <c r="A2889" s="60"/>
      <c r="B2889" s="18"/>
      <c r="C2889" s="19"/>
      <c r="K2889" s="21"/>
      <c r="AD2889" s="20"/>
      <c r="AE2889" s="20"/>
      <c r="AF2889" s="20"/>
      <c r="AG2889" s="20"/>
      <c r="AH2889" s="20"/>
      <c r="AI2889" s="20"/>
      <c r="AJ2889" s="20"/>
    </row>
    <row r="2890" spans="1:36" ht="17.100000000000001" customHeight="1" x14ac:dyDescent="0.25">
      <c r="A2890" s="60"/>
      <c r="B2890" s="18"/>
      <c r="C2890" s="19"/>
      <c r="K2890" s="21"/>
      <c r="AD2890" s="20"/>
      <c r="AE2890" s="20"/>
      <c r="AF2890" s="20"/>
      <c r="AG2890" s="20"/>
      <c r="AH2890" s="20"/>
      <c r="AI2890" s="20"/>
      <c r="AJ2890" s="20"/>
    </row>
    <row r="2891" spans="1:36" ht="17.100000000000001" customHeight="1" x14ac:dyDescent="0.25">
      <c r="A2891" s="60"/>
      <c r="B2891" s="18"/>
      <c r="C2891" s="19"/>
      <c r="K2891" s="21"/>
      <c r="AD2891" s="20"/>
      <c r="AE2891" s="20"/>
      <c r="AF2891" s="20"/>
      <c r="AG2891" s="20"/>
      <c r="AH2891" s="20"/>
      <c r="AI2891" s="20"/>
      <c r="AJ2891" s="20"/>
    </row>
    <row r="2892" spans="1:36" ht="17.100000000000001" customHeight="1" x14ac:dyDescent="0.25">
      <c r="A2892" s="60"/>
      <c r="B2892" s="18"/>
      <c r="C2892" s="19"/>
      <c r="K2892" s="21"/>
      <c r="AD2892" s="20"/>
      <c r="AE2892" s="20"/>
      <c r="AF2892" s="20"/>
      <c r="AG2892" s="20"/>
      <c r="AH2892" s="20"/>
      <c r="AI2892" s="20"/>
      <c r="AJ2892" s="20"/>
    </row>
    <row r="2893" spans="1:36" ht="17.100000000000001" customHeight="1" x14ac:dyDescent="0.25">
      <c r="A2893" s="60"/>
      <c r="B2893" s="18"/>
      <c r="C2893" s="19"/>
      <c r="K2893" s="21"/>
      <c r="AD2893" s="20"/>
      <c r="AE2893" s="20"/>
      <c r="AF2893" s="20"/>
      <c r="AG2893" s="20"/>
      <c r="AH2893" s="20"/>
      <c r="AI2893" s="20"/>
      <c r="AJ2893" s="20"/>
    </row>
    <row r="2894" spans="1:36" ht="17.100000000000001" customHeight="1" x14ac:dyDescent="0.25">
      <c r="A2894" s="60"/>
      <c r="B2894" s="18"/>
      <c r="C2894" s="19"/>
      <c r="K2894" s="21"/>
      <c r="AD2894" s="20"/>
      <c r="AE2894" s="20"/>
      <c r="AF2894" s="20"/>
      <c r="AG2894" s="20"/>
      <c r="AH2894" s="20"/>
      <c r="AI2894" s="20"/>
      <c r="AJ2894" s="20"/>
    </row>
    <row r="2895" spans="1:36" ht="17.100000000000001" customHeight="1" x14ac:dyDescent="0.25">
      <c r="A2895" s="60"/>
      <c r="B2895" s="18"/>
      <c r="C2895" s="19"/>
      <c r="K2895" s="21"/>
      <c r="AD2895" s="20"/>
      <c r="AE2895" s="20"/>
      <c r="AF2895" s="20"/>
      <c r="AG2895" s="20"/>
      <c r="AH2895" s="20"/>
      <c r="AI2895" s="20"/>
      <c r="AJ2895" s="20"/>
    </row>
    <row r="2896" spans="1:36" ht="17.100000000000001" customHeight="1" x14ac:dyDescent="0.25">
      <c r="A2896" s="60"/>
      <c r="B2896" s="18"/>
      <c r="C2896" s="19"/>
      <c r="K2896" s="21"/>
      <c r="AD2896" s="20"/>
      <c r="AE2896" s="20"/>
      <c r="AF2896" s="20"/>
      <c r="AG2896" s="20"/>
      <c r="AH2896" s="20"/>
      <c r="AI2896" s="20"/>
      <c r="AJ2896" s="20"/>
    </row>
    <row r="2897" spans="1:36" ht="17.100000000000001" customHeight="1" x14ac:dyDescent="0.25">
      <c r="A2897" s="60"/>
      <c r="B2897" s="18"/>
      <c r="C2897" s="19"/>
      <c r="K2897" s="21"/>
      <c r="AD2897" s="20"/>
      <c r="AE2897" s="20"/>
      <c r="AF2897" s="20"/>
      <c r="AG2897" s="20"/>
      <c r="AH2897" s="20"/>
      <c r="AI2897" s="20"/>
      <c r="AJ2897" s="20"/>
    </row>
    <row r="2898" spans="1:36" ht="17.100000000000001" customHeight="1" x14ac:dyDescent="0.25">
      <c r="A2898" s="60"/>
      <c r="B2898" s="18"/>
      <c r="C2898" s="19"/>
      <c r="K2898" s="21"/>
      <c r="AD2898" s="20"/>
      <c r="AE2898" s="20"/>
      <c r="AF2898" s="20"/>
      <c r="AG2898" s="20"/>
      <c r="AH2898" s="20"/>
      <c r="AI2898" s="20"/>
      <c r="AJ2898" s="20"/>
    </row>
    <row r="2899" spans="1:36" ht="17.100000000000001" customHeight="1" x14ac:dyDescent="0.25">
      <c r="A2899" s="60"/>
      <c r="B2899" s="18"/>
      <c r="C2899" s="19"/>
      <c r="K2899" s="21"/>
      <c r="AD2899" s="20"/>
      <c r="AE2899" s="20"/>
      <c r="AF2899" s="20"/>
      <c r="AG2899" s="20"/>
      <c r="AH2899" s="20"/>
      <c r="AI2899" s="20"/>
      <c r="AJ2899" s="20"/>
    </row>
    <row r="2900" spans="1:36" ht="17.100000000000001" customHeight="1" x14ac:dyDescent="0.25">
      <c r="A2900" s="60"/>
      <c r="B2900" s="18"/>
      <c r="C2900" s="19"/>
      <c r="K2900" s="21"/>
      <c r="AD2900" s="20"/>
      <c r="AE2900" s="20"/>
      <c r="AF2900" s="20"/>
      <c r="AG2900" s="20"/>
      <c r="AH2900" s="20"/>
      <c r="AI2900" s="20"/>
      <c r="AJ2900" s="20"/>
    </row>
    <row r="2901" spans="1:36" ht="17.100000000000001" customHeight="1" x14ac:dyDescent="0.25">
      <c r="A2901" s="60"/>
      <c r="B2901" s="18"/>
      <c r="C2901" s="19"/>
      <c r="K2901" s="21"/>
      <c r="AD2901" s="20"/>
      <c r="AE2901" s="20"/>
      <c r="AF2901" s="20"/>
      <c r="AG2901" s="20"/>
      <c r="AH2901" s="20"/>
      <c r="AI2901" s="20"/>
      <c r="AJ2901" s="20"/>
    </row>
    <row r="2902" spans="1:36" ht="17.100000000000001" customHeight="1" x14ac:dyDescent="0.25">
      <c r="A2902" s="60"/>
      <c r="B2902" s="18"/>
      <c r="C2902" s="19"/>
      <c r="K2902" s="21"/>
      <c r="AD2902" s="20"/>
      <c r="AE2902" s="20"/>
      <c r="AF2902" s="20"/>
      <c r="AG2902" s="20"/>
      <c r="AH2902" s="20"/>
      <c r="AI2902" s="20"/>
      <c r="AJ2902" s="20"/>
    </row>
    <row r="2903" spans="1:36" ht="17.100000000000001" customHeight="1" x14ac:dyDescent="0.25">
      <c r="A2903" s="60"/>
      <c r="B2903" s="18"/>
      <c r="C2903" s="19"/>
      <c r="K2903" s="21"/>
      <c r="AD2903" s="20"/>
      <c r="AE2903" s="20"/>
      <c r="AF2903" s="20"/>
      <c r="AG2903" s="20"/>
      <c r="AH2903" s="20"/>
      <c r="AI2903" s="20"/>
      <c r="AJ2903" s="20"/>
    </row>
    <row r="2904" spans="1:36" ht="17.100000000000001" customHeight="1" x14ac:dyDescent="0.25">
      <c r="A2904" s="60"/>
      <c r="B2904" s="18"/>
      <c r="C2904" s="19"/>
      <c r="K2904" s="21"/>
      <c r="AD2904" s="20"/>
      <c r="AE2904" s="20"/>
      <c r="AF2904" s="20"/>
      <c r="AG2904" s="20"/>
      <c r="AH2904" s="20"/>
      <c r="AI2904" s="20"/>
      <c r="AJ2904" s="20"/>
    </row>
    <row r="2905" spans="1:36" ht="17.100000000000001" customHeight="1" x14ac:dyDescent="0.25">
      <c r="A2905" s="60"/>
      <c r="B2905" s="18"/>
      <c r="C2905" s="19"/>
      <c r="K2905" s="21"/>
      <c r="AD2905" s="20"/>
      <c r="AE2905" s="20"/>
      <c r="AF2905" s="20"/>
      <c r="AG2905" s="20"/>
      <c r="AH2905" s="20"/>
      <c r="AI2905" s="20"/>
      <c r="AJ2905" s="20"/>
    </row>
    <row r="2906" spans="1:36" ht="17.100000000000001" customHeight="1" x14ac:dyDescent="0.25">
      <c r="A2906" s="60"/>
      <c r="B2906" s="18"/>
      <c r="C2906" s="19"/>
      <c r="K2906" s="21"/>
      <c r="AD2906" s="20"/>
      <c r="AE2906" s="20"/>
      <c r="AF2906" s="20"/>
      <c r="AG2906" s="20"/>
      <c r="AH2906" s="20"/>
      <c r="AI2906" s="20"/>
      <c r="AJ2906" s="20"/>
    </row>
    <row r="2907" spans="1:36" ht="17.100000000000001" customHeight="1" x14ac:dyDescent="0.25">
      <c r="A2907" s="60"/>
      <c r="B2907" s="18"/>
      <c r="C2907" s="19"/>
      <c r="K2907" s="21"/>
      <c r="AD2907" s="20"/>
      <c r="AE2907" s="20"/>
      <c r="AF2907" s="20"/>
      <c r="AG2907" s="20"/>
      <c r="AH2907" s="20"/>
      <c r="AI2907" s="20"/>
      <c r="AJ2907" s="20"/>
    </row>
    <row r="2908" spans="1:36" ht="17.100000000000001" customHeight="1" x14ac:dyDescent="0.25">
      <c r="A2908" s="60"/>
      <c r="B2908" s="18"/>
      <c r="C2908" s="19"/>
      <c r="K2908" s="21"/>
      <c r="AD2908" s="20"/>
      <c r="AE2908" s="20"/>
      <c r="AF2908" s="20"/>
      <c r="AG2908" s="20"/>
      <c r="AH2908" s="20"/>
      <c r="AI2908" s="20"/>
      <c r="AJ2908" s="20"/>
    </row>
    <row r="2909" spans="1:36" ht="17.100000000000001" customHeight="1" x14ac:dyDescent="0.25">
      <c r="A2909" s="60"/>
      <c r="B2909" s="18"/>
      <c r="C2909" s="19"/>
      <c r="K2909" s="21"/>
      <c r="AD2909" s="20"/>
      <c r="AE2909" s="20"/>
      <c r="AF2909" s="20"/>
      <c r="AG2909" s="20"/>
      <c r="AH2909" s="20"/>
      <c r="AI2909" s="20"/>
      <c r="AJ2909" s="20"/>
    </row>
    <row r="2910" spans="1:36" ht="17.100000000000001" customHeight="1" x14ac:dyDescent="0.25">
      <c r="A2910" s="60"/>
      <c r="B2910" s="18"/>
      <c r="C2910" s="19"/>
      <c r="K2910" s="21"/>
      <c r="AD2910" s="20"/>
      <c r="AE2910" s="20"/>
      <c r="AF2910" s="20"/>
      <c r="AG2910" s="20"/>
      <c r="AH2910" s="20"/>
      <c r="AI2910" s="20"/>
      <c r="AJ2910" s="20"/>
    </row>
    <row r="2911" spans="1:36" ht="17.100000000000001" customHeight="1" x14ac:dyDescent="0.25">
      <c r="A2911" s="60"/>
      <c r="B2911" s="18"/>
      <c r="C2911" s="19"/>
      <c r="K2911" s="21"/>
      <c r="AD2911" s="20"/>
      <c r="AE2911" s="20"/>
      <c r="AF2911" s="20"/>
      <c r="AG2911" s="20"/>
      <c r="AH2911" s="20"/>
      <c r="AI2911" s="20"/>
      <c r="AJ2911" s="20"/>
    </row>
    <row r="2912" spans="1:36" ht="17.100000000000001" customHeight="1" x14ac:dyDescent="0.25">
      <c r="A2912" s="60"/>
      <c r="B2912" s="18"/>
      <c r="C2912" s="19"/>
      <c r="K2912" s="21"/>
      <c r="AD2912" s="20"/>
      <c r="AE2912" s="20"/>
      <c r="AF2912" s="20"/>
      <c r="AG2912" s="20"/>
      <c r="AH2912" s="20"/>
      <c r="AI2912" s="20"/>
      <c r="AJ2912" s="20"/>
    </row>
    <row r="2913" spans="1:36" ht="17.100000000000001" customHeight="1" x14ac:dyDescent="0.25">
      <c r="A2913" s="60"/>
      <c r="B2913" s="18"/>
      <c r="C2913" s="19"/>
      <c r="K2913" s="21"/>
      <c r="AD2913" s="20"/>
      <c r="AE2913" s="20"/>
      <c r="AF2913" s="20"/>
      <c r="AG2913" s="20"/>
      <c r="AH2913" s="20"/>
      <c r="AI2913" s="20"/>
      <c r="AJ2913" s="20"/>
    </row>
    <row r="2914" spans="1:36" ht="17.100000000000001" customHeight="1" x14ac:dyDescent="0.25">
      <c r="A2914" s="60"/>
      <c r="B2914" s="18"/>
      <c r="C2914" s="19"/>
      <c r="K2914" s="21"/>
      <c r="AD2914" s="20"/>
      <c r="AE2914" s="20"/>
      <c r="AF2914" s="20"/>
      <c r="AG2914" s="20"/>
      <c r="AH2914" s="20"/>
      <c r="AI2914" s="20"/>
      <c r="AJ2914" s="20"/>
    </row>
    <row r="2915" spans="1:36" ht="17.100000000000001" customHeight="1" x14ac:dyDescent="0.25">
      <c r="A2915" s="60"/>
      <c r="B2915" s="18"/>
      <c r="C2915" s="19"/>
      <c r="K2915" s="21"/>
      <c r="AD2915" s="20"/>
      <c r="AE2915" s="20"/>
      <c r="AF2915" s="20"/>
      <c r="AG2915" s="20"/>
      <c r="AH2915" s="20"/>
      <c r="AI2915" s="20"/>
      <c r="AJ2915" s="20"/>
    </row>
    <row r="2916" spans="1:36" ht="17.100000000000001" customHeight="1" x14ac:dyDescent="0.25">
      <c r="A2916" s="60"/>
      <c r="B2916" s="18"/>
      <c r="C2916" s="19"/>
      <c r="K2916" s="21"/>
      <c r="AD2916" s="20"/>
      <c r="AE2916" s="20"/>
      <c r="AF2916" s="20"/>
      <c r="AG2916" s="20"/>
      <c r="AH2916" s="20"/>
      <c r="AI2916" s="20"/>
      <c r="AJ2916" s="20"/>
    </row>
    <row r="2917" spans="1:36" ht="17.100000000000001" customHeight="1" x14ac:dyDescent="0.25">
      <c r="A2917" s="60"/>
      <c r="B2917" s="18"/>
      <c r="C2917" s="19"/>
      <c r="K2917" s="21"/>
      <c r="AD2917" s="20"/>
      <c r="AE2917" s="20"/>
      <c r="AF2917" s="20"/>
      <c r="AG2917" s="20"/>
      <c r="AH2917" s="20"/>
      <c r="AI2917" s="20"/>
      <c r="AJ2917" s="20"/>
    </row>
    <row r="2918" spans="1:36" ht="17.100000000000001" customHeight="1" x14ac:dyDescent="0.25">
      <c r="A2918" s="60"/>
      <c r="B2918" s="18"/>
      <c r="C2918" s="19"/>
      <c r="K2918" s="21"/>
      <c r="AD2918" s="20"/>
      <c r="AE2918" s="20"/>
      <c r="AF2918" s="20"/>
      <c r="AG2918" s="20"/>
      <c r="AH2918" s="20"/>
      <c r="AI2918" s="20"/>
      <c r="AJ2918" s="20"/>
    </row>
    <row r="2919" spans="1:36" ht="17.100000000000001" customHeight="1" x14ac:dyDescent="0.25">
      <c r="A2919" s="60"/>
      <c r="B2919" s="18"/>
      <c r="C2919" s="19"/>
      <c r="K2919" s="21"/>
      <c r="AD2919" s="20"/>
      <c r="AE2919" s="20"/>
      <c r="AF2919" s="20"/>
      <c r="AG2919" s="20"/>
      <c r="AH2919" s="20"/>
      <c r="AI2919" s="20"/>
      <c r="AJ2919" s="20"/>
    </row>
    <row r="2920" spans="1:36" ht="17.100000000000001" customHeight="1" x14ac:dyDescent="0.25">
      <c r="A2920" s="60"/>
      <c r="B2920" s="18"/>
      <c r="C2920" s="19"/>
      <c r="K2920" s="21"/>
      <c r="AD2920" s="20"/>
      <c r="AE2920" s="20"/>
      <c r="AF2920" s="20"/>
      <c r="AG2920" s="20"/>
      <c r="AH2920" s="20"/>
      <c r="AI2920" s="20"/>
      <c r="AJ2920" s="20"/>
    </row>
    <row r="2921" spans="1:36" ht="17.100000000000001" customHeight="1" x14ac:dyDescent="0.25">
      <c r="A2921" s="60"/>
      <c r="B2921" s="18"/>
      <c r="C2921" s="19"/>
      <c r="K2921" s="21"/>
      <c r="AD2921" s="20"/>
      <c r="AE2921" s="20"/>
      <c r="AF2921" s="20"/>
      <c r="AG2921" s="20"/>
      <c r="AH2921" s="20"/>
      <c r="AI2921" s="20"/>
      <c r="AJ2921" s="20"/>
    </row>
    <row r="2922" spans="1:36" ht="17.100000000000001" customHeight="1" x14ac:dyDescent="0.25">
      <c r="A2922" s="60"/>
      <c r="B2922" s="18"/>
      <c r="C2922" s="19"/>
      <c r="K2922" s="21"/>
      <c r="AD2922" s="20"/>
      <c r="AE2922" s="20"/>
      <c r="AF2922" s="20"/>
      <c r="AG2922" s="20"/>
      <c r="AH2922" s="20"/>
      <c r="AI2922" s="20"/>
      <c r="AJ2922" s="20"/>
    </row>
    <row r="2923" spans="1:36" ht="17.100000000000001" customHeight="1" x14ac:dyDescent="0.25">
      <c r="A2923" s="60"/>
      <c r="B2923" s="18"/>
      <c r="C2923" s="19"/>
      <c r="K2923" s="21"/>
      <c r="AD2923" s="20"/>
      <c r="AE2923" s="20"/>
      <c r="AF2923" s="20"/>
      <c r="AG2923" s="20"/>
      <c r="AH2923" s="20"/>
      <c r="AI2923" s="20"/>
      <c r="AJ2923" s="20"/>
    </row>
    <row r="2924" spans="1:36" ht="17.100000000000001" customHeight="1" x14ac:dyDescent="0.25">
      <c r="A2924" s="60"/>
      <c r="B2924" s="18"/>
      <c r="C2924" s="19"/>
      <c r="K2924" s="21"/>
      <c r="AD2924" s="20"/>
      <c r="AE2924" s="20"/>
      <c r="AF2924" s="20"/>
      <c r="AG2924" s="20"/>
      <c r="AH2924" s="20"/>
      <c r="AI2924" s="20"/>
      <c r="AJ2924" s="20"/>
    </row>
    <row r="2925" spans="1:36" ht="17.100000000000001" customHeight="1" x14ac:dyDescent="0.25">
      <c r="A2925" s="60"/>
      <c r="B2925" s="18"/>
      <c r="C2925" s="19"/>
      <c r="K2925" s="21"/>
      <c r="AD2925" s="20"/>
      <c r="AE2925" s="20"/>
      <c r="AF2925" s="20"/>
      <c r="AG2925" s="20"/>
      <c r="AH2925" s="20"/>
      <c r="AI2925" s="20"/>
      <c r="AJ2925" s="20"/>
    </row>
    <row r="2926" spans="1:36" ht="17.100000000000001" customHeight="1" x14ac:dyDescent="0.25">
      <c r="A2926" s="60"/>
      <c r="B2926" s="18"/>
      <c r="C2926" s="19"/>
      <c r="K2926" s="21"/>
      <c r="AD2926" s="20"/>
      <c r="AE2926" s="20"/>
      <c r="AF2926" s="20"/>
      <c r="AG2926" s="20"/>
      <c r="AH2926" s="20"/>
      <c r="AI2926" s="20"/>
      <c r="AJ2926" s="20"/>
    </row>
    <row r="2927" spans="1:36" ht="17.100000000000001" customHeight="1" x14ac:dyDescent="0.25">
      <c r="A2927" s="60"/>
      <c r="B2927" s="18"/>
      <c r="C2927" s="19"/>
      <c r="K2927" s="21"/>
      <c r="AD2927" s="20"/>
      <c r="AE2927" s="20"/>
      <c r="AF2927" s="20"/>
      <c r="AG2927" s="20"/>
      <c r="AH2927" s="20"/>
      <c r="AI2927" s="20"/>
      <c r="AJ2927" s="20"/>
    </row>
    <row r="2928" spans="1:36" ht="17.100000000000001" customHeight="1" x14ac:dyDescent="0.25">
      <c r="A2928" s="60"/>
      <c r="B2928" s="18"/>
      <c r="C2928" s="19"/>
      <c r="K2928" s="21"/>
      <c r="AD2928" s="20"/>
      <c r="AE2928" s="20"/>
      <c r="AF2928" s="20"/>
      <c r="AG2928" s="20"/>
      <c r="AH2928" s="20"/>
      <c r="AI2928" s="20"/>
      <c r="AJ2928" s="20"/>
    </row>
    <row r="2929" spans="1:36" ht="17.100000000000001" customHeight="1" x14ac:dyDescent="0.25">
      <c r="A2929" s="60"/>
      <c r="B2929" s="18"/>
      <c r="C2929" s="19"/>
      <c r="K2929" s="21"/>
      <c r="AD2929" s="20"/>
      <c r="AE2929" s="20"/>
      <c r="AF2929" s="20"/>
      <c r="AG2929" s="20"/>
      <c r="AH2929" s="20"/>
      <c r="AI2929" s="20"/>
      <c r="AJ2929" s="20"/>
    </row>
    <row r="2930" spans="1:36" ht="17.100000000000001" customHeight="1" x14ac:dyDescent="0.25">
      <c r="A2930" s="60"/>
      <c r="B2930" s="18"/>
      <c r="C2930" s="19"/>
      <c r="K2930" s="21"/>
      <c r="AD2930" s="20"/>
      <c r="AE2930" s="20"/>
      <c r="AF2930" s="20"/>
      <c r="AG2930" s="20"/>
      <c r="AH2930" s="20"/>
      <c r="AI2930" s="20"/>
      <c r="AJ2930" s="20"/>
    </row>
    <row r="2931" spans="1:36" ht="17.100000000000001" customHeight="1" x14ac:dyDescent="0.25">
      <c r="A2931" s="60"/>
      <c r="B2931" s="18"/>
      <c r="C2931" s="19"/>
      <c r="K2931" s="21"/>
      <c r="AD2931" s="20"/>
      <c r="AE2931" s="20"/>
      <c r="AF2931" s="20"/>
      <c r="AG2931" s="20"/>
      <c r="AH2931" s="20"/>
      <c r="AI2931" s="20"/>
      <c r="AJ2931" s="20"/>
    </row>
    <row r="2932" spans="1:36" ht="17.100000000000001" customHeight="1" x14ac:dyDescent="0.25">
      <c r="A2932" s="60"/>
      <c r="B2932" s="18"/>
      <c r="C2932" s="19"/>
      <c r="K2932" s="21"/>
      <c r="AD2932" s="20"/>
      <c r="AE2932" s="20"/>
      <c r="AF2932" s="20"/>
      <c r="AG2932" s="20"/>
      <c r="AH2932" s="20"/>
      <c r="AI2932" s="20"/>
      <c r="AJ2932" s="20"/>
    </row>
    <row r="2933" spans="1:36" ht="17.100000000000001" customHeight="1" x14ac:dyDescent="0.25">
      <c r="A2933" s="60"/>
      <c r="B2933" s="18"/>
      <c r="C2933" s="19"/>
      <c r="K2933" s="21"/>
      <c r="AD2933" s="20"/>
      <c r="AE2933" s="20"/>
      <c r="AF2933" s="20"/>
      <c r="AG2933" s="20"/>
      <c r="AH2933" s="20"/>
      <c r="AI2933" s="20"/>
      <c r="AJ2933" s="20"/>
    </row>
    <row r="2934" spans="1:36" ht="17.100000000000001" customHeight="1" x14ac:dyDescent="0.25">
      <c r="A2934" s="60"/>
      <c r="B2934" s="18"/>
      <c r="C2934" s="19"/>
      <c r="K2934" s="21"/>
      <c r="AD2934" s="20"/>
      <c r="AE2934" s="20"/>
      <c r="AF2934" s="20"/>
      <c r="AG2934" s="20"/>
      <c r="AH2934" s="20"/>
      <c r="AI2934" s="20"/>
      <c r="AJ2934" s="20"/>
    </row>
    <row r="2935" spans="1:36" ht="17.100000000000001" customHeight="1" x14ac:dyDescent="0.25">
      <c r="A2935" s="60"/>
      <c r="B2935" s="18"/>
      <c r="C2935" s="19"/>
      <c r="K2935" s="21"/>
      <c r="AD2935" s="20"/>
      <c r="AE2935" s="20"/>
      <c r="AF2935" s="20"/>
      <c r="AG2935" s="20"/>
      <c r="AH2935" s="20"/>
      <c r="AI2935" s="20"/>
      <c r="AJ2935" s="20"/>
    </row>
    <row r="2936" spans="1:36" ht="17.100000000000001" customHeight="1" x14ac:dyDescent="0.25">
      <c r="A2936" s="60"/>
      <c r="B2936" s="18"/>
      <c r="C2936" s="19"/>
      <c r="K2936" s="21"/>
      <c r="AD2936" s="20"/>
      <c r="AE2936" s="20"/>
      <c r="AF2936" s="20"/>
      <c r="AG2936" s="20"/>
      <c r="AH2936" s="20"/>
      <c r="AI2936" s="20"/>
      <c r="AJ2936" s="20"/>
    </row>
    <row r="2937" spans="1:36" ht="17.100000000000001" customHeight="1" x14ac:dyDescent="0.25">
      <c r="A2937" s="60"/>
      <c r="B2937" s="18"/>
      <c r="C2937" s="19"/>
      <c r="K2937" s="21"/>
      <c r="AD2937" s="20"/>
      <c r="AE2937" s="20"/>
      <c r="AF2937" s="20"/>
      <c r="AG2937" s="20"/>
      <c r="AH2937" s="20"/>
      <c r="AI2937" s="20"/>
      <c r="AJ2937" s="20"/>
    </row>
    <row r="2938" spans="1:36" ht="17.100000000000001" customHeight="1" x14ac:dyDescent="0.25">
      <c r="A2938" s="60"/>
      <c r="B2938" s="18"/>
      <c r="C2938" s="19"/>
      <c r="K2938" s="21"/>
      <c r="AD2938" s="20"/>
      <c r="AE2938" s="20"/>
      <c r="AF2938" s="20"/>
      <c r="AG2938" s="20"/>
      <c r="AH2938" s="20"/>
      <c r="AI2938" s="20"/>
      <c r="AJ2938" s="20"/>
    </row>
    <row r="2939" spans="1:36" ht="17.100000000000001" customHeight="1" x14ac:dyDescent="0.25">
      <c r="A2939" s="60"/>
      <c r="B2939" s="18"/>
      <c r="C2939" s="19"/>
      <c r="K2939" s="21"/>
      <c r="AD2939" s="20"/>
      <c r="AE2939" s="20"/>
      <c r="AF2939" s="20"/>
      <c r="AG2939" s="20"/>
      <c r="AH2939" s="20"/>
      <c r="AI2939" s="20"/>
      <c r="AJ2939" s="20"/>
    </row>
    <row r="2940" spans="1:36" ht="17.100000000000001" customHeight="1" x14ac:dyDescent="0.25">
      <c r="A2940" s="60"/>
      <c r="B2940" s="18"/>
      <c r="C2940" s="19"/>
      <c r="K2940" s="21"/>
      <c r="AD2940" s="20"/>
      <c r="AE2940" s="20"/>
      <c r="AF2940" s="20"/>
      <c r="AG2940" s="20"/>
      <c r="AH2940" s="20"/>
      <c r="AI2940" s="20"/>
      <c r="AJ2940" s="20"/>
    </row>
    <row r="2941" spans="1:36" ht="17.100000000000001" customHeight="1" x14ac:dyDescent="0.25">
      <c r="A2941" s="60"/>
      <c r="B2941" s="18"/>
      <c r="C2941" s="19"/>
      <c r="K2941" s="21"/>
      <c r="AD2941" s="20"/>
      <c r="AE2941" s="20"/>
      <c r="AF2941" s="20"/>
      <c r="AG2941" s="20"/>
      <c r="AH2941" s="20"/>
      <c r="AI2941" s="20"/>
      <c r="AJ2941" s="20"/>
    </row>
    <row r="2942" spans="1:36" ht="17.100000000000001" customHeight="1" x14ac:dyDescent="0.25">
      <c r="A2942" s="60"/>
      <c r="B2942" s="18"/>
      <c r="C2942" s="19"/>
      <c r="K2942" s="21"/>
      <c r="AD2942" s="20"/>
      <c r="AE2942" s="20"/>
      <c r="AF2942" s="20"/>
      <c r="AG2942" s="20"/>
      <c r="AH2942" s="20"/>
      <c r="AI2942" s="20"/>
      <c r="AJ2942" s="20"/>
    </row>
    <row r="2943" spans="1:36" ht="17.100000000000001" customHeight="1" x14ac:dyDescent="0.25">
      <c r="A2943" s="60"/>
      <c r="B2943" s="18"/>
      <c r="C2943" s="19"/>
      <c r="K2943" s="21"/>
      <c r="AD2943" s="20"/>
      <c r="AE2943" s="20"/>
      <c r="AF2943" s="20"/>
      <c r="AG2943" s="20"/>
      <c r="AH2943" s="20"/>
      <c r="AI2943" s="20"/>
      <c r="AJ2943" s="20"/>
    </row>
    <row r="2944" spans="1:36" ht="17.100000000000001" customHeight="1" x14ac:dyDescent="0.25">
      <c r="A2944" s="60"/>
      <c r="B2944" s="18"/>
      <c r="C2944" s="19"/>
      <c r="K2944" s="21"/>
      <c r="AD2944" s="20"/>
      <c r="AE2944" s="20"/>
      <c r="AF2944" s="20"/>
      <c r="AG2944" s="20"/>
      <c r="AH2944" s="20"/>
      <c r="AI2944" s="20"/>
      <c r="AJ2944" s="20"/>
    </row>
    <row r="2945" spans="1:36" ht="17.100000000000001" customHeight="1" x14ac:dyDescent="0.25">
      <c r="A2945" s="60"/>
      <c r="B2945" s="18"/>
      <c r="C2945" s="19"/>
      <c r="K2945" s="21"/>
      <c r="AD2945" s="20"/>
      <c r="AE2945" s="20"/>
      <c r="AF2945" s="20"/>
      <c r="AG2945" s="20"/>
      <c r="AH2945" s="20"/>
      <c r="AI2945" s="20"/>
      <c r="AJ2945" s="20"/>
    </row>
    <row r="2946" spans="1:36" ht="17.100000000000001" customHeight="1" x14ac:dyDescent="0.25">
      <c r="A2946" s="60"/>
      <c r="B2946" s="18"/>
      <c r="C2946" s="19"/>
      <c r="K2946" s="21"/>
      <c r="AD2946" s="20"/>
      <c r="AE2946" s="20"/>
      <c r="AF2946" s="20"/>
      <c r="AG2946" s="20"/>
      <c r="AH2946" s="20"/>
      <c r="AI2946" s="20"/>
      <c r="AJ2946" s="20"/>
    </row>
    <row r="2947" spans="1:36" ht="17.100000000000001" customHeight="1" x14ac:dyDescent="0.25">
      <c r="A2947" s="60"/>
      <c r="B2947" s="18"/>
      <c r="C2947" s="19"/>
      <c r="K2947" s="21"/>
      <c r="AD2947" s="20"/>
      <c r="AE2947" s="20"/>
      <c r="AF2947" s="20"/>
      <c r="AG2947" s="20"/>
      <c r="AH2947" s="20"/>
      <c r="AI2947" s="20"/>
      <c r="AJ2947" s="20"/>
    </row>
    <row r="2948" spans="1:36" ht="17.100000000000001" customHeight="1" x14ac:dyDescent="0.25">
      <c r="A2948" s="60"/>
      <c r="B2948" s="18"/>
      <c r="C2948" s="19"/>
      <c r="K2948" s="21"/>
      <c r="AD2948" s="20"/>
      <c r="AE2948" s="20"/>
      <c r="AF2948" s="20"/>
      <c r="AG2948" s="20"/>
      <c r="AH2948" s="20"/>
      <c r="AI2948" s="20"/>
      <c r="AJ2948" s="20"/>
    </row>
    <row r="2949" spans="1:36" ht="17.100000000000001" customHeight="1" x14ac:dyDescent="0.25">
      <c r="A2949" s="60"/>
      <c r="B2949" s="18"/>
      <c r="C2949" s="19"/>
      <c r="K2949" s="21"/>
      <c r="AD2949" s="20"/>
      <c r="AE2949" s="20"/>
      <c r="AF2949" s="20"/>
      <c r="AG2949" s="20"/>
      <c r="AH2949" s="20"/>
      <c r="AI2949" s="20"/>
      <c r="AJ2949" s="20"/>
    </row>
    <row r="2950" spans="1:36" ht="17.100000000000001" customHeight="1" x14ac:dyDescent="0.25">
      <c r="A2950" s="60"/>
      <c r="B2950" s="18"/>
      <c r="C2950" s="19"/>
      <c r="K2950" s="21"/>
      <c r="AD2950" s="20"/>
      <c r="AE2950" s="20"/>
      <c r="AF2950" s="20"/>
      <c r="AG2950" s="20"/>
      <c r="AH2950" s="20"/>
      <c r="AI2950" s="20"/>
      <c r="AJ2950" s="20"/>
    </row>
    <row r="2951" spans="1:36" ht="17.100000000000001" customHeight="1" x14ac:dyDescent="0.25">
      <c r="A2951" s="60"/>
      <c r="B2951" s="18"/>
      <c r="C2951" s="19"/>
      <c r="K2951" s="21"/>
      <c r="AD2951" s="20"/>
      <c r="AE2951" s="20"/>
      <c r="AF2951" s="20"/>
      <c r="AG2951" s="20"/>
      <c r="AH2951" s="20"/>
      <c r="AI2951" s="20"/>
      <c r="AJ2951" s="20"/>
    </row>
    <row r="2952" spans="1:36" ht="17.100000000000001" customHeight="1" x14ac:dyDescent="0.25">
      <c r="A2952" s="60"/>
      <c r="B2952" s="18"/>
      <c r="C2952" s="19"/>
      <c r="K2952" s="21"/>
      <c r="AD2952" s="20"/>
      <c r="AE2952" s="20"/>
      <c r="AF2952" s="20"/>
      <c r="AG2952" s="20"/>
      <c r="AH2952" s="20"/>
      <c r="AI2952" s="20"/>
      <c r="AJ2952" s="20"/>
    </row>
    <row r="2953" spans="1:36" ht="17.100000000000001" customHeight="1" x14ac:dyDescent="0.25">
      <c r="A2953" s="60"/>
      <c r="B2953" s="18"/>
      <c r="C2953" s="19"/>
      <c r="K2953" s="21"/>
      <c r="AD2953" s="20"/>
      <c r="AE2953" s="20"/>
      <c r="AF2953" s="20"/>
      <c r="AG2953" s="20"/>
      <c r="AH2953" s="20"/>
      <c r="AI2953" s="20"/>
      <c r="AJ2953" s="20"/>
    </row>
    <row r="2954" spans="1:36" ht="17.100000000000001" customHeight="1" x14ac:dyDescent="0.25">
      <c r="A2954" s="60"/>
      <c r="B2954" s="18"/>
      <c r="C2954" s="19"/>
      <c r="K2954" s="21"/>
      <c r="AD2954" s="20"/>
      <c r="AE2954" s="20"/>
      <c r="AF2954" s="20"/>
      <c r="AG2954" s="20"/>
      <c r="AH2954" s="20"/>
      <c r="AI2954" s="20"/>
      <c r="AJ2954" s="20"/>
    </row>
    <row r="2955" spans="1:36" ht="17.100000000000001" customHeight="1" x14ac:dyDescent="0.25">
      <c r="A2955" s="60"/>
      <c r="B2955" s="18"/>
      <c r="C2955" s="19"/>
      <c r="K2955" s="21"/>
      <c r="AD2955" s="20"/>
      <c r="AE2955" s="20"/>
      <c r="AF2955" s="20"/>
      <c r="AG2955" s="20"/>
      <c r="AH2955" s="20"/>
      <c r="AI2955" s="20"/>
      <c r="AJ2955" s="20"/>
    </row>
    <row r="2956" spans="1:36" ht="17.100000000000001" customHeight="1" x14ac:dyDescent="0.25">
      <c r="A2956" s="60"/>
      <c r="B2956" s="18"/>
      <c r="C2956" s="19"/>
      <c r="K2956" s="21"/>
      <c r="AD2956" s="20"/>
      <c r="AE2956" s="20"/>
      <c r="AF2956" s="20"/>
      <c r="AG2956" s="20"/>
      <c r="AH2956" s="20"/>
      <c r="AI2956" s="20"/>
      <c r="AJ2956" s="20"/>
    </row>
    <row r="2957" spans="1:36" ht="17.100000000000001" customHeight="1" x14ac:dyDescent="0.25">
      <c r="A2957" s="60"/>
      <c r="B2957" s="18"/>
      <c r="C2957" s="19"/>
      <c r="K2957" s="21"/>
      <c r="AD2957" s="20"/>
      <c r="AE2957" s="20"/>
      <c r="AF2957" s="20"/>
      <c r="AG2957" s="20"/>
      <c r="AH2957" s="20"/>
      <c r="AI2957" s="20"/>
      <c r="AJ2957" s="20"/>
    </row>
    <row r="2958" spans="1:36" ht="17.100000000000001" customHeight="1" x14ac:dyDescent="0.25">
      <c r="A2958" s="60"/>
      <c r="B2958" s="18"/>
      <c r="C2958" s="19"/>
      <c r="K2958" s="21"/>
      <c r="AD2958" s="20"/>
      <c r="AE2958" s="20"/>
      <c r="AF2958" s="20"/>
      <c r="AG2958" s="20"/>
      <c r="AH2958" s="20"/>
      <c r="AI2958" s="20"/>
      <c r="AJ2958" s="20"/>
    </row>
    <row r="2959" spans="1:36" ht="17.100000000000001" customHeight="1" x14ac:dyDescent="0.25">
      <c r="A2959" s="60"/>
      <c r="B2959" s="18"/>
      <c r="C2959" s="19"/>
      <c r="K2959" s="21"/>
      <c r="AD2959" s="20"/>
      <c r="AE2959" s="20"/>
      <c r="AF2959" s="20"/>
      <c r="AG2959" s="20"/>
      <c r="AH2959" s="20"/>
      <c r="AI2959" s="20"/>
      <c r="AJ2959" s="20"/>
    </row>
    <row r="2960" spans="1:36" ht="17.100000000000001" customHeight="1" x14ac:dyDescent="0.25">
      <c r="A2960" s="60"/>
      <c r="B2960" s="18"/>
      <c r="C2960" s="19"/>
      <c r="K2960" s="21"/>
      <c r="AD2960" s="20"/>
      <c r="AE2960" s="20"/>
      <c r="AF2960" s="20"/>
      <c r="AG2960" s="20"/>
      <c r="AH2960" s="20"/>
      <c r="AI2960" s="20"/>
      <c r="AJ2960" s="20"/>
    </row>
    <row r="2961" spans="1:36" ht="17.100000000000001" customHeight="1" x14ac:dyDescent="0.25">
      <c r="A2961" s="60"/>
      <c r="B2961" s="18"/>
      <c r="C2961" s="19"/>
      <c r="K2961" s="21"/>
      <c r="AD2961" s="20"/>
      <c r="AE2961" s="20"/>
      <c r="AF2961" s="20"/>
      <c r="AG2961" s="20"/>
      <c r="AH2961" s="20"/>
      <c r="AI2961" s="20"/>
      <c r="AJ2961" s="20"/>
    </row>
    <row r="2962" spans="1:36" ht="17.100000000000001" customHeight="1" x14ac:dyDescent="0.25">
      <c r="A2962" s="60"/>
      <c r="B2962" s="18"/>
      <c r="C2962" s="19"/>
      <c r="K2962" s="21"/>
      <c r="AD2962" s="20"/>
      <c r="AE2962" s="20"/>
      <c r="AF2962" s="20"/>
      <c r="AG2962" s="20"/>
      <c r="AH2962" s="20"/>
      <c r="AI2962" s="20"/>
      <c r="AJ2962" s="20"/>
    </row>
    <row r="2963" spans="1:36" ht="17.100000000000001" customHeight="1" x14ac:dyDescent="0.25">
      <c r="A2963" s="60"/>
      <c r="B2963" s="18"/>
      <c r="C2963" s="19"/>
      <c r="K2963" s="21"/>
      <c r="AD2963" s="20"/>
      <c r="AE2963" s="20"/>
      <c r="AF2963" s="20"/>
      <c r="AG2963" s="20"/>
      <c r="AH2963" s="20"/>
      <c r="AI2963" s="20"/>
      <c r="AJ2963" s="20"/>
    </row>
    <row r="2964" spans="1:36" ht="17.100000000000001" customHeight="1" x14ac:dyDescent="0.25">
      <c r="A2964" s="60"/>
      <c r="B2964" s="18"/>
      <c r="C2964" s="19"/>
      <c r="K2964" s="21"/>
      <c r="AD2964" s="20"/>
      <c r="AE2964" s="20"/>
      <c r="AF2964" s="20"/>
      <c r="AG2964" s="20"/>
      <c r="AH2964" s="20"/>
      <c r="AI2964" s="20"/>
      <c r="AJ2964" s="20"/>
    </row>
    <row r="2965" spans="1:36" ht="17.100000000000001" customHeight="1" x14ac:dyDescent="0.25">
      <c r="A2965" s="60"/>
      <c r="B2965" s="18"/>
      <c r="C2965" s="19"/>
      <c r="K2965" s="21"/>
      <c r="AD2965" s="20"/>
      <c r="AE2965" s="20"/>
      <c r="AF2965" s="20"/>
      <c r="AG2965" s="20"/>
      <c r="AH2965" s="20"/>
      <c r="AI2965" s="20"/>
      <c r="AJ2965" s="20"/>
    </row>
    <row r="2966" spans="1:36" ht="17.100000000000001" customHeight="1" x14ac:dyDescent="0.25">
      <c r="A2966" s="60"/>
      <c r="B2966" s="18"/>
      <c r="C2966" s="19"/>
      <c r="K2966" s="21"/>
      <c r="AD2966" s="20"/>
      <c r="AE2966" s="20"/>
      <c r="AF2966" s="20"/>
      <c r="AG2966" s="20"/>
      <c r="AH2966" s="20"/>
      <c r="AI2966" s="20"/>
      <c r="AJ2966" s="20"/>
    </row>
    <row r="2967" spans="1:36" ht="17.100000000000001" customHeight="1" x14ac:dyDescent="0.25">
      <c r="A2967" s="60"/>
      <c r="B2967" s="18"/>
      <c r="C2967" s="19"/>
      <c r="K2967" s="21"/>
      <c r="AD2967" s="20"/>
      <c r="AE2967" s="20"/>
      <c r="AF2967" s="20"/>
      <c r="AG2967" s="20"/>
      <c r="AH2967" s="20"/>
      <c r="AI2967" s="20"/>
      <c r="AJ2967" s="20"/>
    </row>
    <row r="2968" spans="1:36" ht="17.100000000000001" customHeight="1" x14ac:dyDescent="0.25">
      <c r="A2968" s="60"/>
      <c r="B2968" s="18"/>
      <c r="C2968" s="19"/>
      <c r="K2968" s="21"/>
      <c r="AD2968" s="20"/>
      <c r="AE2968" s="20"/>
      <c r="AF2968" s="20"/>
      <c r="AG2968" s="20"/>
      <c r="AH2968" s="20"/>
      <c r="AI2968" s="20"/>
      <c r="AJ2968" s="20"/>
    </row>
    <row r="2969" spans="1:36" ht="17.100000000000001" customHeight="1" x14ac:dyDescent="0.25">
      <c r="A2969" s="60"/>
      <c r="B2969" s="18"/>
      <c r="C2969" s="19"/>
      <c r="K2969" s="21"/>
      <c r="AD2969" s="20"/>
      <c r="AE2969" s="20"/>
      <c r="AF2969" s="20"/>
      <c r="AG2969" s="20"/>
      <c r="AH2969" s="20"/>
      <c r="AI2969" s="20"/>
      <c r="AJ2969" s="20"/>
    </row>
    <row r="2970" spans="1:36" ht="17.100000000000001" customHeight="1" x14ac:dyDescent="0.25">
      <c r="A2970" s="60"/>
      <c r="B2970" s="18"/>
      <c r="C2970" s="19"/>
      <c r="K2970" s="21"/>
      <c r="AD2970" s="20"/>
      <c r="AE2970" s="20"/>
      <c r="AF2970" s="20"/>
      <c r="AG2970" s="20"/>
      <c r="AH2970" s="20"/>
      <c r="AI2970" s="20"/>
      <c r="AJ2970" s="20"/>
    </row>
    <row r="2971" spans="1:36" ht="17.100000000000001" customHeight="1" x14ac:dyDescent="0.25">
      <c r="A2971" s="60"/>
      <c r="B2971" s="18"/>
      <c r="C2971" s="19"/>
      <c r="K2971" s="21"/>
      <c r="AD2971" s="20"/>
      <c r="AE2971" s="20"/>
      <c r="AF2971" s="20"/>
      <c r="AG2971" s="20"/>
      <c r="AH2971" s="20"/>
      <c r="AI2971" s="20"/>
      <c r="AJ2971" s="20"/>
    </row>
    <row r="2972" spans="1:36" ht="17.100000000000001" customHeight="1" x14ac:dyDescent="0.25">
      <c r="A2972" s="60"/>
      <c r="B2972" s="18"/>
      <c r="C2972" s="19"/>
      <c r="K2972" s="21"/>
      <c r="AD2972" s="20"/>
      <c r="AE2972" s="20"/>
      <c r="AF2972" s="20"/>
      <c r="AG2972" s="20"/>
      <c r="AH2972" s="20"/>
      <c r="AI2972" s="20"/>
      <c r="AJ2972" s="20"/>
    </row>
    <row r="2973" spans="1:36" ht="17.100000000000001" customHeight="1" x14ac:dyDescent="0.25">
      <c r="A2973" s="60"/>
      <c r="B2973" s="18"/>
      <c r="C2973" s="19"/>
      <c r="K2973" s="21"/>
      <c r="AD2973" s="20"/>
      <c r="AE2973" s="20"/>
      <c r="AF2973" s="20"/>
      <c r="AG2973" s="20"/>
      <c r="AH2973" s="20"/>
      <c r="AI2973" s="20"/>
      <c r="AJ2973" s="20"/>
    </row>
    <row r="2974" spans="1:36" ht="17.100000000000001" customHeight="1" x14ac:dyDescent="0.25">
      <c r="A2974" s="60"/>
      <c r="B2974" s="18"/>
      <c r="C2974" s="19"/>
      <c r="K2974" s="21"/>
      <c r="AD2974" s="20"/>
      <c r="AE2974" s="20"/>
      <c r="AF2974" s="20"/>
      <c r="AG2974" s="20"/>
      <c r="AH2974" s="20"/>
      <c r="AI2974" s="20"/>
      <c r="AJ2974" s="20"/>
    </row>
    <row r="2975" spans="1:36" ht="17.100000000000001" customHeight="1" x14ac:dyDescent="0.25">
      <c r="A2975" s="60"/>
      <c r="B2975" s="18"/>
      <c r="C2975" s="19"/>
      <c r="K2975" s="21"/>
      <c r="AD2975" s="20"/>
      <c r="AE2975" s="20"/>
      <c r="AF2975" s="20"/>
      <c r="AG2975" s="20"/>
      <c r="AH2975" s="20"/>
      <c r="AI2975" s="20"/>
      <c r="AJ2975" s="20"/>
    </row>
    <row r="2976" spans="1:36" ht="17.100000000000001" customHeight="1" x14ac:dyDescent="0.25">
      <c r="A2976" s="60"/>
      <c r="B2976" s="18"/>
      <c r="C2976" s="19"/>
      <c r="K2976" s="21"/>
      <c r="AD2976" s="20"/>
      <c r="AE2976" s="20"/>
      <c r="AF2976" s="20"/>
      <c r="AG2976" s="20"/>
      <c r="AH2976" s="20"/>
      <c r="AI2976" s="20"/>
      <c r="AJ2976" s="20"/>
    </row>
    <row r="2977" spans="1:36" ht="17.100000000000001" customHeight="1" x14ac:dyDescent="0.25">
      <c r="A2977" s="60"/>
      <c r="B2977" s="18"/>
      <c r="C2977" s="19"/>
      <c r="K2977" s="21"/>
      <c r="AD2977" s="20"/>
      <c r="AE2977" s="20"/>
      <c r="AF2977" s="20"/>
      <c r="AG2977" s="20"/>
      <c r="AH2977" s="20"/>
      <c r="AI2977" s="20"/>
      <c r="AJ2977" s="20"/>
    </row>
    <row r="2978" spans="1:36" ht="17.100000000000001" customHeight="1" x14ac:dyDescent="0.25">
      <c r="A2978" s="60"/>
      <c r="B2978" s="18"/>
    </row>
    <row r="2979" spans="1:36" ht="17.100000000000001" customHeight="1" x14ac:dyDescent="0.25">
      <c r="A2979" s="60"/>
      <c r="B2979" s="18"/>
    </row>
    <row r="2980" spans="1:36" ht="17.100000000000001" customHeight="1" x14ac:dyDescent="0.25">
      <c r="A2980" s="60"/>
      <c r="B2980" s="18"/>
    </row>
    <row r="2981" spans="1:36" ht="17.100000000000001" customHeight="1" x14ac:dyDescent="0.25">
      <c r="A2981" s="60"/>
      <c r="B2981" s="18"/>
    </row>
    <row r="2982" spans="1:36" ht="17.100000000000001" customHeight="1" x14ac:dyDescent="0.25">
      <c r="A2982" s="60"/>
      <c r="B2982" s="18"/>
    </row>
    <row r="2983" spans="1:36" ht="17.100000000000001" customHeight="1" x14ac:dyDescent="0.25">
      <c r="A2983" s="60"/>
      <c r="B2983" s="18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Z707"/>
  <sheetViews>
    <sheetView topLeftCell="S654" zoomScale="70" zoomScaleNormal="70" workbookViewId="0">
      <selection activeCell="E16" sqref="E16"/>
    </sheetView>
  </sheetViews>
  <sheetFormatPr defaultColWidth="25.7109375" defaultRowHeight="17.100000000000001" customHeight="1" x14ac:dyDescent="0.25"/>
  <cols>
    <col min="1" max="1" width="25.7109375" style="60" customWidth="1"/>
    <col min="2" max="2" width="25.7109375" style="18" customWidth="1"/>
    <col min="3" max="3" width="25.7109375" style="56" customWidth="1"/>
    <col min="4" max="4" width="29" style="56" bestFit="1" customWidth="1"/>
    <col min="5" max="8" width="25.7109375" style="56" customWidth="1"/>
    <col min="9" max="9" width="34.7109375" style="56" bestFit="1" customWidth="1"/>
    <col min="10" max="10" width="29" style="56" bestFit="1" customWidth="1"/>
    <col min="11" max="11" width="25.7109375" style="56" customWidth="1"/>
    <col min="12" max="12" width="25.7109375" style="17" customWidth="1"/>
    <col min="13" max="13" width="25.7109375" style="18" customWidth="1"/>
    <col min="14" max="14" width="27.28515625" style="72" bestFit="1" customWidth="1"/>
    <col min="15" max="18" width="25.7109375" style="72" customWidth="1"/>
    <col min="19" max="19" width="34.7109375" style="72" bestFit="1" customWidth="1"/>
    <col min="20" max="21" width="25.7109375" style="72" customWidth="1"/>
    <col min="22" max="22" width="27.28515625" style="72" bestFit="1" customWidth="1"/>
    <col min="23" max="26" width="25.7109375" style="72" customWidth="1"/>
    <col min="27" max="27" width="34.7109375" style="72" bestFit="1" customWidth="1"/>
    <col min="28" max="28" width="29" style="56" bestFit="1" customWidth="1"/>
    <col min="29" max="30" width="25.7109375" style="72" customWidth="1"/>
    <col min="31" max="31" width="25.7109375" style="80" customWidth="1"/>
    <col min="32" max="32" width="41.7109375" style="72" bestFit="1" customWidth="1"/>
    <col min="33" max="33" width="25.7109375" style="80" customWidth="1"/>
    <col min="34" max="34" width="25.7109375" style="72" customWidth="1"/>
    <col min="35" max="35" width="25.7109375" style="80" customWidth="1"/>
    <col min="36" max="95" width="25.7109375" style="72" customWidth="1"/>
    <col min="96" max="96" width="27.28515625" style="72" bestFit="1" customWidth="1"/>
    <col min="97" max="100" width="25.7109375" style="72" customWidth="1"/>
    <col min="101" max="101" width="34.7109375" style="72" bestFit="1" customWidth="1"/>
    <col min="102" max="16384" width="25.7109375" style="72"/>
  </cols>
  <sheetData>
    <row r="1" spans="1:104" ht="17.100000000000001" customHeight="1" x14ac:dyDescent="0.25">
      <c r="A1" s="91" t="s">
        <v>85</v>
      </c>
      <c r="B1" s="24" t="s">
        <v>86</v>
      </c>
      <c r="C1" s="15" t="s">
        <v>95</v>
      </c>
      <c r="D1" s="15" t="s">
        <v>96</v>
      </c>
      <c r="E1" s="15" t="s">
        <v>97</v>
      </c>
      <c r="F1" s="15" t="s">
        <v>98</v>
      </c>
      <c r="G1" s="15" t="s">
        <v>99</v>
      </c>
      <c r="H1" s="15" t="s">
        <v>100</v>
      </c>
      <c r="I1" s="15" t="s">
        <v>101</v>
      </c>
      <c r="J1" s="70" t="s">
        <v>109</v>
      </c>
      <c r="K1" s="70" t="s">
        <v>84</v>
      </c>
      <c r="M1" s="71"/>
      <c r="U1" s="24" t="s">
        <v>95</v>
      </c>
      <c r="V1" s="24" t="s">
        <v>96</v>
      </c>
      <c r="W1" s="24" t="s">
        <v>97</v>
      </c>
      <c r="X1" s="24" t="s">
        <v>98</v>
      </c>
      <c r="Y1" s="24" t="s">
        <v>99</v>
      </c>
      <c r="Z1" s="24" t="s">
        <v>100</v>
      </c>
      <c r="AA1" s="24" t="s">
        <v>101</v>
      </c>
      <c r="AB1" s="70" t="s">
        <v>109</v>
      </c>
      <c r="AD1" s="121" t="s">
        <v>102</v>
      </c>
      <c r="AE1" s="121"/>
      <c r="AF1" s="121"/>
      <c r="AG1" s="121"/>
      <c r="AH1" s="121"/>
      <c r="AI1" s="121"/>
      <c r="AJ1" s="121"/>
      <c r="AK1" s="121"/>
      <c r="AL1" s="121"/>
      <c r="AM1" s="121" t="s">
        <v>103</v>
      </c>
      <c r="AN1" s="121"/>
      <c r="AO1" s="121"/>
      <c r="AP1" s="121"/>
      <c r="AQ1" s="121"/>
      <c r="AR1" s="121"/>
      <c r="AS1" s="121"/>
      <c r="AT1" s="121"/>
      <c r="AU1" s="121"/>
      <c r="AV1" s="121" t="s">
        <v>104</v>
      </c>
      <c r="AW1" s="121"/>
      <c r="AX1" s="121"/>
      <c r="AY1" s="121"/>
      <c r="AZ1" s="121"/>
      <c r="BA1" s="121"/>
      <c r="BB1" s="121"/>
      <c r="BC1" s="121"/>
      <c r="BD1" s="121"/>
      <c r="BE1" s="121" t="s">
        <v>105</v>
      </c>
      <c r="BF1" s="121"/>
      <c r="BG1" s="121"/>
      <c r="BH1" s="121"/>
      <c r="BI1" s="121"/>
      <c r="BJ1" s="121"/>
      <c r="BK1" s="121"/>
      <c r="BL1" s="121"/>
      <c r="BM1" s="121"/>
      <c r="BN1" s="121" t="s">
        <v>106</v>
      </c>
      <c r="BO1" s="121"/>
      <c r="BP1" s="121"/>
      <c r="BQ1" s="121"/>
      <c r="BR1" s="121"/>
      <c r="BS1" s="121"/>
      <c r="BT1" s="121"/>
      <c r="BU1" s="121"/>
      <c r="BV1" s="121"/>
      <c r="BW1" s="121" t="s">
        <v>107</v>
      </c>
      <c r="BX1" s="121"/>
      <c r="BY1" s="121"/>
      <c r="BZ1" s="121"/>
      <c r="CA1" s="121"/>
      <c r="CB1" s="121"/>
      <c r="CC1" s="121"/>
      <c r="CD1" s="121"/>
      <c r="CE1" s="121"/>
      <c r="CF1" s="121" t="s">
        <v>108</v>
      </c>
      <c r="CG1" s="121"/>
      <c r="CH1" s="121"/>
      <c r="CI1" s="121"/>
      <c r="CJ1" s="121"/>
      <c r="CK1" s="121"/>
      <c r="CL1" s="121"/>
      <c r="CM1" s="121"/>
      <c r="CN1" s="121"/>
      <c r="CO1" s="56"/>
      <c r="CP1" s="99"/>
      <c r="CQ1" s="99"/>
      <c r="CR1" s="99"/>
      <c r="CS1" s="99"/>
      <c r="CX1"/>
      <c r="CY1"/>
      <c r="CZ1"/>
    </row>
    <row r="2" spans="1:104" ht="17.100000000000001" customHeight="1" x14ac:dyDescent="0.25">
      <c r="A2" s="60">
        <f>RawSEM!A2</f>
        <v>45754</v>
      </c>
      <c r="B2" s="18">
        <v>1</v>
      </c>
      <c r="C2" s="20">
        <f>-RawSEM!D2+RawSCADA!D2</f>
        <v>-4.3952893333333805</v>
      </c>
      <c r="D2" s="20">
        <f>-RawSEM!E2+RawSCADA!E2</f>
        <v>3.9275792222222208</v>
      </c>
      <c r="E2" s="20">
        <f>-RawSEM!F2+RawSCADA!F2</f>
        <v>1.2978805555555653</v>
      </c>
      <c r="F2" s="20">
        <f>-RawSEM!G2+RawSCADA!G2</f>
        <v>-0.43020577777777191</v>
      </c>
      <c r="G2" s="20">
        <f>-RawSEM!H2+RawSCADA!H2</f>
        <v>3.2098834444444364</v>
      </c>
      <c r="H2" s="20">
        <f>-RawSEM!I2+RawSCADA!I2</f>
        <v>0.42047866666666778</v>
      </c>
      <c r="I2" s="20">
        <f>-RawSEM!J2+RawSCADA!J2</f>
        <v>1.4783222222220616E-2</v>
      </c>
      <c r="J2" s="21" t="str">
        <f>TEXT(A2,"DD-MMM-YYYY") &amp;"  " &amp;"Bl No " &amp;B2</f>
        <v>07-Apr-2025  Bl No 1</v>
      </c>
      <c r="K2" s="18">
        <f t="shared" ref="K2:K65" si="0">DAY(A2)</f>
        <v>7</v>
      </c>
      <c r="L2" s="23"/>
      <c r="M2" s="24" t="s">
        <v>85</v>
      </c>
      <c r="N2" s="24" t="s">
        <v>95</v>
      </c>
      <c r="O2" s="24" t="s">
        <v>96</v>
      </c>
      <c r="P2" s="24" t="s">
        <v>97</v>
      </c>
      <c r="Q2" s="24" t="s">
        <v>98</v>
      </c>
      <c r="R2" s="24" t="s">
        <v>99</v>
      </c>
      <c r="S2" s="24" t="s">
        <v>100</v>
      </c>
      <c r="T2" s="72" t="s">
        <v>101</v>
      </c>
      <c r="U2" s="75">
        <f>IF(ISERROR(C2/RawSEM!D2)=TRUE,0,C2/RawSEM!D2)</f>
        <v>-4.370937250887527E-3</v>
      </c>
      <c r="V2" s="75">
        <f>IF(ISERROR(D2/RawSEM!E2)=TRUE,0,D2/RawSEM!E2)</f>
        <v>3.3416463896467942E-2</v>
      </c>
      <c r="W2" s="75">
        <f>IF(ISERROR(E2/RawSEM!F2)=TRUE,0,E2/RawSEM!F2)</f>
        <v>5.4859834828615518E-3</v>
      </c>
      <c r="X2" s="75">
        <f>IF(ISERROR(F2/RawSEM!G2)=TRUE,0,F2/RawSEM!G2)</f>
        <v>-5.2268858085586321E-3</v>
      </c>
      <c r="Y2" s="75">
        <f>IF(ISERROR(G2/RawSEM!H2)=TRUE,0,G2/RawSEM!H2)</f>
        <v>5.0200864619217092E-2</v>
      </c>
      <c r="Z2" s="75">
        <f>IF(ISERROR(H2/RawSEM!I2)=TRUE,0,H2/RawSEM!I2)</f>
        <v>6.7472635155374303E-3</v>
      </c>
      <c r="AA2" s="75">
        <f>IF(ISERROR(I2/RawSEM!J2)=TRUE,0,I2/RawSEM!J2)</f>
        <v>1.6148761494167411E-4</v>
      </c>
      <c r="AB2" s="56" t="str">
        <f>TEXT(A2,"dd-mmm-yyyy") &amp;"  " &amp; "Bl No " &amp; B2:B2</f>
        <v>07-Apr-2025  Bl No 1</v>
      </c>
      <c r="AD2" s="73"/>
      <c r="AE2" s="20" t="s">
        <v>22</v>
      </c>
      <c r="AF2" s="74" t="s">
        <v>115</v>
      </c>
      <c r="AG2" s="20" t="s">
        <v>24</v>
      </c>
      <c r="AH2" s="74" t="s">
        <v>116</v>
      </c>
      <c r="AI2" s="20" t="s">
        <v>26</v>
      </c>
      <c r="AJ2" s="17" t="s">
        <v>37</v>
      </c>
      <c r="AK2" s="17" t="s">
        <v>36</v>
      </c>
      <c r="AL2" s="76" t="s">
        <v>117</v>
      </c>
      <c r="AM2" s="73"/>
      <c r="AN2" s="20" t="s">
        <v>22</v>
      </c>
      <c r="AO2" s="74" t="s">
        <v>115</v>
      </c>
      <c r="AP2" s="20" t="s">
        <v>24</v>
      </c>
      <c r="AQ2" s="74" t="s">
        <v>116</v>
      </c>
      <c r="AR2" s="20" t="s">
        <v>26</v>
      </c>
      <c r="AS2" s="17" t="s">
        <v>37</v>
      </c>
      <c r="AT2" s="17" t="s">
        <v>36</v>
      </c>
      <c r="AU2" s="76" t="s">
        <v>117</v>
      </c>
      <c r="AV2" s="73"/>
      <c r="AW2" s="20" t="s">
        <v>22</v>
      </c>
      <c r="AX2" s="74" t="s">
        <v>115</v>
      </c>
      <c r="AY2" s="20" t="s">
        <v>24</v>
      </c>
      <c r="AZ2" s="74" t="s">
        <v>116</v>
      </c>
      <c r="BA2" s="20" t="s">
        <v>26</v>
      </c>
      <c r="BB2" s="17" t="s">
        <v>37</v>
      </c>
      <c r="BC2" s="17" t="s">
        <v>36</v>
      </c>
      <c r="BD2" s="76" t="s">
        <v>117</v>
      </c>
      <c r="BE2" s="73"/>
      <c r="BF2" s="20" t="s">
        <v>22</v>
      </c>
      <c r="BG2" s="74" t="s">
        <v>115</v>
      </c>
      <c r="BH2" s="20" t="s">
        <v>24</v>
      </c>
      <c r="BI2" s="74" t="s">
        <v>116</v>
      </c>
      <c r="BJ2" s="20" t="s">
        <v>26</v>
      </c>
      <c r="BK2" s="17" t="s">
        <v>37</v>
      </c>
      <c r="BL2" s="17" t="s">
        <v>36</v>
      </c>
      <c r="BM2" s="76" t="s">
        <v>117</v>
      </c>
      <c r="BN2" s="73"/>
      <c r="BO2" s="20" t="s">
        <v>22</v>
      </c>
      <c r="BP2" s="74" t="s">
        <v>115</v>
      </c>
      <c r="BQ2" s="20" t="s">
        <v>24</v>
      </c>
      <c r="BR2" s="74" t="s">
        <v>116</v>
      </c>
      <c r="BS2" s="20" t="s">
        <v>26</v>
      </c>
      <c r="BT2" s="17" t="s">
        <v>37</v>
      </c>
      <c r="BU2" s="17" t="s">
        <v>36</v>
      </c>
      <c r="BV2" s="76" t="s">
        <v>117</v>
      </c>
      <c r="BW2" s="73"/>
      <c r="BX2" s="20" t="s">
        <v>22</v>
      </c>
      <c r="BY2" s="74" t="s">
        <v>115</v>
      </c>
      <c r="BZ2" s="20" t="s">
        <v>24</v>
      </c>
      <c r="CA2" s="74" t="s">
        <v>116</v>
      </c>
      <c r="CB2" s="20" t="s">
        <v>26</v>
      </c>
      <c r="CC2" s="17" t="s">
        <v>37</v>
      </c>
      <c r="CD2" s="17" t="s">
        <v>36</v>
      </c>
      <c r="CE2" s="76" t="s">
        <v>117</v>
      </c>
      <c r="CF2" s="73"/>
      <c r="CG2" s="20" t="s">
        <v>22</v>
      </c>
      <c r="CH2" s="74" t="s">
        <v>115</v>
      </c>
      <c r="CI2" s="20" t="s">
        <v>24</v>
      </c>
      <c r="CJ2" s="74" t="s">
        <v>116</v>
      </c>
      <c r="CK2" s="20" t="s">
        <v>26</v>
      </c>
      <c r="CL2" s="17" t="s">
        <v>37</v>
      </c>
      <c r="CM2" s="17" t="s">
        <v>36</v>
      </c>
      <c r="CN2" s="76" t="s">
        <v>117</v>
      </c>
      <c r="CQ2" s="75"/>
      <c r="CR2" s="75"/>
      <c r="CS2" s="75"/>
      <c r="CT2" s="75"/>
      <c r="CU2" s="75"/>
      <c r="CV2" s="75"/>
      <c r="CW2" s="75"/>
      <c r="CX2" s="56"/>
    </row>
    <row r="3" spans="1:104" ht="17.100000000000001" customHeight="1" x14ac:dyDescent="0.25">
      <c r="A3" s="60">
        <f>RawSEM!A3</f>
        <v>45754</v>
      </c>
      <c r="B3" s="18">
        <v>2</v>
      </c>
      <c r="C3" s="20">
        <f>-RawSEM!D3+RawSCADA!D3</f>
        <v>5.0862000000051921E-2</v>
      </c>
      <c r="D3" s="20">
        <f>-RawSEM!E3+RawSCADA!E3</f>
        <v>2.3242038888888885</v>
      </c>
      <c r="E3" s="20">
        <f>-RawSEM!F3+RawSCADA!F3</f>
        <v>0.64560211111111698</v>
      </c>
      <c r="F3" s="20">
        <f>-RawSEM!G3+RawSCADA!G3</f>
        <v>1.4490732222222249</v>
      </c>
      <c r="G3" s="20">
        <f>-RawSEM!H3+RawSCADA!H3</f>
        <v>3.2062483333333347</v>
      </c>
      <c r="H3" s="20">
        <f>-RawSEM!I3+RawSCADA!I3</f>
        <v>0.72483155555556067</v>
      </c>
      <c r="I3" s="20">
        <f>-RawSEM!J3+RawSCADA!J3</f>
        <v>1.4673787777777818</v>
      </c>
      <c r="J3" s="56" t="str">
        <f t="shared" ref="J3:J66" si="1">TEXT(A3,"DD-MMM-YYYY") &amp;"  " &amp;"Bl No " &amp;B3</f>
        <v>07-Apr-2025  Bl No 2</v>
      </c>
      <c r="K3" s="18">
        <f t="shared" si="0"/>
        <v>7</v>
      </c>
      <c r="L3" s="23">
        <f>$A$2</f>
        <v>45754</v>
      </c>
      <c r="M3" s="19">
        <f>SUM($C$2:$C$97)/4000</f>
        <v>-5.7924729555555526E-2</v>
      </c>
      <c r="N3" s="19">
        <f>SUM($D$2:$D$97)/4000</f>
        <v>2.8632323666666671E-2</v>
      </c>
      <c r="O3" s="19">
        <f>SUM($E$2:$E$97)/4000</f>
        <v>-4.9741390444444471E-2</v>
      </c>
      <c r="P3" s="19">
        <f>SUM($F$2:$F$97)/4000</f>
        <v>-3.6066123722222225E-2</v>
      </c>
      <c r="Q3" s="19">
        <f>SUM($G$2:$G$97)/4000</f>
        <v>1.4143959916666685E-2</v>
      </c>
      <c r="R3" s="19">
        <f>SUM($H$2:$H$97)/4000</f>
        <v>9.7388878611111129E-3</v>
      </c>
      <c r="S3" s="19">
        <f>SUM($I$2:$I$97)/4000</f>
        <v>-2.0230141749999996E-2</v>
      </c>
      <c r="U3" s="75">
        <f>IF(ISERROR(C3/RawSEM!D3)=TRUE,0,C3/RawSEM!D3)</f>
        <v>5.0308551599224725E-5</v>
      </c>
      <c r="V3" s="75">
        <f>IF(ISERROR(D3/RawSEM!E3)=TRUE,0,D3/RawSEM!E3)</f>
        <v>2.191646697043351E-2</v>
      </c>
      <c r="W3" s="75">
        <f>IF(ISERROR(E3/RawSEM!F3)=TRUE,0,E3/RawSEM!F3)</f>
        <v>2.8431703849326421E-3</v>
      </c>
      <c r="X3" s="75">
        <f>IF(ISERROR(F3/RawSEM!G3)=TRUE,0,F3/RawSEM!G3)</f>
        <v>1.8187753171929784E-2</v>
      </c>
      <c r="Y3" s="75">
        <f>IF(ISERROR(G3/RawSEM!H3)=TRUE,0,G3/RawSEM!H3)</f>
        <v>5.1596508788643448E-2</v>
      </c>
      <c r="Z3" s="75">
        <f>IF(ISERROR(H3/RawSEM!I3)=TRUE,0,H3/RawSEM!I3)</f>
        <v>1.2042951915948253E-2</v>
      </c>
      <c r="AA3" s="75">
        <f>IF(ISERROR(I3/RawSEM!J3)=TRUE,0,I3/RawSEM!J3)</f>
        <v>1.6534665130189911E-2</v>
      </c>
      <c r="AB3" s="56" t="str">
        <f t="shared" ref="AB3:AB66" si="2">TEXT(A3,"dd-mmm-yyyy") &amp;"  " &amp; "Bl No " &amp; B3:B3</f>
        <v>07-Apr-2025  Bl No 2</v>
      </c>
      <c r="AD3" s="73" t="str">
        <f>TEXT(A2,"dd-mmm-yy")</f>
        <v>07-Apr-25</v>
      </c>
      <c r="AE3" s="20">
        <f>MAX(C2:C97)</f>
        <v>35.45428855555565</v>
      </c>
      <c r="AF3" s="63" t="str">
        <f>VLOOKUP(AE3,C2:J97,AK3,FALSE)</f>
        <v>07-Apr-2025  Bl No 74</v>
      </c>
      <c r="AG3" s="20">
        <f>MIN(C2:C97)</f>
        <v>-26.005169000000024</v>
      </c>
      <c r="AH3" s="63" t="str">
        <f>VLOOKUP(AG3,C2:J97,AK3,FALSE)</f>
        <v>07-Apr-2025  Bl No 59</v>
      </c>
      <c r="AI3" s="20">
        <f>AVERAGE(C2:C97)</f>
        <v>-2.4135303981481471</v>
      </c>
      <c r="AJ3" s="18">
        <f>COUNT(C2:C97)</f>
        <v>96</v>
      </c>
      <c r="AK3" s="17">
        <f>COLUMNS(C97:J97)</f>
        <v>8</v>
      </c>
      <c r="AL3" s="15">
        <f t="shared" ref="AL3:AL9" si="3">AE3-AG3</f>
        <v>61.459457555555673</v>
      </c>
      <c r="AM3" s="73" t="str">
        <f>TEXT(A2,"dd-mmm-yy")</f>
        <v>07-Apr-25</v>
      </c>
      <c r="AN3" s="20">
        <f>MAX(D2:D97)</f>
        <v>4.3853548888888838</v>
      </c>
      <c r="AO3" s="63" t="str">
        <f>VLOOKUP(AN3,D2:J97,AT3,FALSE)</f>
        <v>07-Apr-2025  Bl No 17</v>
      </c>
      <c r="AP3" s="20">
        <f>MIN(D2:D97)</f>
        <v>-2.2913829999999962</v>
      </c>
      <c r="AQ3" s="63" t="str">
        <f>VLOOKUP(AP3,D2:J97,AT3,FALSE)</f>
        <v>07-Apr-2025  Bl No 58</v>
      </c>
      <c r="AR3" s="20">
        <f>AVERAGE(D2:D97)</f>
        <v>1.1930134861111112</v>
      </c>
      <c r="AS3" s="18">
        <f>COUNT(D2:D97)</f>
        <v>96</v>
      </c>
      <c r="AT3" s="17">
        <f>COLUMNS(D97:J97)</f>
        <v>7</v>
      </c>
      <c r="AU3" s="15">
        <f t="shared" ref="AU3:AU9" si="4">AN3-AP3</f>
        <v>6.67673788888888</v>
      </c>
      <c r="AV3" s="73" t="str">
        <f>TEXT(A2,"dd-mmm-yy")</f>
        <v>07-Apr-25</v>
      </c>
      <c r="AW3" s="20">
        <f>MAX(E2:E97)</f>
        <v>4.2838072222222081</v>
      </c>
      <c r="AX3" s="63" t="str">
        <f>VLOOKUP(AW3,E2:J97,BC3,FALSE)</f>
        <v>07-Apr-2025  Bl No 9</v>
      </c>
      <c r="AY3" s="20">
        <f>MIN(E2:E97)</f>
        <v>-10.098969111111103</v>
      </c>
      <c r="AZ3" s="63" t="str">
        <f>VLOOKUP(AY3,E2:J97,BC3,FALSE)</f>
        <v>07-Apr-2025  Bl No 43</v>
      </c>
      <c r="BA3" s="20">
        <f>AVERAGE(E2:E97)</f>
        <v>-2.0725579351851864</v>
      </c>
      <c r="BB3" s="18">
        <f>COUNT(E2:E97)</f>
        <v>96</v>
      </c>
      <c r="BC3" s="17">
        <f>COLUMNS(E97:J97)</f>
        <v>6</v>
      </c>
      <c r="BD3" s="15">
        <f t="shared" ref="BD3:BD9" si="5">AW3-AY3</f>
        <v>14.382776333333311</v>
      </c>
      <c r="BE3" s="73" t="str">
        <f>TEXT(A2,"dd-mmm-yy")</f>
        <v>07-Apr-25</v>
      </c>
      <c r="BF3" s="20">
        <f>MAX(F2:F97)</f>
        <v>14.890422333333333</v>
      </c>
      <c r="BG3" s="63" t="str">
        <f>VLOOKUP(BF3,F2:J97,BL3,FALSE)</f>
        <v>07-Apr-2025  Bl No 47</v>
      </c>
      <c r="BH3" s="20">
        <f>MIN(F2:F97)</f>
        <v>-15.152891111111103</v>
      </c>
      <c r="BI3" s="63" t="str">
        <f>VLOOKUP(BH3,F2:J97,BL3,FALSE)</f>
        <v>07-Apr-2025  Bl No 28</v>
      </c>
      <c r="BJ3" s="20">
        <f>AVERAGE(F2:F97)</f>
        <v>-1.5027551550925926</v>
      </c>
      <c r="BK3" s="18">
        <f>COUNT(F2:F97)</f>
        <v>96</v>
      </c>
      <c r="BL3" s="17">
        <f>COLUMNS(F97:J97)</f>
        <v>5</v>
      </c>
      <c r="BM3" s="15">
        <f t="shared" ref="BM3:BM9" si="6">BF3-BH3</f>
        <v>30.043313444444436</v>
      </c>
      <c r="BN3" s="73" t="str">
        <f>TEXT(A2,"dd-mmm-yy")</f>
        <v>07-Apr-25</v>
      </c>
      <c r="BO3" s="20">
        <f>MAX(G2:G97)</f>
        <v>3.5391250000000056</v>
      </c>
      <c r="BP3" s="63" t="str">
        <f>VLOOKUP(BO3,G2:J97,BU3,FALSE)</f>
        <v>07-Apr-2025  Bl No 5</v>
      </c>
      <c r="BQ3" s="20">
        <f>MIN(G2:G97)</f>
        <v>-0.7483267777777769</v>
      </c>
      <c r="BR3" s="63" t="str">
        <f>VLOOKUP(BQ3,G2:J97,BU3,FALSE)</f>
        <v>07-Apr-2025  Bl No 84</v>
      </c>
      <c r="BS3" s="20">
        <f>AVERAGE(G2:G97)</f>
        <v>0.58933166319444519</v>
      </c>
      <c r="BT3" s="18">
        <f>COUNT(G2:G97)</f>
        <v>96</v>
      </c>
      <c r="BU3" s="17">
        <f>COLUMNS(G97:J97)</f>
        <v>4</v>
      </c>
      <c r="BV3" s="15">
        <f t="shared" ref="BV3:BV9" si="7">BO3-BQ3</f>
        <v>4.2874517777777825</v>
      </c>
      <c r="BW3" s="73" t="str">
        <f>TEXT(A2,"dd-mmm-yy")</f>
        <v>07-Apr-25</v>
      </c>
      <c r="BX3" s="20">
        <f>MAX(H2:H97)</f>
        <v>4.2553380000000089</v>
      </c>
      <c r="BY3" s="63" t="str">
        <f>VLOOKUP(BX3,H2:J97,CD3,FALSE)</f>
        <v>07-Apr-2025  Bl No 30</v>
      </c>
      <c r="BZ3" s="20">
        <f>MIN(H2:H97)</f>
        <v>-6.1780740000000023</v>
      </c>
      <c r="CA3" s="63" t="str">
        <f>VLOOKUP(BZ3,H2:J97,CD3,FALSE)</f>
        <v>07-Apr-2025  Bl No 34</v>
      </c>
      <c r="CB3" s="20">
        <f>AVERAGE(H2:H97)</f>
        <v>0.40578699421296305</v>
      </c>
      <c r="CC3" s="18">
        <f>COUNT(H2:H97)</f>
        <v>96</v>
      </c>
      <c r="CD3" s="17">
        <f>COLUMNS(H97:J97)</f>
        <v>3</v>
      </c>
      <c r="CE3" s="15">
        <f t="shared" ref="CE3:CE9" si="8">BX3-BZ3</f>
        <v>10.433412000000011</v>
      </c>
      <c r="CF3" s="73" t="str">
        <f>TEXT(A2,"dd-mmm-yy")</f>
        <v>07-Apr-25</v>
      </c>
      <c r="CG3" s="20">
        <f>MAX(I2:I97)</f>
        <v>1.4673787777777818</v>
      </c>
      <c r="CH3" s="63" t="str">
        <f>VLOOKUP(CG3,I2:J97,CM3,FALSE)</f>
        <v>07-Apr-2025  Bl No 2</v>
      </c>
      <c r="CI3" s="20">
        <f>MIN(I2:I97)</f>
        <v>-2.392124999999993</v>
      </c>
      <c r="CJ3" s="63" t="str">
        <f>VLOOKUP(CI3,I2:J97,CM3,FALSE)</f>
        <v>07-Apr-2025  Bl No 87</v>
      </c>
      <c r="CK3" s="20">
        <f>AVERAGE(I2:I97)</f>
        <v>-0.84292257291666661</v>
      </c>
      <c r="CL3" s="18">
        <f>COUNT(I2:I97)</f>
        <v>96</v>
      </c>
      <c r="CM3" s="17">
        <f>COLUMNS(I97:J97)</f>
        <v>2</v>
      </c>
      <c r="CN3" s="15">
        <f t="shared" ref="CN3:CN9" si="9">CG3-CI3</f>
        <v>3.8595037777777748</v>
      </c>
      <c r="CO3" s="56" t="str">
        <f>AD3</f>
        <v>07-Apr-25</v>
      </c>
      <c r="CQ3" s="75"/>
      <c r="CR3" s="75"/>
      <c r="CS3" s="75"/>
      <c r="CT3" s="75"/>
      <c r="CU3" s="75"/>
      <c r="CV3" s="75"/>
      <c r="CW3" s="75"/>
      <c r="CX3" s="56"/>
    </row>
    <row r="4" spans="1:104" ht="17.100000000000001" customHeight="1" x14ac:dyDescent="0.25">
      <c r="A4" s="60">
        <f>RawSEM!A4</f>
        <v>45754</v>
      </c>
      <c r="B4" s="18">
        <v>3</v>
      </c>
      <c r="C4" s="20">
        <f>-RawSEM!D4+RawSCADA!D4</f>
        <v>-0.54914299999995819</v>
      </c>
      <c r="D4" s="20">
        <f>-RawSEM!E4+RawSCADA!E4</f>
        <v>2.4955904444444315</v>
      </c>
      <c r="E4" s="20">
        <f>-RawSEM!F4+RawSCADA!F4</f>
        <v>2.744261999999992</v>
      </c>
      <c r="F4" s="20">
        <f>-RawSEM!G4+RawSCADA!G4</f>
        <v>0.29900744444444172</v>
      </c>
      <c r="G4" s="20">
        <f>-RawSEM!H4+RawSCADA!H4</f>
        <v>3.5182031111111058</v>
      </c>
      <c r="H4" s="20">
        <f>-RawSEM!I4+RawSCADA!I4</f>
        <v>0.3803528888888863</v>
      </c>
      <c r="I4" s="20">
        <f>-RawSEM!J4+RawSCADA!J4</f>
        <v>0.59262666666667485</v>
      </c>
      <c r="J4" s="56" t="str">
        <f t="shared" si="1"/>
        <v>07-Apr-2025  Bl No 3</v>
      </c>
      <c r="K4" s="18">
        <f t="shared" si="0"/>
        <v>7</v>
      </c>
      <c r="L4" s="23">
        <f>$A$98</f>
        <v>45755</v>
      </c>
      <c r="M4" s="19">
        <f>SUM($C$98:$C$193)/4000</f>
        <v>0.16604386541666619</v>
      </c>
      <c r="N4" s="19">
        <f>SUM($D$98:$D$193)/4000</f>
        <v>3.1779361388888941E-2</v>
      </c>
      <c r="O4" s="19">
        <f>SUM($E$98:$E$193)/4000</f>
        <v>1.2988806472222272E-2</v>
      </c>
      <c r="P4" s="19">
        <f>SUM($F$98:$F$193)/4000</f>
        <v>-2.5332762388888878E-2</v>
      </c>
      <c r="Q4" s="19">
        <f>SUM($G$98:$G$193)/4000</f>
        <v>1.4677601916666656E-2</v>
      </c>
      <c r="R4" s="19">
        <f>SUM($H$98:$H$193)/4000</f>
        <v>8.6787794444444545E-3</v>
      </c>
      <c r="S4" s="19">
        <f>SUM($I$98:$I$193)/4000</f>
        <v>-2.9094053999999973E-2</v>
      </c>
      <c r="U4" s="75">
        <f>IF(ISERROR(C4/RawSEM!D4)=TRUE,0,C4/RawSEM!D4)</f>
        <v>-5.5844783322545608E-4</v>
      </c>
      <c r="V4" s="75">
        <f>IF(ISERROR(D4/RawSEM!E4)=TRUE,0,D4/RawSEM!E4)</f>
        <v>2.4448303869837963E-2</v>
      </c>
      <c r="W4" s="75">
        <f>IF(ISERROR(E4/RawSEM!F4)=TRUE,0,E4/RawSEM!F4)</f>
        <v>1.4143114239065859E-2</v>
      </c>
      <c r="X4" s="75">
        <f>IF(ISERROR(F4/RawSEM!G4)=TRUE,0,F4/RawSEM!G4)</f>
        <v>3.7504947575213951E-3</v>
      </c>
      <c r="Y4" s="75">
        <f>IF(ISERROR(G4/RawSEM!H4)=TRUE,0,G4/RawSEM!H4)</f>
        <v>5.6507515340488812E-2</v>
      </c>
      <c r="Z4" s="75">
        <f>IF(ISERROR(H4/RawSEM!I4)=TRUE,0,H4/RawSEM!I4)</f>
        <v>6.4754584608306487E-3</v>
      </c>
      <c r="AA4" s="75">
        <f>IF(ISERROR(I4/RawSEM!J4)=TRUE,0,I4/RawSEM!J4)</f>
        <v>6.7510260125704562E-3</v>
      </c>
      <c r="AB4" s="56" t="str">
        <f t="shared" si="2"/>
        <v>07-Apr-2025  Bl No 3</v>
      </c>
      <c r="AD4" s="73" t="str">
        <f>TEXT(A98,"dd-mmm-yy")</f>
        <v>08-Apr-25</v>
      </c>
      <c r="AE4" s="20">
        <f>MAX(C98:C193)</f>
        <v>30.887308999999959</v>
      </c>
      <c r="AF4" s="63" t="str">
        <f>VLOOKUP(AE4,C98:J193,AK4,FALSE)</f>
        <v>08-Apr-2025  Bl No 82</v>
      </c>
      <c r="AG4" s="20">
        <f>MIN(C98:C193)</f>
        <v>-7.5470720000000711</v>
      </c>
      <c r="AH4" s="63" t="str">
        <f>VLOOKUP(AG4,C98:J193,AK4,FALSE)</f>
        <v>08-Apr-2025  Bl No 17</v>
      </c>
      <c r="AI4" s="20">
        <f>AVERAGE(C98:C193)</f>
        <v>6.9184943923610911</v>
      </c>
      <c r="AJ4" s="18">
        <f>COUNT(C98:C193)</f>
        <v>96</v>
      </c>
      <c r="AK4" s="18">
        <f>COLUMNS(C193:J193)</f>
        <v>8</v>
      </c>
      <c r="AL4" s="15">
        <f t="shared" si="3"/>
        <v>38.43438100000003</v>
      </c>
      <c r="AM4" s="73" t="str">
        <f>TEXT(A98,"dd-mmm-yy")</f>
        <v>08-Apr-25</v>
      </c>
      <c r="AN4" s="20">
        <f>MAX(D98:D193)</f>
        <v>6.7912877777777965</v>
      </c>
      <c r="AO4" s="63" t="str">
        <f>VLOOKUP(AN4,D98:J193,AT4,FALSE)</f>
        <v>08-Apr-2025  Bl No 40</v>
      </c>
      <c r="AP4" s="20">
        <f>MIN(D98:D193)</f>
        <v>-3.946577777777776</v>
      </c>
      <c r="AQ4" s="63" t="str">
        <f>VLOOKUP(AP4,D98:J193,AT4,FALSE)</f>
        <v>08-Apr-2025  Bl No 68</v>
      </c>
      <c r="AR4" s="20">
        <f>AVERAGE(D98:D193)</f>
        <v>1.3241400578703726</v>
      </c>
      <c r="AS4" s="18">
        <f>COUNT(D98:D193)</f>
        <v>96</v>
      </c>
      <c r="AT4" s="18">
        <f>COLUMNS(D193:J193)</f>
        <v>7</v>
      </c>
      <c r="AU4" s="15">
        <f t="shared" si="4"/>
        <v>10.737865555555572</v>
      </c>
      <c r="AV4" s="73" t="str">
        <f>TEXT(A98,"dd-mmm-yy")</f>
        <v>08-Apr-25</v>
      </c>
      <c r="AW4" s="20">
        <f>MAX(E98:E193)</f>
        <v>25.052612444444435</v>
      </c>
      <c r="AX4" s="63" t="str">
        <f>VLOOKUP(AW4,E98:J193,BC4,FALSE)</f>
        <v>08-Apr-2025  Bl No 69</v>
      </c>
      <c r="AY4" s="20">
        <f>MIN(E98:E193)</f>
        <v>-5.2234104444444256</v>
      </c>
      <c r="AZ4" s="63" t="str">
        <f>VLOOKUP(AY4,E98:J193,BC4,FALSE)</f>
        <v>08-Apr-2025  Bl No 44</v>
      </c>
      <c r="BA4" s="20">
        <f>AVERAGE(E98:E193)</f>
        <v>0.54120026967592805</v>
      </c>
      <c r="BB4" s="18">
        <f>COUNT(E98:E193)</f>
        <v>96</v>
      </c>
      <c r="BC4" s="18">
        <f>COLUMNS(E193:J193)</f>
        <v>6</v>
      </c>
      <c r="BD4" s="15">
        <f t="shared" si="5"/>
        <v>30.276022888888861</v>
      </c>
      <c r="BE4" s="73" t="str">
        <f>TEXT(A98,"dd-mmm-yy")</f>
        <v>08-Apr-25</v>
      </c>
      <c r="BF4" s="20">
        <f>MAX(F98:F193)</f>
        <v>2.4349913333333575</v>
      </c>
      <c r="BG4" s="63" t="str">
        <f>VLOOKUP(BF4,F98:J193,BL4,FALSE)</f>
        <v>08-Apr-2025  Bl No 78</v>
      </c>
      <c r="BH4" s="20">
        <f>MIN(F98:F193)</f>
        <v>-4.4937696666666653</v>
      </c>
      <c r="BI4" s="63" t="str">
        <f>VLOOKUP(BH4,F98:J193,BL4,FALSE)</f>
        <v>08-Apr-2025  Bl No 19</v>
      </c>
      <c r="BJ4" s="20">
        <f>AVERAGE(F98:F193)</f>
        <v>-1.0555317662037031</v>
      </c>
      <c r="BK4" s="18">
        <f>COUNT(F98:F193)</f>
        <v>96</v>
      </c>
      <c r="BL4" s="18">
        <f>COLUMNS(F193:J193)</f>
        <v>5</v>
      </c>
      <c r="BM4" s="15">
        <f t="shared" si="6"/>
        <v>6.9287610000000228</v>
      </c>
      <c r="BN4" s="73" t="str">
        <f>TEXT(A98,"dd-mmm-yy")</f>
        <v>08-Apr-25</v>
      </c>
      <c r="BO4" s="20">
        <f>MAX(G98:G193)</f>
        <v>4.4353294444444415</v>
      </c>
      <c r="BP4" s="63" t="str">
        <f>VLOOKUP(BO4,G98:J193,BU4,FALSE)</f>
        <v>08-Apr-2025  Bl No 4</v>
      </c>
      <c r="BQ4" s="20">
        <f>MIN(G98:G193)</f>
        <v>-1.1283255555555627</v>
      </c>
      <c r="BR4" s="63" t="str">
        <f>VLOOKUP(BQ4,G98:J193,BU4,FALSE)</f>
        <v>08-Apr-2025  Bl No 73</v>
      </c>
      <c r="BS4" s="20">
        <f>AVERAGE(G98:G193)</f>
        <v>0.61156674652777732</v>
      </c>
      <c r="BT4" s="18">
        <f>COUNT(G98:G193)</f>
        <v>96</v>
      </c>
      <c r="BU4" s="18">
        <f>COLUMNS(G193:J193)</f>
        <v>4</v>
      </c>
      <c r="BV4" s="15">
        <f t="shared" si="7"/>
        <v>5.5636550000000042</v>
      </c>
      <c r="BW4" s="73" t="str">
        <f>TEXT(A98,"dd-mmm-yy")</f>
        <v>08-Apr-25</v>
      </c>
      <c r="BX4" s="20">
        <f>MAX(H98:H193)</f>
        <v>4.2705731111111191</v>
      </c>
      <c r="BY4" s="63" t="str">
        <f>VLOOKUP(BX4,H98:J193,CD4,FALSE)</f>
        <v>08-Apr-2025  Bl No 68</v>
      </c>
      <c r="BZ4" s="20">
        <f>MIN(H98:H193)</f>
        <v>-2.8356259999999907</v>
      </c>
      <c r="CA4" s="63" t="str">
        <f>VLOOKUP(BZ4,H98:J193,CD4,FALSE)</f>
        <v>08-Apr-2025  Bl No 32</v>
      </c>
      <c r="CB4" s="20">
        <f>AVERAGE(H98:H193)</f>
        <v>0.36161581018518563</v>
      </c>
      <c r="CC4" s="18">
        <f>COUNT(H98:H193)</f>
        <v>96</v>
      </c>
      <c r="CD4" s="18">
        <f>COLUMNS(H193:J193)</f>
        <v>3</v>
      </c>
      <c r="CE4" s="15">
        <f t="shared" si="8"/>
        <v>7.1061991111111098</v>
      </c>
      <c r="CF4" s="73" t="str">
        <f>TEXT(A98,"dd-mmm-yy")</f>
        <v>08-Apr-25</v>
      </c>
      <c r="CG4" s="20">
        <f>MAX(I98:I193)</f>
        <v>-0.38501600000000735</v>
      </c>
      <c r="CH4" s="63" t="str">
        <f>VLOOKUP(CG4,I98:J193,CM4,FALSE)</f>
        <v>08-Apr-2025  Bl No 49</v>
      </c>
      <c r="CI4" s="20">
        <f>MIN(I98:I193)</f>
        <v>-2.2606491111111211</v>
      </c>
      <c r="CJ4" s="63" t="str">
        <f>VLOOKUP(CI4,I98:J193,CM4,FALSE)</f>
        <v>08-Apr-2025  Bl No 55</v>
      </c>
      <c r="CK4" s="20">
        <f>AVERAGE(I98:I193)</f>
        <v>-1.212252249999999</v>
      </c>
      <c r="CL4" s="18">
        <f>COUNT(I98:I193)</f>
        <v>96</v>
      </c>
      <c r="CM4" s="18">
        <f>COLUMNS(I193:J193)</f>
        <v>2</v>
      </c>
      <c r="CN4" s="15">
        <f t="shared" si="9"/>
        <v>1.8756331111111137</v>
      </c>
      <c r="CO4" s="56" t="str">
        <f t="shared" ref="CO4:CO9" si="10">AD4</f>
        <v>08-Apr-25</v>
      </c>
      <c r="CQ4" s="75"/>
      <c r="CR4" s="75"/>
      <c r="CS4" s="75"/>
      <c r="CT4" s="75"/>
      <c r="CU4" s="75"/>
      <c r="CV4" s="75"/>
      <c r="CW4" s="75"/>
      <c r="CX4" s="56"/>
    </row>
    <row r="5" spans="1:104" ht="17.100000000000001" customHeight="1" x14ac:dyDescent="0.25">
      <c r="A5" s="60">
        <f>RawSEM!A5</f>
        <v>45754</v>
      </c>
      <c r="B5" s="18">
        <v>4</v>
      </c>
      <c r="C5" s="20">
        <f>-RawSEM!D5+RawSCADA!D5</f>
        <v>-8.9275101111111326</v>
      </c>
      <c r="D5" s="20">
        <f>-RawSEM!E5+RawSCADA!E5</f>
        <v>1.3365227777777733</v>
      </c>
      <c r="E5" s="20">
        <f>-RawSEM!F5+RawSCADA!F5</f>
        <v>2.8744856666666578</v>
      </c>
      <c r="F5" s="20">
        <f>-RawSEM!G5+RawSCADA!G5</f>
        <v>6.0400111111107435E-2</v>
      </c>
      <c r="G5" s="20">
        <f>-RawSEM!H5+RawSCADA!H5</f>
        <v>3.453720666666662</v>
      </c>
      <c r="H5" s="20">
        <f>-RawSEM!I5+RawSCADA!I5</f>
        <v>0.39515944444444528</v>
      </c>
      <c r="I5" s="20">
        <f>-RawSEM!J5+RawSCADA!J5</f>
        <v>0.15432844444444527</v>
      </c>
      <c r="J5" s="56" t="str">
        <f t="shared" si="1"/>
        <v>07-Apr-2025  Bl No 4</v>
      </c>
      <c r="K5" s="18">
        <f t="shared" si="0"/>
        <v>7</v>
      </c>
      <c r="L5" s="23">
        <f>$A$194</f>
        <v>45756</v>
      </c>
      <c r="M5" s="19">
        <f>SUM($C$194:$C$289)/4000</f>
        <v>5.1858400083333409E-2</v>
      </c>
      <c r="N5" s="19">
        <f>SUM($D$194:$D$289)/4000</f>
        <v>2.5245073638888896E-2</v>
      </c>
      <c r="O5" s="19">
        <f>SUM($E$194:$E$289)/4000</f>
        <v>9.72417472222218E-3</v>
      </c>
      <c r="P5" s="19">
        <f>SUM($F$194:$F$289)/4000</f>
        <v>-2.3361283888888858E-2</v>
      </c>
      <c r="Q5" s="19">
        <f>SUM($G$194:$G$289)/4000</f>
        <v>8.7730823888889052E-3</v>
      </c>
      <c r="R5" s="19">
        <f>SUM($H$194:$H$289)/4000</f>
        <v>9.6684380277777919E-3</v>
      </c>
      <c r="S5" s="19">
        <f>SUM($I$194:$I$289)/4000</f>
        <v>-3.3540381222222193E-2</v>
      </c>
      <c r="U5" s="75">
        <f>IF(ISERROR(C5/RawSEM!D5)=TRUE,0,C5/RawSEM!D5)</f>
        <v>-9.2416349464347399E-3</v>
      </c>
      <c r="V5" s="75">
        <f>IF(ISERROR(D5/RawSEM!E5)=TRUE,0,D5/RawSEM!E5)</f>
        <v>1.277325485789973E-2</v>
      </c>
      <c r="W5" s="75">
        <f>IF(ISERROR(E5/RawSEM!F5)=TRUE,0,E5/RawSEM!F5)</f>
        <v>1.59728255936934E-2</v>
      </c>
      <c r="X5" s="75">
        <f>IF(ISERROR(F5/RawSEM!G5)=TRUE,0,F5/RawSEM!G5)</f>
        <v>7.6469775644050848E-4</v>
      </c>
      <c r="Y5" s="75">
        <f>IF(ISERROR(G5/RawSEM!H5)=TRUE,0,G5/RawSEM!H5)</f>
        <v>5.5643425789876105E-2</v>
      </c>
      <c r="Z5" s="75">
        <f>IF(ISERROR(H5/RawSEM!I5)=TRUE,0,H5/RawSEM!I5)</f>
        <v>6.8621225522430135E-3</v>
      </c>
      <c r="AA5" s="75">
        <f>IF(ISERROR(I5/RawSEM!J5)=TRUE,0,I5/RawSEM!J5)</f>
        <v>1.6917823302658697E-3</v>
      </c>
      <c r="AB5" s="56" t="str">
        <f t="shared" si="2"/>
        <v>07-Apr-2025  Bl No 4</v>
      </c>
      <c r="AD5" s="73" t="str">
        <f>TEXT(A194,"dd-mmm-yy")</f>
        <v>09-Apr-25</v>
      </c>
      <c r="AE5" s="20">
        <f>MAX(C194:C289)</f>
        <v>27.429638111111217</v>
      </c>
      <c r="AF5" s="63" t="str">
        <f>VLOOKUP(AE5,C194:J289,AK5,FALSE)</f>
        <v>09-Apr-2025  Bl No 83</v>
      </c>
      <c r="AG5" s="20">
        <f>MIN(C194:C289)</f>
        <v>-52.092005444444339</v>
      </c>
      <c r="AH5" s="63" t="str">
        <f>VLOOKUP(AG5,C194:J289,AK5,FALSE)</f>
        <v>09-Apr-2025  Bl No 45</v>
      </c>
      <c r="AI5" s="20">
        <f>AVERAGE(C194:C289)</f>
        <v>2.1607666701388921</v>
      </c>
      <c r="AJ5" s="18">
        <f>COUNT(C194:C289)</f>
        <v>96</v>
      </c>
      <c r="AK5" s="18">
        <f>COLUMNS(C289:J289)</f>
        <v>8</v>
      </c>
      <c r="AL5" s="15">
        <f t="shared" si="3"/>
        <v>79.521643555555556</v>
      </c>
      <c r="AM5" s="73" t="str">
        <f>TEXT(A194,"dd-mmm-yy")</f>
        <v>09-Apr-25</v>
      </c>
      <c r="AN5" s="20">
        <f>MAX(D194:D289)</f>
        <v>16.666247111111119</v>
      </c>
      <c r="AO5" s="63" t="str">
        <f>VLOOKUP(AN5,D194:J289,AT5,FALSE)</f>
        <v>09-Apr-2025  Bl No 29</v>
      </c>
      <c r="AP5" s="20">
        <f>MIN(D194:D289)</f>
        <v>-16.924482666666677</v>
      </c>
      <c r="AQ5" s="63" t="str">
        <f>VLOOKUP(AP5,D194:J289,AT5,FALSE)</f>
        <v>09-Apr-2025  Bl No 34</v>
      </c>
      <c r="AR5" s="20">
        <f>AVERAGE(D194:D289)</f>
        <v>1.0518780682870374</v>
      </c>
      <c r="AS5" s="18">
        <f>COUNT(D194:D289)</f>
        <v>96</v>
      </c>
      <c r="AT5" s="18">
        <f>COLUMNS(D289:J289)</f>
        <v>7</v>
      </c>
      <c r="AU5" s="15">
        <f t="shared" si="4"/>
        <v>33.590729777777796</v>
      </c>
      <c r="AV5" s="73" t="str">
        <f>TEXT(A194,"dd-mmm-yy")</f>
        <v>09-Apr-25</v>
      </c>
      <c r="AW5" s="20">
        <f>MAX(E194:E289)</f>
        <v>4.778343444444431</v>
      </c>
      <c r="AX5" s="63" t="str">
        <f>VLOOKUP(AW5,E194:J289,BC5,FALSE)</f>
        <v>09-Apr-2025  Bl No 81</v>
      </c>
      <c r="AY5" s="20">
        <f>MIN(E194:E289)</f>
        <v>-9.8726131111110931</v>
      </c>
      <c r="AZ5" s="63" t="str">
        <f>VLOOKUP(AY5,E194:J289,BC5,FALSE)</f>
        <v>09-Apr-2025  Bl No 45</v>
      </c>
      <c r="BA5" s="20">
        <f>AVERAGE(E194:E289)</f>
        <v>0.4051739467592575</v>
      </c>
      <c r="BB5" s="18">
        <f>COUNT(E194:E289)</f>
        <v>96</v>
      </c>
      <c r="BC5" s="18">
        <f>COLUMNS(E289:J289)</f>
        <v>6</v>
      </c>
      <c r="BD5" s="15">
        <f t="shared" si="5"/>
        <v>14.650956555555524</v>
      </c>
      <c r="BE5" s="73" t="str">
        <f>TEXT(A194,"dd-mmm-yy")</f>
        <v>09-Apr-25</v>
      </c>
      <c r="BF5" s="20">
        <f>MAX(F194:F289)</f>
        <v>1.2421185555555638</v>
      </c>
      <c r="BG5" s="63" t="str">
        <f>VLOOKUP(BF5,F194:J289,BL5,FALSE)</f>
        <v>09-Apr-2025  Bl No 64</v>
      </c>
      <c r="BH5" s="20">
        <f>MIN(F194:F289)</f>
        <v>-4.5356493333333248</v>
      </c>
      <c r="BI5" s="63" t="str">
        <f>VLOOKUP(BH5,F194:J289,BL5,FALSE)</f>
        <v>09-Apr-2025  Bl No 45</v>
      </c>
      <c r="BJ5" s="20">
        <f>AVERAGE(F194:F289)</f>
        <v>-0.97338682870370252</v>
      </c>
      <c r="BK5" s="18">
        <f>COUNT(F194:F289)</f>
        <v>96</v>
      </c>
      <c r="BL5" s="18">
        <f>COLUMNS(F289:J289)</f>
        <v>5</v>
      </c>
      <c r="BM5" s="15">
        <f t="shared" si="6"/>
        <v>5.7777678888888886</v>
      </c>
      <c r="BN5" s="73" t="str">
        <f>TEXT(A194,"dd-mmm-yy")</f>
        <v>09-Apr-25</v>
      </c>
      <c r="BO5" s="20">
        <f>MAX(G194:G289)</f>
        <v>4.3388776666666615</v>
      </c>
      <c r="BP5" s="63" t="str">
        <f>VLOOKUP(BO5,G194:J289,BU5,FALSE)</f>
        <v>09-Apr-2025  Bl No 32</v>
      </c>
      <c r="BQ5" s="20">
        <f>MIN(G194:G289)</f>
        <v>-6.7379837777777709</v>
      </c>
      <c r="BR5" s="63" t="str">
        <f>VLOOKUP(BQ5,G194:J289,BU5,FALSE)</f>
        <v>09-Apr-2025  Bl No 45</v>
      </c>
      <c r="BS5" s="20">
        <f>AVERAGE(G194:G289)</f>
        <v>0.36554509953703773</v>
      </c>
      <c r="BT5" s="18">
        <f>COUNT(G194:G289)</f>
        <v>96</v>
      </c>
      <c r="BU5" s="18">
        <f>COLUMNS(G289:J289)</f>
        <v>4</v>
      </c>
      <c r="BV5" s="15">
        <f t="shared" si="7"/>
        <v>11.076861444444432</v>
      </c>
      <c r="BW5" s="73" t="str">
        <f>TEXT(A194,"dd-mmm-yy")</f>
        <v>09-Apr-25</v>
      </c>
      <c r="BX5" s="20">
        <f>MAX(H194:H289)</f>
        <v>10.501339666666667</v>
      </c>
      <c r="BY5" s="63" t="str">
        <f>VLOOKUP(BX5,H194:J289,CD5,FALSE)</f>
        <v>09-Apr-2025  Bl No 65</v>
      </c>
      <c r="BZ5" s="20">
        <f>MIN(H194:H289)</f>
        <v>-3.8908002222222109</v>
      </c>
      <c r="CA5" s="63" t="str">
        <f>VLOOKUP(BZ5,H194:J289,CD5,FALSE)</f>
        <v>09-Apr-2025  Bl No 45</v>
      </c>
      <c r="CB5" s="20">
        <f>AVERAGE(H194:H289)</f>
        <v>0.40285158449074138</v>
      </c>
      <c r="CC5" s="18">
        <f>COUNT(H194:H289)</f>
        <v>96</v>
      </c>
      <c r="CD5" s="18">
        <f>COLUMNS(H289:J289)</f>
        <v>3</v>
      </c>
      <c r="CE5" s="15">
        <f t="shared" si="8"/>
        <v>14.392139888888877</v>
      </c>
      <c r="CF5" s="73" t="str">
        <f>TEXT(A194,"dd-mmm-yy")</f>
        <v>09-Apr-25</v>
      </c>
      <c r="CG5" s="20">
        <f>MAX(I194:I289)</f>
        <v>-3.3617666666657442E-2</v>
      </c>
      <c r="CH5" s="63" t="str">
        <f>VLOOKUP(CG5,I194:J289,CM5,FALSE)</f>
        <v>09-Apr-2025  Bl No 56</v>
      </c>
      <c r="CI5" s="20">
        <f>MIN(I194:I289)</f>
        <v>-8.3558726666666701</v>
      </c>
      <c r="CJ5" s="63" t="str">
        <f>VLOOKUP(CI5,I194:J289,CM5,FALSE)</f>
        <v>09-Apr-2025  Bl No 30</v>
      </c>
      <c r="CK5" s="20">
        <f>AVERAGE(I194:I289)</f>
        <v>-1.3975158842592581</v>
      </c>
      <c r="CL5" s="18">
        <f>COUNT(I194:I289)</f>
        <v>96</v>
      </c>
      <c r="CM5" s="18">
        <f>COLUMNS(I289:J289)</f>
        <v>2</v>
      </c>
      <c r="CN5" s="15">
        <f t="shared" si="9"/>
        <v>8.3222550000000126</v>
      </c>
      <c r="CO5" s="56" t="str">
        <f t="shared" si="10"/>
        <v>09-Apr-25</v>
      </c>
      <c r="CQ5" s="75"/>
      <c r="CR5" s="75"/>
      <c r="CS5" s="75"/>
      <c r="CT5" s="75"/>
      <c r="CU5" s="75"/>
      <c r="CV5" s="75"/>
      <c r="CW5" s="75"/>
      <c r="CX5" s="56"/>
    </row>
    <row r="6" spans="1:104" ht="17.100000000000001" customHeight="1" x14ac:dyDescent="0.25">
      <c r="A6" s="60">
        <f>RawSEM!A6</f>
        <v>45754</v>
      </c>
      <c r="B6" s="18">
        <v>5</v>
      </c>
      <c r="C6" s="20">
        <f>-RawSEM!D6+RawSCADA!D6</f>
        <v>-5.7137322222222338</v>
      </c>
      <c r="D6" s="20">
        <f>-RawSEM!E6+RawSCADA!E6</f>
        <v>1.449730444444441</v>
      </c>
      <c r="E6" s="20">
        <f>-RawSEM!F6+RawSCADA!F6</f>
        <v>2.0340595555555581</v>
      </c>
      <c r="F6" s="20">
        <f>-RawSEM!G6+RawSCADA!G6</f>
        <v>-7.8212444444446305E-2</v>
      </c>
      <c r="G6" s="20">
        <f>-RawSEM!H6+RawSCADA!H6</f>
        <v>3.5391250000000056</v>
      </c>
      <c r="H6" s="20">
        <f>-RawSEM!I6+RawSCADA!I6</f>
        <v>0.28193266666666972</v>
      </c>
      <c r="I6" s="20">
        <f>-RawSEM!J6+RawSCADA!J6</f>
        <v>1.1458425555555607</v>
      </c>
      <c r="J6" s="56" t="str">
        <f t="shared" si="1"/>
        <v>07-Apr-2025  Bl No 5</v>
      </c>
      <c r="K6" s="18">
        <f t="shared" si="0"/>
        <v>7</v>
      </c>
      <c r="L6" s="23">
        <f>$A$290</f>
        <v>45757</v>
      </c>
      <c r="M6" s="19">
        <f>SUM($C$290:$C$385)/4000</f>
        <v>0.18506698302777752</v>
      </c>
      <c r="N6" s="19">
        <f>SUM($D$290:$D$385)/4000</f>
        <v>3.7011642305555544E-2</v>
      </c>
      <c r="O6" s="19">
        <f>SUM($E$290:$E$385)/4000</f>
        <v>-4.9085198527777783E-2</v>
      </c>
      <c r="P6" s="19">
        <f>SUM($F$290:$F$385)/4000</f>
        <v>-2.787134013888894E-2</v>
      </c>
      <c r="Q6" s="19">
        <f>SUM($G$290:$G$385)/4000</f>
        <v>1.0536753916666629E-2</v>
      </c>
      <c r="R6" s="19">
        <f>SUM($H$290:$H$385)/4000</f>
        <v>1.2214267194444448E-2</v>
      </c>
      <c r="S6" s="19">
        <f>SUM($I$290:$I$385)/4000</f>
        <v>-7.9199105916666679E-2</v>
      </c>
      <c r="U6" s="75">
        <f>IF(ISERROR(C6/RawSEM!D6)=TRUE,0,C6/RawSEM!D6)</f>
        <v>-5.9997266397090335E-3</v>
      </c>
      <c r="V6" s="75">
        <f>IF(ISERROR(D6/RawSEM!E6)=TRUE,0,D6/RawSEM!E6)</f>
        <v>1.1501229911941009E-2</v>
      </c>
      <c r="W6" s="75">
        <f>IF(ISERROR(E6/RawSEM!F6)=TRUE,0,E6/RawSEM!F6)</f>
        <v>1.1216654620726921E-2</v>
      </c>
      <c r="X6" s="75">
        <f>IF(ISERROR(F6/RawSEM!G6)=TRUE,0,F6/RawSEM!G6)</f>
        <v>-1.0008311520022461E-3</v>
      </c>
      <c r="Y6" s="75">
        <f>IF(ISERROR(G6/RawSEM!H6)=TRUE,0,G6/RawSEM!H6)</f>
        <v>5.8452331404259913E-2</v>
      </c>
      <c r="Z6" s="75">
        <f>IF(ISERROR(H6/RawSEM!I6)=TRUE,0,H6/RawSEM!I6)</f>
        <v>4.9979554307541573E-3</v>
      </c>
      <c r="AA6" s="75">
        <f>IF(ISERROR(I6/RawSEM!J6)=TRUE,0,I6/RawSEM!J6)</f>
        <v>1.2724684343995263E-2</v>
      </c>
      <c r="AB6" s="56" t="str">
        <f t="shared" si="2"/>
        <v>07-Apr-2025  Bl No 5</v>
      </c>
      <c r="AD6" s="73" t="str">
        <f>TEXT(A290,"dd-mmm-yy")</f>
        <v>10-Apr-25</v>
      </c>
      <c r="AE6" s="20">
        <f>MAX(C290:C385)</f>
        <v>53.948528111111045</v>
      </c>
      <c r="AF6" s="63" t="str">
        <f>VLOOKUP(AE6,C290:J385,AK6,FALSE)</f>
        <v>10-Apr-2025  Bl No 81</v>
      </c>
      <c r="AG6" s="20">
        <f>MIN(C290:C385)</f>
        <v>-31.438639333333299</v>
      </c>
      <c r="AH6" s="63" t="str">
        <f>VLOOKUP(AG6,C290:J385,AK6,FALSE)</f>
        <v>10-Apr-2025  Bl No 50</v>
      </c>
      <c r="AI6" s="20">
        <f>AVERAGE(C290:C385)</f>
        <v>7.7111242928240635</v>
      </c>
      <c r="AJ6" s="18">
        <f>COUNT(C290:C385)</f>
        <v>96</v>
      </c>
      <c r="AK6" s="18">
        <f>COLUMNS(C385:J385)</f>
        <v>8</v>
      </c>
      <c r="AL6" s="15">
        <f t="shared" si="3"/>
        <v>85.387167444444344</v>
      </c>
      <c r="AM6" s="73" t="str">
        <f>TEXT(A290,"dd-mmm-yy")</f>
        <v>10-Apr-25</v>
      </c>
      <c r="AN6" s="20">
        <f>MAX(D290:D385)</f>
        <v>8.119562777777773</v>
      </c>
      <c r="AO6" s="63" t="str">
        <f>VLOOKUP(AN6,D290:J385,AT6,FALSE)</f>
        <v>10-Apr-2025  Bl No 13</v>
      </c>
      <c r="AP6" s="20">
        <f>MIN(D290:D385)</f>
        <v>-7.7137130000000127</v>
      </c>
      <c r="AQ6" s="63" t="str">
        <f>VLOOKUP(AP6,D290:J385,AT6,FALSE)</f>
        <v>10-Apr-2025  Bl No 50</v>
      </c>
      <c r="AR6" s="20">
        <f>AVERAGE(D290:D385)</f>
        <v>1.5421517627314809</v>
      </c>
      <c r="AS6" s="18">
        <f>COUNT(D290:D385)</f>
        <v>96</v>
      </c>
      <c r="AT6" s="18">
        <f>COLUMNS(D385:J385)</f>
        <v>7</v>
      </c>
      <c r="AU6" s="15">
        <f t="shared" si="4"/>
        <v>15.833275777777786</v>
      </c>
      <c r="AV6" s="73" t="str">
        <f>TEXT(A290,"dd-mmm-yy")</f>
        <v>10-Apr-25</v>
      </c>
      <c r="AW6" s="20">
        <f>MAX(E290:E385)</f>
        <v>16.875397555555537</v>
      </c>
      <c r="AX6" s="63" t="str">
        <f>VLOOKUP(AW6,E290:J385,BC6,FALSE)</f>
        <v>10-Apr-2025  Bl No 62</v>
      </c>
      <c r="AY6" s="20">
        <f>MIN(E290:E385)</f>
        <v>-32.049726555555566</v>
      </c>
      <c r="AZ6" s="63" t="str">
        <f>VLOOKUP(AY6,E290:J385,BC6,FALSE)</f>
        <v>10-Apr-2025  Bl No 50</v>
      </c>
      <c r="BA6" s="20">
        <f>AVERAGE(E290:E385)</f>
        <v>-2.0452166053240743</v>
      </c>
      <c r="BB6" s="18">
        <f>COUNT(E290:E385)</f>
        <v>96</v>
      </c>
      <c r="BC6" s="18">
        <f>COLUMNS(E385:J385)</f>
        <v>6</v>
      </c>
      <c r="BD6" s="15">
        <f t="shared" si="5"/>
        <v>48.925124111111103</v>
      </c>
      <c r="BE6" s="73" t="str">
        <f>TEXT(A290,"dd-mmm-yy")</f>
        <v>10-Apr-25</v>
      </c>
      <c r="BF6" s="20">
        <f>MAX(F290:F385)</f>
        <v>0.72505311111110871</v>
      </c>
      <c r="BG6" s="63" t="str">
        <f>VLOOKUP(BF6,F290:J385,BL6,FALSE)</f>
        <v>10-Apr-2025  Bl No 46</v>
      </c>
      <c r="BH6" s="20">
        <f>MIN(F290:F385)</f>
        <v>-9.7848934444444353</v>
      </c>
      <c r="BI6" s="63" t="str">
        <f>VLOOKUP(BH6,F290:J385,BL6,FALSE)</f>
        <v>10-Apr-2025  Bl No 28</v>
      </c>
      <c r="BJ6" s="20">
        <f>AVERAGE(F290:F385)</f>
        <v>-1.1613058391203726</v>
      </c>
      <c r="BK6" s="18">
        <f>COUNT(F290:F385)</f>
        <v>96</v>
      </c>
      <c r="BL6" s="18">
        <f>COLUMNS(F385:J385)</f>
        <v>5</v>
      </c>
      <c r="BM6" s="15">
        <f t="shared" si="6"/>
        <v>10.509946555555544</v>
      </c>
      <c r="BN6" s="73" t="str">
        <f>TEXT(A290,"dd-mmm-yy")</f>
        <v>10-Apr-25</v>
      </c>
      <c r="BO6" s="20">
        <f>MAX(G290:G385)</f>
        <v>3.1514097777777863</v>
      </c>
      <c r="BP6" s="63" t="str">
        <f>VLOOKUP(BO6,G290:J385,BU6,FALSE)</f>
        <v>10-Apr-2025  Bl No 69</v>
      </c>
      <c r="BQ6" s="20">
        <f>MIN(G290:G385)</f>
        <v>-5.1922328888888813</v>
      </c>
      <c r="BR6" s="63" t="str">
        <f>VLOOKUP(BQ6,G290:J385,BU6,FALSE)</f>
        <v>10-Apr-2025  Bl No 50</v>
      </c>
      <c r="BS6" s="20">
        <f>AVERAGE(G290:G385)</f>
        <v>0.43903141319444289</v>
      </c>
      <c r="BT6" s="18">
        <f>COUNT(G290:G385)</f>
        <v>96</v>
      </c>
      <c r="BU6" s="18">
        <f>COLUMNS(G385:J385)</f>
        <v>4</v>
      </c>
      <c r="BV6" s="15">
        <f t="shared" si="7"/>
        <v>8.3436426666666677</v>
      </c>
      <c r="BW6" s="73" t="str">
        <f>TEXT(A290,"dd-mmm-yy")</f>
        <v>10-Apr-25</v>
      </c>
      <c r="BX6" s="20">
        <f>MAX(H290:H385)</f>
        <v>13.675726000000012</v>
      </c>
      <c r="BY6" s="63" t="str">
        <f>VLOOKUP(BX6,H290:J385,CD6,FALSE)</f>
        <v>10-Apr-2025  Bl No 66</v>
      </c>
      <c r="BZ6" s="20">
        <f>MIN(H290:H385)</f>
        <v>-4.0419623333333305</v>
      </c>
      <c r="CA6" s="63" t="str">
        <f>VLOOKUP(BZ6,H290:J385,CD6,FALSE)</f>
        <v>10-Apr-2025  Bl No 50</v>
      </c>
      <c r="CB6" s="20">
        <f>AVERAGE(H290:H385)</f>
        <v>0.50892779976851865</v>
      </c>
      <c r="CC6" s="18">
        <f>COUNT(H290:H385)</f>
        <v>96</v>
      </c>
      <c r="CD6" s="18">
        <f>COLUMNS(H385:J385)</f>
        <v>3</v>
      </c>
      <c r="CE6" s="15">
        <f t="shared" si="8"/>
        <v>17.717688333333342</v>
      </c>
      <c r="CF6" s="73" t="str">
        <f>TEXT(A290,"dd-mmm-yy")</f>
        <v>10-Apr-25</v>
      </c>
      <c r="CG6" s="20">
        <f>MAX(I290:I385)</f>
        <v>0.50595455555554736</v>
      </c>
      <c r="CH6" s="63" t="str">
        <f>VLOOKUP(CG6,I290:J385,CM6,FALSE)</f>
        <v>10-Apr-2025  Bl No 51</v>
      </c>
      <c r="CI6" s="20">
        <f>MIN(I290:I385)</f>
        <v>-25.751927444444462</v>
      </c>
      <c r="CJ6" s="63" t="str">
        <f>VLOOKUP(CI6,I290:J385,CM6,FALSE)</f>
        <v>10-Apr-2025  Bl No 82</v>
      </c>
      <c r="CK6" s="20">
        <f>AVERAGE(I290:I385)</f>
        <v>-3.2999627465277785</v>
      </c>
      <c r="CL6" s="18">
        <f>COUNT(I290:I385)</f>
        <v>96</v>
      </c>
      <c r="CM6" s="18">
        <f>COLUMNS(I385:J385)</f>
        <v>2</v>
      </c>
      <c r="CN6" s="15">
        <f t="shared" si="9"/>
        <v>26.257882000000009</v>
      </c>
      <c r="CO6" s="56" t="str">
        <f t="shared" si="10"/>
        <v>10-Apr-25</v>
      </c>
      <c r="CQ6" s="75"/>
      <c r="CR6" s="75"/>
      <c r="CS6" s="75"/>
      <c r="CT6" s="75"/>
      <c r="CU6" s="75"/>
      <c r="CV6" s="75"/>
      <c r="CW6" s="75"/>
      <c r="CX6" s="56"/>
    </row>
    <row r="7" spans="1:104" ht="17.100000000000001" customHeight="1" x14ac:dyDescent="0.25">
      <c r="A7" s="60">
        <f>RawSEM!A7</f>
        <v>45754</v>
      </c>
      <c r="B7" s="18">
        <v>6</v>
      </c>
      <c r="C7" s="20">
        <f>-RawSEM!D7+RawSCADA!D7</f>
        <v>-3.6953813333333301</v>
      </c>
      <c r="D7" s="20">
        <f>-RawSEM!E7+RawSCADA!E7</f>
        <v>1.023561222222213</v>
      </c>
      <c r="E7" s="20">
        <f>-RawSEM!F7+RawSCADA!F7</f>
        <v>1.8108117777777863</v>
      </c>
      <c r="F7" s="20">
        <f>-RawSEM!G7+RawSCADA!G7</f>
        <v>0.17697155555556776</v>
      </c>
      <c r="G7" s="20">
        <f>-RawSEM!H7+RawSCADA!H7</f>
        <v>3.0801088888888941</v>
      </c>
      <c r="H7" s="20">
        <f>-RawSEM!I7+RawSCADA!I7</f>
        <v>0.11926288888888337</v>
      </c>
      <c r="I7" s="20">
        <f>-RawSEM!J7+RawSCADA!J7</f>
        <v>-0.54921355555555351</v>
      </c>
      <c r="J7" s="56" t="str">
        <f t="shared" si="1"/>
        <v>07-Apr-2025  Bl No 6</v>
      </c>
      <c r="K7" s="18">
        <f t="shared" si="0"/>
        <v>7</v>
      </c>
      <c r="L7" s="23">
        <f>$A$386</f>
        <v>45758</v>
      </c>
      <c r="M7" s="19">
        <f>SUM($C$386:$C$481)/4000</f>
        <v>0.10383783886111086</v>
      </c>
      <c r="N7" s="19">
        <f>SUM($D$386:$D$481)/4000</f>
        <v>3.2595939083333317E-2</v>
      </c>
      <c r="O7" s="19">
        <f>SUM($E$386:$E$481)/4000</f>
        <v>-4.8005305861111132E-2</v>
      </c>
      <c r="P7" s="19">
        <f>SUM($F$386:$F$481)/4000</f>
        <v>-2.7871784222222216E-2</v>
      </c>
      <c r="Q7" s="19">
        <f>SUM($G$386:$G$481)/4000</f>
        <v>1.6294623666666678E-2</v>
      </c>
      <c r="R7" s="19">
        <f>SUM($H$386:$H$481)/4000</f>
        <v>8.5674780000000103E-3</v>
      </c>
      <c r="S7" s="19">
        <f>SUM($I$386:$I$481)/4000</f>
        <v>-2.7121936750000002E-2</v>
      </c>
      <c r="U7" s="75">
        <f>IF(ISERROR(C7/RawSEM!D7)=TRUE,0,C7/RawSEM!D7)</f>
        <v>-4.0006807030461685E-3</v>
      </c>
      <c r="V7" s="75">
        <f>IF(ISERROR(D7/RawSEM!E7)=TRUE,0,D7/RawSEM!E7)</f>
        <v>7.7660268628989473E-3</v>
      </c>
      <c r="W7" s="75">
        <f>IF(ISERROR(E7/RawSEM!F7)=TRUE,0,E7/RawSEM!F7)</f>
        <v>9.8529884580063794E-3</v>
      </c>
      <c r="X7" s="75">
        <f>IF(ISERROR(F7/RawSEM!G7)=TRUE,0,F7/RawSEM!G7)</f>
        <v>2.315297306517547E-3</v>
      </c>
      <c r="Y7" s="75">
        <f>IF(ISERROR(G7/RawSEM!H7)=TRUE,0,G7/RawSEM!H7)</f>
        <v>4.9720234918011232E-2</v>
      </c>
      <c r="Z7" s="75">
        <f>IF(ISERROR(H7/RawSEM!I7)=TRUE,0,H7/RawSEM!I7)</f>
        <v>2.1641351088915631E-3</v>
      </c>
      <c r="AA7" s="75">
        <f>IF(ISERROR(I7/RawSEM!J7)=TRUE,0,I7/RawSEM!J7)</f>
        <v>-6.0168005648066772E-3</v>
      </c>
      <c r="AB7" s="56" t="str">
        <f t="shared" si="2"/>
        <v>07-Apr-2025  Bl No 6</v>
      </c>
      <c r="AD7" s="73" t="str">
        <f>TEXT(A386,"dd-mmm-yy")</f>
        <v>11-Apr-25</v>
      </c>
      <c r="AE7" s="20">
        <f>MAX(C386:C481)</f>
        <v>41.271815333333279</v>
      </c>
      <c r="AF7" s="63" t="str">
        <f>VLOOKUP(AE7,C386:J481,AK7,FALSE)</f>
        <v>11-Apr-2025  Bl No 75</v>
      </c>
      <c r="AG7" s="20">
        <f>MIN(C386:C481)</f>
        <v>-21.812611999999945</v>
      </c>
      <c r="AH7" s="63" t="str">
        <f>VLOOKUP(AG7,C386:J481,AK7,FALSE)</f>
        <v>11-Apr-2025  Bl No 19</v>
      </c>
      <c r="AI7" s="20">
        <f>AVERAGE(C386:C481)</f>
        <v>4.3265766192129531</v>
      </c>
      <c r="AJ7" s="18">
        <f>COUNT(C386:C481)</f>
        <v>96</v>
      </c>
      <c r="AK7" s="18">
        <f>COLUMNS(C481:J481)</f>
        <v>8</v>
      </c>
      <c r="AL7" s="15">
        <f t="shared" si="3"/>
        <v>63.084427333333224</v>
      </c>
      <c r="AM7" s="73" t="str">
        <f>TEXT(A386,"dd-mmm-yy")</f>
        <v>11-Apr-25</v>
      </c>
      <c r="AN7" s="20">
        <f>MAX(D386:D481)</f>
        <v>6.698436777777772</v>
      </c>
      <c r="AO7" s="63" t="str">
        <f>VLOOKUP(AN7,D386:J481,AT7,FALSE)</f>
        <v>11-Apr-2025  Bl No 13</v>
      </c>
      <c r="AP7" s="20">
        <f>MIN(D386:D481)</f>
        <v>-6.281618888888886</v>
      </c>
      <c r="AQ7" s="63" t="str">
        <f>VLOOKUP(AP7,D386:J481,AT7,FALSE)</f>
        <v>11-Apr-2025  Bl No 50</v>
      </c>
      <c r="AR7" s="20">
        <f>AVERAGE(D386:D481)</f>
        <v>1.3581641284722217</v>
      </c>
      <c r="AS7" s="18">
        <f>COUNT(D386:D481)</f>
        <v>96</v>
      </c>
      <c r="AT7" s="18">
        <f>COLUMNS(D481:J481)</f>
        <v>7</v>
      </c>
      <c r="AU7" s="15">
        <f t="shared" si="4"/>
        <v>12.980055666666658</v>
      </c>
      <c r="AV7" s="73" t="str">
        <f>TEXT(A386,"dd-mmm-yy")</f>
        <v>11-Apr-25</v>
      </c>
      <c r="AW7" s="20">
        <f>MAX(E386:E481)</f>
        <v>6.4250962222222086</v>
      </c>
      <c r="AX7" s="63" t="str">
        <f>VLOOKUP(AW7,E386:J481,BC7,FALSE)</f>
        <v>11-Apr-2025  Bl No 29</v>
      </c>
      <c r="AY7" s="20">
        <f>MIN(E386:E481)</f>
        <v>-8.1220882222222031</v>
      </c>
      <c r="AZ7" s="63" t="str">
        <f>VLOOKUP(AY7,E386:J481,BC7,FALSE)</f>
        <v>11-Apr-2025  Bl No 54</v>
      </c>
      <c r="BA7" s="20">
        <f>AVERAGE(E386:E481)</f>
        <v>-2.0002210775462972</v>
      </c>
      <c r="BB7" s="18">
        <f>COUNT(E386:E481)</f>
        <v>96</v>
      </c>
      <c r="BC7" s="18">
        <f>COLUMNS(E481:J481)</f>
        <v>6</v>
      </c>
      <c r="BD7" s="15">
        <f t="shared" si="5"/>
        <v>14.547184444444412</v>
      </c>
      <c r="BE7" s="73" t="str">
        <f>TEXT(A386,"dd-mmm-yy")</f>
        <v>11-Apr-25</v>
      </c>
      <c r="BF7" s="20">
        <f>MAX(F386:F481)</f>
        <v>4.9391836666666649</v>
      </c>
      <c r="BG7" s="63" t="str">
        <f>VLOOKUP(BF7,F386:J481,BL7,FALSE)</f>
        <v>11-Apr-2025  Bl No 50</v>
      </c>
      <c r="BH7" s="20">
        <f>MIN(F386:F481)</f>
        <v>-4.1662972222222123</v>
      </c>
      <c r="BI7" s="63" t="str">
        <f>VLOOKUP(BH7,F386:J481,BL7,FALSE)</f>
        <v>11-Apr-2025  Bl No 6</v>
      </c>
      <c r="BJ7" s="20">
        <f>AVERAGE(F386:F481)</f>
        <v>-1.1613243425925923</v>
      </c>
      <c r="BK7" s="18">
        <f>COUNT(F386:F481)</f>
        <v>96</v>
      </c>
      <c r="BL7" s="18">
        <f>COLUMNS(F481:J481)</f>
        <v>5</v>
      </c>
      <c r="BM7" s="15">
        <f t="shared" si="6"/>
        <v>9.1054808888888772</v>
      </c>
      <c r="BN7" s="73" t="str">
        <f>TEXT(A386,"dd-mmm-yy")</f>
        <v>11-Apr-25</v>
      </c>
      <c r="BO7" s="20">
        <f>MAX(G386:G481)</f>
        <v>3.0321487777777776</v>
      </c>
      <c r="BP7" s="63" t="str">
        <f>VLOOKUP(BO7,G386:J481,BU7,FALSE)</f>
        <v>11-Apr-2025  Bl No 13</v>
      </c>
      <c r="BQ7" s="20">
        <f>MIN(G386:G481)</f>
        <v>-1.0401971111111123</v>
      </c>
      <c r="BR7" s="63" t="str">
        <f>VLOOKUP(BQ7,G386:J481,BU7,FALSE)</f>
        <v>11-Apr-2025  Bl No 65</v>
      </c>
      <c r="BS7" s="20">
        <f>AVERAGE(G386:G481)</f>
        <v>0.67894265277777821</v>
      </c>
      <c r="BT7" s="18">
        <f>COUNT(G386:G481)</f>
        <v>96</v>
      </c>
      <c r="BU7" s="18">
        <f>COLUMNS(G481:J481)</f>
        <v>4</v>
      </c>
      <c r="BV7" s="15">
        <f t="shared" si="7"/>
        <v>4.0723458888888899</v>
      </c>
      <c r="BW7" s="73" t="str">
        <f>TEXT(A386,"dd-mmm-yy")</f>
        <v>11-Apr-25</v>
      </c>
      <c r="BX7" s="20">
        <f>MAX(H386:H481)</f>
        <v>5.6348836666666671</v>
      </c>
      <c r="BY7" s="63" t="str">
        <f>VLOOKUP(BX7,H386:J481,CD7,FALSE)</f>
        <v>11-Apr-2025  Bl No 65</v>
      </c>
      <c r="BZ7" s="20">
        <f>MIN(H386:H481)</f>
        <v>-2.7144075555555673</v>
      </c>
      <c r="CA7" s="63" t="str">
        <f>VLOOKUP(BZ7,H386:J481,CD7,FALSE)</f>
        <v>11-Apr-2025  Bl No 80</v>
      </c>
      <c r="CB7" s="20">
        <f>AVERAGE(H386:H481)</f>
        <v>0.35697825000000044</v>
      </c>
      <c r="CC7" s="18">
        <f>COUNT(H386:H481)</f>
        <v>96</v>
      </c>
      <c r="CD7" s="18">
        <f>COLUMNS(H481:J481)</f>
        <v>3</v>
      </c>
      <c r="CE7" s="15">
        <f t="shared" si="8"/>
        <v>8.3492912222222344</v>
      </c>
      <c r="CF7" s="73" t="str">
        <f>TEXT(A386,"dd-mmm-yy")</f>
        <v>11-Apr-25</v>
      </c>
      <c r="CG7" s="20">
        <f>MAX(I386:I481)</f>
        <v>0.50959688888889332</v>
      </c>
      <c r="CH7" s="63" t="str">
        <f>VLOOKUP(CG7,I386:J481,CM7,FALSE)</f>
        <v>11-Apr-2025  Bl No 72</v>
      </c>
      <c r="CI7" s="20">
        <f>MIN(I386:I481)</f>
        <v>-2.3255603333333283</v>
      </c>
      <c r="CJ7" s="63" t="str">
        <f>VLOOKUP(CI7,I386:J481,CM7,FALSE)</f>
        <v>11-Apr-2025  Bl No 25</v>
      </c>
      <c r="CK7" s="20">
        <f>AVERAGE(I386:I481)</f>
        <v>-1.1300806979166669</v>
      </c>
      <c r="CL7" s="18">
        <f>COUNT(I386:I481)</f>
        <v>96</v>
      </c>
      <c r="CM7" s="18">
        <f>COLUMNS(I481:J481)</f>
        <v>2</v>
      </c>
      <c r="CN7" s="15">
        <f t="shared" si="9"/>
        <v>2.8351572222222217</v>
      </c>
      <c r="CO7" s="56" t="str">
        <f t="shared" si="10"/>
        <v>11-Apr-25</v>
      </c>
      <c r="CQ7" s="75"/>
      <c r="CR7" s="75"/>
      <c r="CS7" s="75"/>
      <c r="CT7" s="75"/>
      <c r="CU7" s="75"/>
      <c r="CV7" s="75"/>
      <c r="CW7" s="75"/>
      <c r="CX7" s="56"/>
    </row>
    <row r="8" spans="1:104" ht="17.100000000000001" customHeight="1" x14ac:dyDescent="0.25">
      <c r="A8" s="60">
        <f>RawSEM!A8</f>
        <v>45754</v>
      </c>
      <c r="B8" s="18">
        <v>7</v>
      </c>
      <c r="C8" s="20">
        <f>-RawSEM!D8+RawSCADA!D8</f>
        <v>-4.031987111111107</v>
      </c>
      <c r="D8" s="20">
        <f>-RawSEM!E8+RawSCADA!E8</f>
        <v>2.6099135555555506</v>
      </c>
      <c r="E8" s="20">
        <f>-RawSEM!F8+RawSCADA!F8</f>
        <v>2.1985544444444542</v>
      </c>
      <c r="F8" s="20">
        <f>-RawSEM!G8+RawSCADA!G8</f>
        <v>2.4757858888888933</v>
      </c>
      <c r="G8" s="20">
        <f>-RawSEM!H8+RawSCADA!H8</f>
        <v>1.9297388888888847</v>
      </c>
      <c r="H8" s="20">
        <f>-RawSEM!I8+RawSCADA!I8</f>
        <v>0.50144911111111412</v>
      </c>
      <c r="I8" s="20">
        <f>-RawSEM!J8+RawSCADA!J8</f>
        <v>-0.80352377777778372</v>
      </c>
      <c r="J8" s="56" t="str">
        <f t="shared" si="1"/>
        <v>07-Apr-2025  Bl No 7</v>
      </c>
      <c r="K8" s="18">
        <f t="shared" si="0"/>
        <v>7</v>
      </c>
      <c r="L8" s="23">
        <f>$A$482</f>
        <v>45759</v>
      </c>
      <c r="M8" s="19">
        <f>SUM($C$482:$C$577)/4000</f>
        <v>0.10494759963888907</v>
      </c>
      <c r="N8" s="19">
        <f>SUM($D$482:$D$577)/4000</f>
        <v>2.8552964138888876E-2</v>
      </c>
      <c r="O8" s="19">
        <f>SUM($E$482:$E$577)/4000</f>
        <v>1.492660783333332E-2</v>
      </c>
      <c r="P8" s="19">
        <f>SUM($F$482:$F$577)/4000</f>
        <v>-2.1679346388888882E-2</v>
      </c>
      <c r="Q8" s="19">
        <f>SUM($G$482:$G$577)/4000</f>
        <v>4.7530756944444584E-3</v>
      </c>
      <c r="R8" s="19">
        <f>SUM($H$482:$H$577)/4000</f>
        <v>8.7832538055555662E-3</v>
      </c>
      <c r="S8" s="19">
        <f>SUM($I$482:$I$577)/4000</f>
        <v>-3.0326778666666686E-2</v>
      </c>
      <c r="U8" s="75">
        <f>IF(ISERROR(C8/RawSEM!D8)=TRUE,0,C8/RawSEM!D8)</f>
        <v>-4.3862107544182021E-3</v>
      </c>
      <c r="V8" s="75">
        <f>IF(ISERROR(D8/RawSEM!E8)=TRUE,0,D8/RawSEM!E8)</f>
        <v>2.002879419131879E-2</v>
      </c>
      <c r="W8" s="75">
        <f>IF(ISERROR(E8/RawSEM!F8)=TRUE,0,E8/RawSEM!F8)</f>
        <v>1.2128202402987565E-2</v>
      </c>
      <c r="X8" s="75">
        <f>IF(ISERROR(F8/RawSEM!G8)=TRUE,0,F8/RawSEM!G8)</f>
        <v>3.3771478715893158E-2</v>
      </c>
      <c r="Y8" s="75">
        <f>IF(ISERROR(G8/RawSEM!H8)=TRUE,0,G8/RawSEM!H8)</f>
        <v>3.1909590855241234E-2</v>
      </c>
      <c r="Z8" s="75">
        <f>IF(ISERROR(H8/RawSEM!I8)=TRUE,0,H8/RawSEM!I8)</f>
        <v>9.2229685543228964E-3</v>
      </c>
      <c r="AA8" s="75">
        <f>IF(ISERROR(I8/RawSEM!J8)=TRUE,0,I8/RawSEM!J8)</f>
        <v>-8.7328150434485032E-3</v>
      </c>
      <c r="AB8" s="56" t="str">
        <f t="shared" si="2"/>
        <v>07-Apr-2025  Bl No 7</v>
      </c>
      <c r="AD8" s="73" t="str">
        <f>TEXT(A482,"dd-mmm-yy")</f>
        <v>12-Apr-25</v>
      </c>
      <c r="AE8" s="20">
        <f>MAX(C482:C577)</f>
        <v>32.327147777777782</v>
      </c>
      <c r="AF8" s="63" t="str">
        <f>VLOOKUP(AE8,C482:J577,AK8,FALSE)</f>
        <v>12-Apr-2025  Bl No 75</v>
      </c>
      <c r="AG8" s="20">
        <f>MIN(C482:C577)</f>
        <v>-9.0469446666666045</v>
      </c>
      <c r="AH8" s="63" t="str">
        <f>VLOOKUP(AG8,C482:J577,AK8,FALSE)</f>
        <v>12-Apr-2025  Bl No 54</v>
      </c>
      <c r="AI8" s="20">
        <f>AVERAGE(C482:C577)</f>
        <v>4.3728166516203784</v>
      </c>
      <c r="AJ8" s="18">
        <f>COUNT(C482:C577)</f>
        <v>96</v>
      </c>
      <c r="AK8" s="18">
        <f>COLUMNS(C577:J577)</f>
        <v>8</v>
      </c>
      <c r="AL8" s="15">
        <f t="shared" si="3"/>
        <v>41.374092444444386</v>
      </c>
      <c r="AM8" s="73" t="str">
        <f>TEXT(A482,"dd-mmm-yy")</f>
        <v>12-Apr-25</v>
      </c>
      <c r="AN8" s="20">
        <f>MAX(D482:D577)</f>
        <v>5.1686895555555452</v>
      </c>
      <c r="AO8" s="63" t="str">
        <f>VLOOKUP(AN8,D482:J577,AT8,FALSE)</f>
        <v>12-Apr-2025  Bl No 19</v>
      </c>
      <c r="AP8" s="20">
        <f>MIN(D482:D577)</f>
        <v>-1.8802791111111219</v>
      </c>
      <c r="AQ8" s="63" t="str">
        <f>VLOOKUP(AP8,D482:J577,AT8,FALSE)</f>
        <v>12-Apr-2025  Bl No 41</v>
      </c>
      <c r="AR8" s="20">
        <f>AVERAGE(D482:D577)</f>
        <v>1.1897068391203698</v>
      </c>
      <c r="AS8" s="18">
        <f>COUNT(D482:D577)</f>
        <v>96</v>
      </c>
      <c r="AT8" s="18">
        <f>COLUMNS(D577:J577)</f>
        <v>7</v>
      </c>
      <c r="AU8" s="15">
        <f t="shared" si="4"/>
        <v>7.0489686666666671</v>
      </c>
      <c r="AV8" s="73" t="str">
        <f>TEXT(A482,"dd-mmm-yy")</f>
        <v>12-Apr-25</v>
      </c>
      <c r="AW8" s="20">
        <f>MAX(E482:E577)</f>
        <v>29.377824555555577</v>
      </c>
      <c r="AX8" s="63" t="str">
        <f>VLOOKUP(AW8,E482:J577,BC8,FALSE)</f>
        <v>12-Apr-2025  Bl No 49</v>
      </c>
      <c r="AY8" s="20">
        <f>MIN(E482:E577)</f>
        <v>-5.1392981111110885</v>
      </c>
      <c r="AZ8" s="63" t="str">
        <f>VLOOKUP(AY8,E482:J577,BC8,FALSE)</f>
        <v>12-Apr-2025  Bl No 1</v>
      </c>
      <c r="BA8" s="20">
        <f>AVERAGE(E482:E577)</f>
        <v>0.62194199305555509</v>
      </c>
      <c r="BB8" s="18">
        <f>COUNT(E482:E577)</f>
        <v>96</v>
      </c>
      <c r="BC8" s="18">
        <f>COLUMNS(E577:J577)</f>
        <v>6</v>
      </c>
      <c r="BD8" s="15">
        <f t="shared" si="5"/>
        <v>34.517122666666666</v>
      </c>
      <c r="BE8" s="73" t="str">
        <f>TEXT(A482,"dd-mmm-yy")</f>
        <v>12-Apr-25</v>
      </c>
      <c r="BF8" s="20">
        <f>MAX(F482:F577)</f>
        <v>0.41660400000000664</v>
      </c>
      <c r="BG8" s="63" t="str">
        <f>VLOOKUP(BF8,F482:J577,BL8,FALSE)</f>
        <v>12-Apr-2025  Bl No 38</v>
      </c>
      <c r="BH8" s="20">
        <f>MIN(F482:F577)</f>
        <v>-2.7464067777777785</v>
      </c>
      <c r="BI8" s="63" t="str">
        <f>VLOOKUP(BH8,F482:J577,BL8,FALSE)</f>
        <v>12-Apr-2025  Bl No 15</v>
      </c>
      <c r="BJ8" s="20">
        <f>AVERAGE(F482:F577)</f>
        <v>-0.90330609953703667</v>
      </c>
      <c r="BK8" s="18">
        <f>COUNT(F482:F577)</f>
        <v>96</v>
      </c>
      <c r="BL8" s="18">
        <f>COLUMNS(F577:J577)</f>
        <v>5</v>
      </c>
      <c r="BM8" s="15">
        <f t="shared" si="6"/>
        <v>3.1630107777777852</v>
      </c>
      <c r="BN8" s="73" t="str">
        <f>TEXT(A482,"dd-mmm-yy")</f>
        <v>12-Apr-25</v>
      </c>
      <c r="BO8" s="20">
        <f>MAX(G482:G577)</f>
        <v>2.0100230000000039</v>
      </c>
      <c r="BP8" s="63" t="str">
        <f>VLOOKUP(BO8,G482:J577,BU8,FALSE)</f>
        <v>12-Apr-2025  Bl No 15</v>
      </c>
      <c r="BQ8" s="20">
        <f>MIN(G482:G577)</f>
        <v>-1.2524096666666651</v>
      </c>
      <c r="BR8" s="63" t="str">
        <f>VLOOKUP(BQ8,G482:J577,BU8,FALSE)</f>
        <v>12-Apr-2025  Bl No 62</v>
      </c>
      <c r="BS8" s="20">
        <f>AVERAGE(G482:G577)</f>
        <v>0.19804482060185244</v>
      </c>
      <c r="BT8" s="18">
        <f>COUNT(G482:G577)</f>
        <v>96</v>
      </c>
      <c r="BU8" s="18">
        <f>COLUMNS(G577:J577)</f>
        <v>4</v>
      </c>
      <c r="BV8" s="15">
        <f t="shared" si="7"/>
        <v>3.262432666666669</v>
      </c>
      <c r="BW8" s="73" t="str">
        <f>TEXT(A482,"dd-mmm-yy")</f>
        <v>12-Apr-25</v>
      </c>
      <c r="BX8" s="20">
        <f>MAX(H482:H577)</f>
        <v>5.195954444444439</v>
      </c>
      <c r="BY8" s="63" t="str">
        <f>VLOOKUP(BX8,H482:J577,CD8,FALSE)</f>
        <v>12-Apr-2025  Bl No 68</v>
      </c>
      <c r="BZ8" s="20">
        <f>MIN(H482:H577)</f>
        <v>-3.3046536666666668</v>
      </c>
      <c r="CA8" s="63" t="str">
        <f>VLOOKUP(BZ8,H482:J577,CD8,FALSE)</f>
        <v>12-Apr-2025  Bl No 32</v>
      </c>
      <c r="CB8" s="20">
        <f>AVERAGE(H482:H577)</f>
        <v>0.36596890856481523</v>
      </c>
      <c r="CC8" s="18">
        <f>COUNT(H482:H577)</f>
        <v>96</v>
      </c>
      <c r="CD8" s="18">
        <f>COLUMNS(H577:J577)</f>
        <v>3</v>
      </c>
      <c r="CE8" s="15">
        <f t="shared" si="8"/>
        <v>8.5006081111111058</v>
      </c>
      <c r="CF8" s="73" t="str">
        <f>TEXT(A482,"dd-mmm-yy")</f>
        <v>12-Apr-25</v>
      </c>
      <c r="CG8" s="20">
        <f>MAX(I482:I577)</f>
        <v>0.20289266666667061</v>
      </c>
      <c r="CH8" s="63" t="str">
        <f>VLOOKUP(CG8,I482:J577,CM8,FALSE)</f>
        <v>12-Apr-2025  Bl No 36</v>
      </c>
      <c r="CI8" s="20">
        <f>MIN(I482:I577)</f>
        <v>-3.1379126666666934</v>
      </c>
      <c r="CJ8" s="63" t="str">
        <f>VLOOKUP(CI8,I482:J577,CM8,FALSE)</f>
        <v>12-Apr-2025  Bl No 83</v>
      </c>
      <c r="CK8" s="20">
        <f>AVERAGE(I482:I577)</f>
        <v>-1.2636157777777786</v>
      </c>
      <c r="CL8" s="18">
        <f>COUNT(I482:I577)</f>
        <v>96</v>
      </c>
      <c r="CM8" s="18">
        <f>COLUMNS(I577:J577)</f>
        <v>2</v>
      </c>
      <c r="CN8" s="15">
        <f t="shared" si="9"/>
        <v>3.340805333333364</v>
      </c>
      <c r="CO8" s="56" t="str">
        <f t="shared" si="10"/>
        <v>12-Apr-25</v>
      </c>
      <c r="CQ8" s="75"/>
      <c r="CR8" s="75"/>
      <c r="CS8" s="75"/>
      <c r="CT8" s="75"/>
      <c r="CU8" s="75"/>
      <c r="CV8" s="75"/>
      <c r="CW8" s="75"/>
      <c r="CX8" s="56"/>
    </row>
    <row r="9" spans="1:104" ht="17.100000000000001" customHeight="1" x14ac:dyDescent="0.25">
      <c r="A9" s="60">
        <f>RawSEM!A9</f>
        <v>45754</v>
      </c>
      <c r="B9" s="18">
        <v>8</v>
      </c>
      <c r="C9" s="20">
        <f>-RawSEM!D9+RawSCADA!D9</f>
        <v>-5.2574908888888103</v>
      </c>
      <c r="D9" s="20">
        <f>-RawSEM!E9+RawSCADA!E9</f>
        <v>1.9564657777777938</v>
      </c>
      <c r="E9" s="20">
        <f>-RawSEM!F9+RawSCADA!F9</f>
        <v>2.9067261111111122</v>
      </c>
      <c r="F9" s="20">
        <f>-RawSEM!G9+RawSCADA!G9</f>
        <v>2.7174122222222223</v>
      </c>
      <c r="G9" s="20">
        <f>-RawSEM!H9+RawSCADA!H9</f>
        <v>1.8041608888888874</v>
      </c>
      <c r="H9" s="20">
        <f>-RawSEM!I9+RawSCADA!I9</f>
        <v>0.63967733333333143</v>
      </c>
      <c r="I9" s="20">
        <f>-RawSEM!J9+RawSCADA!J9</f>
        <v>-0.36594033333334153</v>
      </c>
      <c r="J9" s="56" t="str">
        <f t="shared" si="1"/>
        <v>07-Apr-2025  Bl No 8</v>
      </c>
      <c r="K9" s="18">
        <f t="shared" si="0"/>
        <v>7</v>
      </c>
      <c r="L9" s="23">
        <f>$A$578</f>
        <v>45760</v>
      </c>
      <c r="M9" s="19">
        <f>SUM($C$578:$C$673)/4000</f>
        <v>-0.19666094569444451</v>
      </c>
      <c r="N9" s="19">
        <f>SUM($D$578:$D$673)/4000</f>
        <v>1.872687247222227E-2</v>
      </c>
      <c r="O9" s="19">
        <f>SUM($E$578:$E$673)/4000</f>
        <v>1.8349979999999634E-3</v>
      </c>
      <c r="P9" s="19">
        <f>SUM($F$578:$F$673)/4000</f>
        <v>-4.1684388972222201E-2</v>
      </c>
      <c r="Q9" s="19">
        <f>SUM($G$578:$G$673)/4000</f>
        <v>2.4913642555555573E-2</v>
      </c>
      <c r="R9" s="19">
        <f>SUM($H$578:$H$673)/4000</f>
        <v>7.26088413888888E-3</v>
      </c>
      <c r="S9" s="19">
        <f>SUM($I$578:$I$673)/4000</f>
        <v>-3.8243224722222226E-2</v>
      </c>
      <c r="U9" s="75">
        <f>IF(ISERROR(C9/RawSEM!D9)=TRUE,0,C9/RawSEM!D9)</f>
        <v>-5.773293283935348E-3</v>
      </c>
      <c r="V9" s="75">
        <f>IF(ISERROR(D9/RawSEM!E9)=TRUE,0,D9/RawSEM!E9)</f>
        <v>1.477391280055183E-2</v>
      </c>
      <c r="W9" s="75">
        <f>IF(ISERROR(E9/RawSEM!F9)=TRUE,0,E9/RawSEM!F9)</f>
        <v>1.6807092319418689E-2</v>
      </c>
      <c r="X9" s="75">
        <f>IF(ISERROR(F9/RawSEM!G9)=TRUE,0,F9/RawSEM!G9)</f>
        <v>3.7080529889526641E-2</v>
      </c>
      <c r="Y9" s="75">
        <f>IF(ISERROR(G9/RawSEM!H9)=TRUE,0,G9/RawSEM!H9)</f>
        <v>3.066298350888004E-2</v>
      </c>
      <c r="Z9" s="75">
        <f>IF(ISERROR(H9/RawSEM!I9)=TRUE,0,H9/RawSEM!I9)</f>
        <v>1.1877550009902916E-2</v>
      </c>
      <c r="AA9" s="75">
        <f>IF(ISERROR(I9/RawSEM!J9)=TRUE,0,I9/RawSEM!J9)</f>
        <v>-3.8272192426867437E-3</v>
      </c>
      <c r="AB9" s="56" t="str">
        <f t="shared" si="2"/>
        <v>07-Apr-2025  Bl No 8</v>
      </c>
      <c r="AD9" s="73" t="str">
        <f>TEXT(A578,"dd-mmm-yy")</f>
        <v>13-Apr-25</v>
      </c>
      <c r="AE9" s="20">
        <f>MAX(C578:C673)</f>
        <v>22.920168666666768</v>
      </c>
      <c r="AF9" s="63" t="str">
        <f>VLOOKUP(AE9,C578:J673,AK9,FALSE)</f>
        <v>13-Apr-2025  Bl No 81</v>
      </c>
      <c r="AG9" s="20">
        <f>MIN(C578:C673)</f>
        <v>-27.109688555555522</v>
      </c>
      <c r="AH9" s="63" t="str">
        <f>VLOOKUP(AG9,C578:J673,AK9,FALSE)</f>
        <v>13-Apr-2025  Bl No 21</v>
      </c>
      <c r="AI9" s="20">
        <f>AVERAGE(C578:C673)</f>
        <v>-8.1942060706018545</v>
      </c>
      <c r="AJ9" s="18">
        <f>COUNT(C578:C673)</f>
        <v>96</v>
      </c>
      <c r="AK9" s="18">
        <f>COLUMNS(C673:J673)</f>
        <v>8</v>
      </c>
      <c r="AL9" s="15">
        <f t="shared" si="3"/>
        <v>50.02985722222229</v>
      </c>
      <c r="AM9" s="73" t="str">
        <f>TEXT(A578,"dd-mmm-yy")</f>
        <v>13-Apr-25</v>
      </c>
      <c r="AN9" s="20">
        <f>MAX(D578:D673)</f>
        <v>3.9019191111111127</v>
      </c>
      <c r="AO9" s="63" t="str">
        <f>VLOOKUP(AN9,D578:J673,AT9,FALSE)</f>
        <v>13-Apr-2025  Bl No 86</v>
      </c>
      <c r="AP9" s="20">
        <f>MIN(D578:D673)</f>
        <v>-4.8580161111111124</v>
      </c>
      <c r="AQ9" s="63" t="str">
        <f>VLOOKUP(AP9,D578:J673,AT9,FALSE)</f>
        <v>13-Apr-2025  Bl No 29</v>
      </c>
      <c r="AR9" s="20">
        <f>AVERAGE(D578:D673)</f>
        <v>0.78028635300926119</v>
      </c>
      <c r="AS9" s="18">
        <f>COUNT(D578:D673)</f>
        <v>96</v>
      </c>
      <c r="AT9" s="18">
        <f>COLUMNS(D673:J673)</f>
        <v>7</v>
      </c>
      <c r="AU9" s="15">
        <f t="shared" si="4"/>
        <v>8.7599352222222251</v>
      </c>
      <c r="AV9" s="73" t="str">
        <f>TEXT(A578,"dd-mmm-yy")</f>
        <v>13-Apr-25</v>
      </c>
      <c r="AW9" s="20">
        <f>MAX(E578:E673)</f>
        <v>4.8806404444444524</v>
      </c>
      <c r="AX9" s="63" t="str">
        <f>VLOOKUP(AW9,E578:J673,BC9,FALSE)</f>
        <v>13-Apr-2025  Bl No 41</v>
      </c>
      <c r="AY9" s="20">
        <f>MIN(E578:E673)</f>
        <v>-3.9087908888888592</v>
      </c>
      <c r="AZ9" s="63" t="str">
        <f>VLOOKUP(AY9,E578:J673,BC9,FALSE)</f>
        <v>13-Apr-2025  Bl No 73</v>
      </c>
      <c r="BA9" s="20">
        <f>AVERAGE(E578:E673)</f>
        <v>7.6458249999998465E-2</v>
      </c>
      <c r="BB9" s="18">
        <f>COUNT(E578:E673)</f>
        <v>96</v>
      </c>
      <c r="BC9" s="18">
        <f>COLUMNS(E673:J673)</f>
        <v>6</v>
      </c>
      <c r="BD9" s="15">
        <f t="shared" si="5"/>
        <v>8.7894313333333116</v>
      </c>
      <c r="BE9" s="73" t="str">
        <f>TEXT(A578,"dd-mmm-yy")</f>
        <v>13-Apr-25</v>
      </c>
      <c r="BF9" s="20">
        <f>MAX(F578:F673)</f>
        <v>11.400408222222225</v>
      </c>
      <c r="BG9" s="63" t="str">
        <f>VLOOKUP(BF9,F578:J673,BL9,FALSE)</f>
        <v>13-Apr-2025  Bl No 63</v>
      </c>
      <c r="BH9" s="20">
        <f>MIN(F578:F673)</f>
        <v>-13.441182111111118</v>
      </c>
      <c r="BI9" s="63" t="str">
        <f>VLOOKUP(BH9,F578:J673,BL9,FALSE)</f>
        <v>13-Apr-2025  Bl No 46</v>
      </c>
      <c r="BJ9" s="20">
        <f>AVERAGE(F578:F673)</f>
        <v>-1.7368495405092583</v>
      </c>
      <c r="BK9" s="18">
        <f>COUNT(F578:F673)</f>
        <v>96</v>
      </c>
      <c r="BL9" s="18">
        <f>COLUMNS(F673:J673)</f>
        <v>5</v>
      </c>
      <c r="BM9" s="15">
        <f t="shared" si="6"/>
        <v>24.841590333333343</v>
      </c>
      <c r="BN9" s="73" t="str">
        <f>TEXT(A578,"dd-mmm-yy")</f>
        <v>13-Apr-25</v>
      </c>
      <c r="BO9" s="20">
        <f>MAX(G578:G673)</f>
        <v>14.335872999999992</v>
      </c>
      <c r="BP9" s="63" t="str">
        <f>VLOOKUP(BO9,G578:J673,BU9,FALSE)</f>
        <v>13-Apr-2025  Bl No 48</v>
      </c>
      <c r="BQ9" s="20">
        <f>MIN(G578:G673)</f>
        <v>-12.382722666666666</v>
      </c>
      <c r="BR9" s="63" t="str">
        <f>VLOOKUP(BQ9,G578:J673,BU9,FALSE)</f>
        <v>13-Apr-2025  Bl No 63</v>
      </c>
      <c r="BS9" s="20">
        <f>AVERAGE(G578:G673)</f>
        <v>1.0380684398148154</v>
      </c>
      <c r="BT9" s="18">
        <f>COUNT(G578:G673)</f>
        <v>96</v>
      </c>
      <c r="BU9" s="18">
        <f>COLUMNS(G673:J673)</f>
        <v>4</v>
      </c>
      <c r="BV9" s="15">
        <f t="shared" si="7"/>
        <v>26.718595666666658</v>
      </c>
      <c r="BW9" s="73" t="str">
        <f>TEXT(A578,"dd-mmm-yy")</f>
        <v>13-Apr-25</v>
      </c>
      <c r="BX9" s="20">
        <f>MAX(H578:H673)</f>
        <v>5.176045666666667</v>
      </c>
      <c r="BY9" s="63" t="str">
        <f>VLOOKUP(BX9,H578:J673,CD9,FALSE)</f>
        <v>13-Apr-2025  Bl No 63</v>
      </c>
      <c r="BZ9" s="20">
        <f>MIN(H578:H673)</f>
        <v>-2.8629547777777731</v>
      </c>
      <c r="CA9" s="63" t="str">
        <f>VLOOKUP(BZ9,H578:J673,CD9,FALSE)</f>
        <v>13-Apr-2025  Bl No 78</v>
      </c>
      <c r="CB9" s="20">
        <f>AVERAGE(H578:H673)</f>
        <v>0.30253683912036999</v>
      </c>
      <c r="CC9" s="18">
        <f>COUNT(H578:H673)</f>
        <v>96</v>
      </c>
      <c r="CD9" s="18">
        <f>COLUMNS(H673:J673)</f>
        <v>3</v>
      </c>
      <c r="CE9" s="15">
        <f t="shared" si="8"/>
        <v>8.0390004444444401</v>
      </c>
      <c r="CF9" s="73" t="str">
        <f>TEXT(A578,"dd-mmm-yy")</f>
        <v>13-Apr-25</v>
      </c>
      <c r="CG9" s="20">
        <f>MAX(I578:I673)</f>
        <v>9.5868943333333334</v>
      </c>
      <c r="CH9" s="63" t="str">
        <f>VLOOKUP(CG9,I578:J673,CM9,FALSE)</f>
        <v>13-Apr-2025  Bl No 23</v>
      </c>
      <c r="CI9" s="20">
        <f>MIN(I578:I673)</f>
        <v>-5.7010784444444482</v>
      </c>
      <c r="CJ9" s="63" t="str">
        <f>VLOOKUP(CI9,I578:J673,CM9,FALSE)</f>
        <v>13-Apr-2025  Bl No 84</v>
      </c>
      <c r="CK9" s="20">
        <f>AVERAGE(I578:I673)</f>
        <v>-1.5934676967592594</v>
      </c>
      <c r="CL9" s="18">
        <f>COUNT(I578:I673)</f>
        <v>96</v>
      </c>
      <c r="CM9" s="18">
        <f>COLUMNS(I673:J673)</f>
        <v>2</v>
      </c>
      <c r="CN9" s="15">
        <f t="shared" si="9"/>
        <v>15.287972777777782</v>
      </c>
      <c r="CO9" s="56" t="str">
        <f t="shared" si="10"/>
        <v>13-Apr-25</v>
      </c>
      <c r="CQ9" s="75"/>
      <c r="CR9" s="75"/>
      <c r="CS9" s="75"/>
      <c r="CT9" s="75"/>
      <c r="CU9" s="75"/>
      <c r="CV9" s="75"/>
      <c r="CW9" s="75"/>
      <c r="CX9" s="56"/>
    </row>
    <row r="10" spans="1:104" ht="17.100000000000001" customHeight="1" x14ac:dyDescent="0.25">
      <c r="A10" s="60">
        <f>RawSEM!A10</f>
        <v>45754</v>
      </c>
      <c r="B10" s="18">
        <v>9</v>
      </c>
      <c r="C10" s="20">
        <f>-RawSEM!D10+RawSCADA!D10</f>
        <v>-11.318156222222228</v>
      </c>
      <c r="D10" s="20">
        <f>-RawSEM!E10+RawSCADA!E10</f>
        <v>2.1297243333333427</v>
      </c>
      <c r="E10" s="20">
        <f>-RawSEM!F10+RawSCADA!F10</f>
        <v>4.2838072222222081</v>
      </c>
      <c r="F10" s="20">
        <f>-RawSEM!G10+RawSCADA!G10</f>
        <v>1.9949761111111144</v>
      </c>
      <c r="G10" s="20">
        <f>-RawSEM!H10+RawSCADA!H10</f>
        <v>2.1344132222222214</v>
      </c>
      <c r="H10" s="20">
        <f>-RawSEM!I10+RawSCADA!I10</f>
        <v>0.29608600000000251</v>
      </c>
      <c r="I10" s="20">
        <f>-RawSEM!J10+RawSCADA!J10</f>
        <v>0.12325455555556175</v>
      </c>
      <c r="J10" s="56" t="str">
        <f t="shared" si="1"/>
        <v>07-Apr-2025  Bl No 9</v>
      </c>
      <c r="K10" s="18">
        <f t="shared" si="0"/>
        <v>7</v>
      </c>
      <c r="L10" s="25"/>
      <c r="M10" s="25"/>
      <c r="N10" s="25"/>
      <c r="O10" s="25"/>
      <c r="P10" s="25"/>
      <c r="Q10" s="25"/>
      <c r="R10" s="25"/>
      <c r="S10" s="25"/>
      <c r="U10" s="75">
        <f>IF(ISERROR(C10/RawSEM!D10)=TRUE,0,C10/RawSEM!D10)</f>
        <v>-1.2601644108872182E-2</v>
      </c>
      <c r="V10" s="75">
        <f>IF(ISERROR(D10/RawSEM!E10)=TRUE,0,D10/RawSEM!E10)</f>
        <v>1.4297513546890976E-2</v>
      </c>
      <c r="W10" s="75">
        <f>IF(ISERROR(E10/RawSEM!F10)=TRUE,0,E10/RawSEM!F10)</f>
        <v>2.6649541650941286E-2</v>
      </c>
      <c r="X10" s="75">
        <f>IF(ISERROR(F10/RawSEM!G10)=TRUE,0,F10/RawSEM!G10)</f>
        <v>2.7406693873360307E-2</v>
      </c>
      <c r="Y10" s="75">
        <f>IF(ISERROR(G10/RawSEM!H10)=TRUE,0,G10/RawSEM!H10)</f>
        <v>3.696337666635878E-2</v>
      </c>
      <c r="Z10" s="75">
        <f>IF(ISERROR(H10/RawSEM!I10)=TRUE,0,H10/RawSEM!I10)</f>
        <v>5.5707200698395971E-3</v>
      </c>
      <c r="AA10" s="75">
        <f>IF(ISERROR(I10/RawSEM!J10)=TRUE,0,I10/RawSEM!J10)</f>
        <v>1.3037732983934484E-3</v>
      </c>
      <c r="AB10" s="56" t="str">
        <f t="shared" si="2"/>
        <v>07-Apr-2025  Bl No 9</v>
      </c>
      <c r="AD10" s="73"/>
      <c r="AE10" s="20"/>
      <c r="AF10" s="63"/>
      <c r="AG10" s="20"/>
      <c r="AH10" s="63"/>
      <c r="AI10" s="20"/>
      <c r="AJ10" s="18"/>
      <c r="AK10" s="18"/>
      <c r="AL10" s="15"/>
      <c r="AM10" s="73"/>
      <c r="AN10" s="20"/>
      <c r="AO10" s="63"/>
      <c r="AP10" s="20"/>
      <c r="AQ10" s="63"/>
      <c r="AR10" s="20"/>
      <c r="AS10" s="18"/>
      <c r="AT10" s="18"/>
      <c r="AU10" s="15"/>
      <c r="AV10" s="73"/>
      <c r="AW10" s="20"/>
      <c r="AX10" s="63"/>
      <c r="AY10" s="20"/>
      <c r="AZ10" s="63"/>
      <c r="BA10" s="20"/>
      <c r="BB10" s="18"/>
      <c r="BC10" s="18"/>
      <c r="BD10" s="15"/>
      <c r="BE10" s="73"/>
      <c r="BF10" s="20"/>
      <c r="BG10" s="63"/>
      <c r="BH10" s="20"/>
      <c r="BI10" s="63"/>
      <c r="BJ10" s="20"/>
      <c r="BK10" s="18"/>
      <c r="BL10" s="18"/>
      <c r="BM10" s="15"/>
      <c r="BN10" s="73"/>
      <c r="BO10" s="20"/>
      <c r="BP10" s="63"/>
      <c r="BQ10" s="20"/>
      <c r="BR10" s="63"/>
      <c r="BS10" s="20"/>
      <c r="BT10" s="18"/>
      <c r="BU10" s="18"/>
      <c r="BV10" s="15"/>
      <c r="BW10" s="73"/>
      <c r="BX10" s="20"/>
      <c r="BY10" s="63"/>
      <c r="BZ10" s="20"/>
      <c r="CA10" s="63"/>
      <c r="CB10" s="20"/>
      <c r="CC10" s="18"/>
      <c r="CD10" s="18"/>
      <c r="CE10" s="15"/>
      <c r="CF10" s="73"/>
      <c r="CG10" s="20"/>
      <c r="CH10" s="63"/>
      <c r="CI10" s="20"/>
      <c r="CJ10" s="63"/>
      <c r="CK10" s="20"/>
      <c r="CL10" s="18"/>
      <c r="CM10" s="18"/>
      <c r="CN10" s="15"/>
      <c r="CQ10" s="75"/>
      <c r="CR10" s="75"/>
      <c r="CS10" s="75"/>
      <c r="CT10" s="75"/>
      <c r="CU10" s="75"/>
      <c r="CV10" s="75"/>
      <c r="CW10" s="75"/>
      <c r="CX10" s="56"/>
    </row>
    <row r="11" spans="1:104" ht="17.100000000000001" customHeight="1" x14ac:dyDescent="0.25">
      <c r="A11" s="60">
        <f>RawSEM!A11</f>
        <v>45754</v>
      </c>
      <c r="B11" s="18">
        <v>10</v>
      </c>
      <c r="C11" s="20">
        <f>-RawSEM!D11+RawSCADA!D11</f>
        <v>-15.191827222222287</v>
      </c>
      <c r="D11" s="20">
        <f>-RawSEM!E11+RawSCADA!E11</f>
        <v>3.3560162222222232</v>
      </c>
      <c r="E11" s="20">
        <f>-RawSEM!F11+RawSCADA!F11</f>
        <v>0</v>
      </c>
      <c r="F11" s="20">
        <f>-RawSEM!G11+RawSCADA!G11</f>
        <v>1.7054166666666646</v>
      </c>
      <c r="G11" s="20">
        <f>-RawSEM!H11+RawSCADA!H11</f>
        <v>1.8328171111111118</v>
      </c>
      <c r="H11" s="20">
        <f>-RawSEM!I11+RawSCADA!I11</f>
        <v>0.16062344444444676</v>
      </c>
      <c r="I11" s="20">
        <f>-RawSEM!J11+RawSCADA!J11</f>
        <v>0.14219088888889075</v>
      </c>
      <c r="J11" s="56" t="str">
        <f t="shared" si="1"/>
        <v>07-Apr-2025  Bl No 10</v>
      </c>
      <c r="K11" s="18">
        <f t="shared" si="0"/>
        <v>7</v>
      </c>
      <c r="L11" s="25"/>
      <c r="M11" s="25"/>
      <c r="N11" s="25"/>
      <c r="O11" s="25"/>
      <c r="P11" s="25"/>
      <c r="Q11" s="25"/>
      <c r="R11" s="25"/>
      <c r="S11" s="25"/>
      <c r="U11" s="75">
        <f>IF(ISERROR(C11/RawSEM!D11)=TRUE,0,C11/RawSEM!D11)</f>
        <v>-1.7360196448880563E-2</v>
      </c>
      <c r="V11" s="75">
        <f>IF(ISERROR(D11/RawSEM!E11)=TRUE,0,D11/RawSEM!E11)</f>
        <v>2.3134427179890997E-2</v>
      </c>
      <c r="W11" s="75">
        <f>IF(ISERROR(E11/RawSEM!F11)=TRUE,0,E11/RawSEM!F11)</f>
        <v>0</v>
      </c>
      <c r="X11" s="75">
        <f>IF(ISERROR(F11/RawSEM!G11)=TRUE,0,F11/RawSEM!G11)</f>
        <v>2.3400992193836047E-2</v>
      </c>
      <c r="Y11" s="75">
        <f>IF(ISERROR(G11/RawSEM!H11)=TRUE,0,G11/RawSEM!H11)</f>
        <v>3.1968929851653408E-2</v>
      </c>
      <c r="Z11" s="75">
        <f>IF(ISERROR(H11/RawSEM!I11)=TRUE,0,H11/RawSEM!I11)</f>
        <v>3.0498740058870831E-3</v>
      </c>
      <c r="AA11" s="75">
        <f>IF(ISERROR(I11/RawSEM!J11)=TRUE,0,I11/RawSEM!J11)</f>
        <v>1.478813637666307E-3</v>
      </c>
      <c r="AB11" s="56" t="str">
        <f t="shared" si="2"/>
        <v>07-Apr-2025  Bl No 10</v>
      </c>
      <c r="AD11" s="106" t="s">
        <v>110</v>
      </c>
      <c r="AE11" s="107">
        <f>MAX(AE3:AE9)</f>
        <v>53.948528111111045</v>
      </c>
      <c r="AF11" s="108"/>
      <c r="AG11" s="107">
        <f>MAX(AG3:AG9)</f>
        <v>-7.5470720000000711</v>
      </c>
      <c r="AH11" s="108"/>
      <c r="AI11" s="107">
        <f>MAX(AI3:AI9)</f>
        <v>7.7111242928240635</v>
      </c>
      <c r="AJ11" s="109"/>
      <c r="AK11" s="108"/>
      <c r="AL11" s="107">
        <f>MAX(AL3:AL9)</f>
        <v>85.387167444444344</v>
      </c>
      <c r="AM11" s="110"/>
      <c r="AN11" s="107">
        <f>MAX(AN3:AN9)</f>
        <v>16.666247111111119</v>
      </c>
      <c r="AO11" s="108"/>
      <c r="AP11" s="107">
        <f>MAX(AP3:AP9)</f>
        <v>-1.8802791111111219</v>
      </c>
      <c r="AQ11" s="108"/>
      <c r="AR11" s="107">
        <f>MAX(AR3:AR9)</f>
        <v>1.5421517627314809</v>
      </c>
      <c r="AS11" s="109"/>
      <c r="AT11" s="108"/>
      <c r="AU11" s="107">
        <f>MAX(AU3:AU9)</f>
        <v>33.590729777777796</v>
      </c>
      <c r="AV11" s="110"/>
      <c r="AW11" s="107">
        <f>MAX(AW3:AW9)</f>
        <v>29.377824555555577</v>
      </c>
      <c r="AX11" s="108"/>
      <c r="AY11" s="107">
        <f>MAX(AY3:AY9)</f>
        <v>-3.9087908888888592</v>
      </c>
      <c r="AZ11" s="108"/>
      <c r="BA11" s="107">
        <f>MAX(BA3:BA9)</f>
        <v>0.62194199305555509</v>
      </c>
      <c r="BB11" s="109"/>
      <c r="BC11" s="108"/>
      <c r="BD11" s="107">
        <f>MAX(BD3:BD9)</f>
        <v>48.925124111111103</v>
      </c>
      <c r="BE11" s="110"/>
      <c r="BF11" s="107">
        <f>MAX(BF3:BF9)</f>
        <v>14.890422333333333</v>
      </c>
      <c r="BG11" s="108"/>
      <c r="BH11" s="107">
        <f>MAX(BH3:BH9)</f>
        <v>-2.7464067777777785</v>
      </c>
      <c r="BI11" s="108"/>
      <c r="BJ11" s="107">
        <f>MAX(BJ3:BJ9)</f>
        <v>-0.90330609953703667</v>
      </c>
      <c r="BK11" s="109"/>
      <c r="BL11" s="108"/>
      <c r="BM11" s="107">
        <f>MAX(BM3:BM9)</f>
        <v>30.043313444444436</v>
      </c>
      <c r="BN11" s="110"/>
      <c r="BO11" s="107">
        <f>MAX(BO3:BO9)</f>
        <v>14.335872999999992</v>
      </c>
      <c r="BP11" s="108"/>
      <c r="BQ11" s="107">
        <f>MAX(BQ3:BQ9)</f>
        <v>-0.7483267777777769</v>
      </c>
      <c r="BR11" s="108"/>
      <c r="BS11" s="107">
        <f>MAX(BS3:BS9)</f>
        <v>1.0380684398148154</v>
      </c>
      <c r="BT11" s="109"/>
      <c r="BU11" s="108"/>
      <c r="BV11" s="107">
        <f>MAX(BV3:BV9)</f>
        <v>26.718595666666658</v>
      </c>
      <c r="BW11" s="110"/>
      <c r="BX11" s="107">
        <f>MAX(BX3:BX9)</f>
        <v>13.675726000000012</v>
      </c>
      <c r="BY11" s="108"/>
      <c r="BZ11" s="107">
        <f>MAX(BZ3:BZ9)</f>
        <v>-2.7144075555555673</v>
      </c>
      <c r="CA11" s="108"/>
      <c r="CB11" s="107">
        <f>MAX(CB3:CB9)</f>
        <v>0.50892779976851865</v>
      </c>
      <c r="CC11" s="109"/>
      <c r="CD11" s="108"/>
      <c r="CE11" s="107">
        <f>MAX(CE3:CE9)</f>
        <v>17.717688333333342</v>
      </c>
      <c r="CF11" s="110"/>
      <c r="CG11" s="107">
        <f>MAX(CG3:CG9)</f>
        <v>9.5868943333333334</v>
      </c>
      <c r="CH11" s="108"/>
      <c r="CI11" s="107">
        <f>MAX(CI3:CI9)</f>
        <v>-2.2606491111111211</v>
      </c>
      <c r="CJ11" s="108"/>
      <c r="CK11" s="107">
        <f>MAX(CK3:CK9)</f>
        <v>-0.84292257291666661</v>
      </c>
      <c r="CL11" s="109"/>
      <c r="CM11" s="108"/>
      <c r="CN11" s="107">
        <f>MAX(CN3:CN9)</f>
        <v>26.257882000000009</v>
      </c>
      <c r="CQ11" s="75"/>
      <c r="CR11" s="75"/>
      <c r="CS11" s="75"/>
      <c r="CT11" s="75"/>
      <c r="CU11" s="75"/>
      <c r="CV11" s="75"/>
      <c r="CW11" s="75"/>
      <c r="CX11" s="56"/>
    </row>
    <row r="12" spans="1:104" ht="17.100000000000001" customHeight="1" x14ac:dyDescent="0.25">
      <c r="A12" s="60">
        <f>RawSEM!A12</f>
        <v>45754</v>
      </c>
      <c r="B12" s="18">
        <v>11</v>
      </c>
      <c r="C12" s="20">
        <f>-RawSEM!D12+RawSCADA!D12</f>
        <v>-23.847665666666671</v>
      </c>
      <c r="D12" s="20">
        <f>-RawSEM!E12+RawSCADA!E12</f>
        <v>2.5915644444444297</v>
      </c>
      <c r="E12" s="20">
        <f>-RawSEM!F12+RawSCADA!F12</f>
        <v>0</v>
      </c>
      <c r="F12" s="20">
        <f>-RawSEM!G12+RawSCADA!G12</f>
        <v>1.7135636666666585</v>
      </c>
      <c r="G12" s="20">
        <f>-RawSEM!H12+RawSCADA!H12</f>
        <v>1.9123819999999938</v>
      </c>
      <c r="H12" s="20">
        <f>-RawSEM!I12+RawSCADA!I12</f>
        <v>0.34966400000000419</v>
      </c>
      <c r="I12" s="20">
        <f>-RawSEM!J12+RawSCADA!J12</f>
        <v>-0.57813966666667227</v>
      </c>
      <c r="J12" s="56" t="str">
        <f t="shared" si="1"/>
        <v>07-Apr-2025  Bl No 11</v>
      </c>
      <c r="K12" s="18">
        <f t="shared" si="0"/>
        <v>7</v>
      </c>
      <c r="L12" s="25"/>
      <c r="M12" s="25"/>
      <c r="N12" s="25"/>
      <c r="O12" s="25"/>
      <c r="P12" s="25"/>
      <c r="Q12" s="25"/>
      <c r="R12" s="25"/>
      <c r="S12" s="25"/>
      <c r="U12" s="75">
        <f>IF(ISERROR(C12/RawSEM!D12)=TRUE,0,C12/RawSEM!D12)</f>
        <v>-2.7992277256578772E-2</v>
      </c>
      <c r="V12" s="75">
        <f>IF(ISERROR(D12/RawSEM!E12)=TRUE,0,D12/RawSEM!E12)</f>
        <v>1.777863929640042E-2</v>
      </c>
      <c r="W12" s="75">
        <f>IF(ISERROR(E12/RawSEM!F12)=TRUE,0,E12/RawSEM!F12)</f>
        <v>0</v>
      </c>
      <c r="X12" s="75">
        <f>IF(ISERROR(F12/RawSEM!G12)=TRUE,0,F12/RawSEM!G12)</f>
        <v>2.3628889537048423E-2</v>
      </c>
      <c r="Y12" s="75">
        <f>IF(ISERROR(G12/RawSEM!H12)=TRUE,0,G12/RawSEM!H12)</f>
        <v>3.3681031081804494E-2</v>
      </c>
      <c r="Z12" s="75">
        <f>IF(ISERROR(H12/RawSEM!I12)=TRUE,0,H12/RawSEM!I12)</f>
        <v>6.7463110452553755E-3</v>
      </c>
      <c r="AA12" s="75">
        <f>IF(ISERROR(I12/RawSEM!J12)=TRUE,0,I12/RawSEM!J12)</f>
        <v>-6.141640746280555E-3</v>
      </c>
      <c r="AB12" s="56" t="str">
        <f t="shared" si="2"/>
        <v>07-Apr-2025  Bl No 11</v>
      </c>
      <c r="AD12" s="111" t="s">
        <v>111</v>
      </c>
      <c r="AE12" s="109" t="str">
        <f>VLOOKUP(AE11,AE3:AF9,2,FALSE)</f>
        <v>10-Apr-2025  Bl No 81</v>
      </c>
      <c r="AF12" s="109"/>
      <c r="AG12" s="109" t="str">
        <f>VLOOKUP(AG11,AG3:AH9,2,FALSE)</f>
        <v>08-Apr-2025  Bl No 17</v>
      </c>
      <c r="AH12" s="109"/>
      <c r="AI12" s="109"/>
      <c r="AJ12" s="112"/>
      <c r="AK12" s="112"/>
      <c r="AL12" s="109" t="e">
        <f>VLOOKUP(AL11,AL3:AM9,AL17,FALSE)</f>
        <v>#VALUE!</v>
      </c>
      <c r="AM12" s="113"/>
      <c r="AN12" s="109" t="str">
        <f>VLOOKUP(AN11,AN3:AO9,2,FALSE)</f>
        <v>09-Apr-2025  Bl No 29</v>
      </c>
      <c r="AO12" s="109"/>
      <c r="AP12" s="109" t="str">
        <f>VLOOKUP(AP11,AP3:AQ9,2,FALSE)</f>
        <v>12-Apr-2025  Bl No 41</v>
      </c>
      <c r="AQ12" s="109"/>
      <c r="AR12" s="109"/>
      <c r="AS12" s="112"/>
      <c r="AT12" s="112"/>
      <c r="AU12" s="109" t="e">
        <f>VLOOKUP(AU11,AU3:AV9,AU17,FALSE)</f>
        <v>#VALUE!</v>
      </c>
      <c r="AV12" s="113"/>
      <c r="AW12" s="109" t="str">
        <f>VLOOKUP(AW11,AW3:AX9,2,FALSE)</f>
        <v>12-Apr-2025  Bl No 49</v>
      </c>
      <c r="AX12" s="109"/>
      <c r="AY12" s="109" t="str">
        <f>VLOOKUP(AY11,AY3:AZ9,2,FALSE)</f>
        <v>13-Apr-2025  Bl No 73</v>
      </c>
      <c r="AZ12" s="109"/>
      <c r="BA12" s="109"/>
      <c r="BB12" s="112"/>
      <c r="BC12" s="112"/>
      <c r="BD12" s="109" t="e">
        <f>VLOOKUP(BD11,BD3:BE9,BD17,FALSE)</f>
        <v>#VALUE!</v>
      </c>
      <c r="BE12" s="113"/>
      <c r="BF12" s="109" t="str">
        <f>VLOOKUP(BF11,BF3:BG9,2,FALSE)</f>
        <v>07-Apr-2025  Bl No 47</v>
      </c>
      <c r="BG12" s="109"/>
      <c r="BH12" s="109" t="str">
        <f>VLOOKUP(BH11,BH3:BI9,2,FALSE)</f>
        <v>12-Apr-2025  Bl No 15</v>
      </c>
      <c r="BI12" s="109"/>
      <c r="BJ12" s="109"/>
      <c r="BK12" s="112"/>
      <c r="BL12" s="112"/>
      <c r="BM12" s="109" t="e">
        <f>VLOOKUP(BM11,BM3:BN9,BM17,FALSE)</f>
        <v>#VALUE!</v>
      </c>
      <c r="BN12" s="113"/>
      <c r="BO12" s="109" t="str">
        <f>VLOOKUP(BO11,BO3:BP9,2,FALSE)</f>
        <v>13-Apr-2025  Bl No 48</v>
      </c>
      <c r="BP12" s="109"/>
      <c r="BQ12" s="109" t="str">
        <f>VLOOKUP(BQ11,BQ3:BR9,2,FALSE)</f>
        <v>07-Apr-2025  Bl No 84</v>
      </c>
      <c r="BR12" s="109"/>
      <c r="BS12" s="109"/>
      <c r="BT12" s="112"/>
      <c r="BU12" s="112"/>
      <c r="BV12" s="109" t="e">
        <f>VLOOKUP(BV11,BV3:BW9,BV17,FALSE)</f>
        <v>#VALUE!</v>
      </c>
      <c r="BW12" s="113"/>
      <c r="BX12" s="109" t="str">
        <f>VLOOKUP(BX11,BX3:BY9,2,FALSE)</f>
        <v>10-Apr-2025  Bl No 66</v>
      </c>
      <c r="BY12" s="109"/>
      <c r="BZ12" s="109" t="str">
        <f>VLOOKUP(BZ11,BZ3:CA9,2,FALSE)</f>
        <v>11-Apr-2025  Bl No 80</v>
      </c>
      <c r="CA12" s="109"/>
      <c r="CB12" s="109"/>
      <c r="CC12" s="112"/>
      <c r="CD12" s="112"/>
      <c r="CE12" s="109" t="e">
        <f>VLOOKUP(CE11,CE3:CF9,CE17,FALSE)</f>
        <v>#VALUE!</v>
      </c>
      <c r="CF12" s="113"/>
      <c r="CG12" s="109" t="str">
        <f>VLOOKUP(CG11,CG3:CH9,2,FALSE)</f>
        <v>13-Apr-2025  Bl No 23</v>
      </c>
      <c r="CH12" s="109"/>
      <c r="CI12" s="109" t="str">
        <f>VLOOKUP(CI11,CI3:CJ9,2,FALSE)</f>
        <v>08-Apr-2025  Bl No 55</v>
      </c>
      <c r="CJ12" s="109"/>
      <c r="CK12" s="109"/>
      <c r="CL12" s="112"/>
      <c r="CM12" s="112"/>
      <c r="CN12" s="109" t="e">
        <f>VLOOKUP(CN11,CN3:CO9,CN17,FALSE)</f>
        <v>#VALUE!</v>
      </c>
      <c r="CQ12" s="75"/>
      <c r="CR12" s="75"/>
      <c r="CS12" s="75"/>
      <c r="CT12" s="75"/>
      <c r="CU12" s="75"/>
      <c r="CV12" s="75"/>
      <c r="CW12" s="75"/>
      <c r="CX12" s="56"/>
    </row>
    <row r="13" spans="1:104" ht="17.100000000000001" customHeight="1" x14ac:dyDescent="0.25">
      <c r="A13" s="60">
        <f>RawSEM!A13</f>
        <v>45754</v>
      </c>
      <c r="B13" s="18">
        <v>12</v>
      </c>
      <c r="C13" s="20">
        <f>-RawSEM!D13+RawSCADA!D13</f>
        <v>-20.664354666666668</v>
      </c>
      <c r="D13" s="20">
        <f>-RawSEM!E13+RawSCADA!E13</f>
        <v>2.8479981111111101</v>
      </c>
      <c r="E13" s="20">
        <f>-RawSEM!F13+RawSCADA!F13</f>
        <v>0</v>
      </c>
      <c r="F13" s="20">
        <f>-RawSEM!G13+RawSCADA!G13</f>
        <v>1.4288338888888887</v>
      </c>
      <c r="G13" s="20">
        <f>-RawSEM!H13+RawSCADA!H13</f>
        <v>1.5613553333333385</v>
      </c>
      <c r="H13" s="20">
        <f>-RawSEM!I13+RawSCADA!I13</f>
        <v>0.34180055555555811</v>
      </c>
      <c r="I13" s="20">
        <f>-RawSEM!J13+RawSCADA!J13</f>
        <v>-0.21019577777776988</v>
      </c>
      <c r="J13" s="56" t="str">
        <f t="shared" si="1"/>
        <v>07-Apr-2025  Bl No 12</v>
      </c>
      <c r="K13" s="18">
        <f t="shared" si="0"/>
        <v>7</v>
      </c>
      <c r="L13" s="25"/>
      <c r="M13" s="25"/>
      <c r="N13" s="25"/>
      <c r="O13" s="25"/>
      <c r="P13" s="25"/>
      <c r="Q13" s="25"/>
      <c r="R13" s="25"/>
      <c r="S13" s="25"/>
      <c r="U13" s="75">
        <f>IF(ISERROR(C13/RawSEM!D13)=TRUE,0,C13/RawSEM!D13)</f>
        <v>-2.5328038390070959E-2</v>
      </c>
      <c r="V13" s="75">
        <f>IF(ISERROR(D13/RawSEM!E13)=TRUE,0,D13/RawSEM!E13)</f>
        <v>2.005977670291988E-2</v>
      </c>
      <c r="W13" s="75">
        <f>IF(ISERROR(E13/RawSEM!F13)=TRUE,0,E13/RawSEM!F13)</f>
        <v>0</v>
      </c>
      <c r="X13" s="75">
        <f>IF(ISERROR(F13/RawSEM!G13)=TRUE,0,F13/RawSEM!G13)</f>
        <v>1.9629897945758042E-2</v>
      </c>
      <c r="Y13" s="75">
        <f>IF(ISERROR(G13/RawSEM!H13)=TRUE,0,G13/RawSEM!H13)</f>
        <v>2.727505962695893E-2</v>
      </c>
      <c r="Z13" s="75">
        <f>IF(ISERROR(H13/RawSEM!I13)=TRUE,0,H13/RawSEM!I13)</f>
        <v>6.6655854230155019E-3</v>
      </c>
      <c r="AA13" s="75">
        <f>IF(ISERROR(I13/RawSEM!J13)=TRUE,0,I13/RawSEM!J13)</f>
        <v>-2.2014086132917678E-3</v>
      </c>
      <c r="AB13" s="56" t="str">
        <f t="shared" si="2"/>
        <v>07-Apr-2025  Bl No 12</v>
      </c>
      <c r="AD13" s="106" t="s">
        <v>112</v>
      </c>
      <c r="AE13" s="107">
        <f>MIN(AE3:AE9)</f>
        <v>22.920168666666768</v>
      </c>
      <c r="AF13" s="114"/>
      <c r="AG13" s="107">
        <f>MIN(AG3:AG9)</f>
        <v>-52.092005444444339</v>
      </c>
      <c r="AH13" s="108"/>
      <c r="AI13" s="107">
        <f>MIN(AI3:AI9)</f>
        <v>-8.1942060706018545</v>
      </c>
      <c r="AJ13" s="109"/>
      <c r="AK13" s="108"/>
      <c r="AL13" s="107">
        <f>MIN(AL3:AL10)</f>
        <v>38.43438100000003</v>
      </c>
      <c r="AM13" s="115"/>
      <c r="AN13" s="107">
        <f>MIN(AN3:AN9)</f>
        <v>3.9019191111111127</v>
      </c>
      <c r="AO13" s="114"/>
      <c r="AP13" s="107">
        <f>MIN(AP3:AP9)</f>
        <v>-16.924482666666677</v>
      </c>
      <c r="AQ13" s="108"/>
      <c r="AR13" s="107">
        <f>MIN(AR3:AR9)</f>
        <v>0.78028635300926119</v>
      </c>
      <c r="AS13" s="109"/>
      <c r="AT13" s="108"/>
      <c r="AU13" s="107">
        <f>MIN(AU3:AU10)</f>
        <v>6.67673788888888</v>
      </c>
      <c r="AV13" s="115"/>
      <c r="AW13" s="107">
        <f>MIN(AW3:AW9)</f>
        <v>4.2838072222222081</v>
      </c>
      <c r="AX13" s="114"/>
      <c r="AY13" s="107">
        <f>MIN(AY3:AY9)</f>
        <v>-32.049726555555566</v>
      </c>
      <c r="AZ13" s="108"/>
      <c r="BA13" s="107">
        <f>MIN(BA3:BA9)</f>
        <v>-2.0725579351851864</v>
      </c>
      <c r="BB13" s="109"/>
      <c r="BC13" s="108"/>
      <c r="BD13" s="107">
        <f>MIN(BD3:BD10)</f>
        <v>8.7894313333333116</v>
      </c>
      <c r="BE13" s="115"/>
      <c r="BF13" s="107">
        <f>MIN(BF3:BF9)</f>
        <v>0.41660400000000664</v>
      </c>
      <c r="BG13" s="114"/>
      <c r="BH13" s="107">
        <f>MIN(BH3:BH9)</f>
        <v>-15.152891111111103</v>
      </c>
      <c r="BI13" s="108"/>
      <c r="BJ13" s="107">
        <f>MIN(BJ3:BJ9)</f>
        <v>-1.7368495405092583</v>
      </c>
      <c r="BK13" s="109"/>
      <c r="BL13" s="108"/>
      <c r="BM13" s="107">
        <f>MIN(BM3:BM10)</f>
        <v>3.1630107777777852</v>
      </c>
      <c r="BN13" s="115"/>
      <c r="BO13" s="107">
        <f>MIN(BO3:BO9)</f>
        <v>2.0100230000000039</v>
      </c>
      <c r="BP13" s="114"/>
      <c r="BQ13" s="107">
        <f>MIN(BQ3:BQ9)</f>
        <v>-12.382722666666666</v>
      </c>
      <c r="BR13" s="108"/>
      <c r="BS13" s="107">
        <f>MIN(BS3:BS9)</f>
        <v>0.19804482060185244</v>
      </c>
      <c r="BT13" s="109"/>
      <c r="BU13" s="108"/>
      <c r="BV13" s="107">
        <f>MIN(BV3:BV10)</f>
        <v>3.262432666666669</v>
      </c>
      <c r="BW13" s="115"/>
      <c r="BX13" s="107">
        <f>MIN(BX3:BX9)</f>
        <v>4.2553380000000089</v>
      </c>
      <c r="BY13" s="114"/>
      <c r="BZ13" s="107">
        <f>MIN(BZ3:BZ9)</f>
        <v>-6.1780740000000023</v>
      </c>
      <c r="CA13" s="108"/>
      <c r="CB13" s="107">
        <f>MIN(CB3:CB9)</f>
        <v>0.30253683912036999</v>
      </c>
      <c r="CC13" s="109"/>
      <c r="CD13" s="108"/>
      <c r="CE13" s="107">
        <f>MIN(CE3:CE10)</f>
        <v>7.1061991111111098</v>
      </c>
      <c r="CF13" s="115"/>
      <c r="CG13" s="107">
        <f>MIN(CG3:CG9)</f>
        <v>-0.38501600000000735</v>
      </c>
      <c r="CH13" s="114"/>
      <c r="CI13" s="107">
        <f>MIN(CI3:CI9)</f>
        <v>-25.751927444444462</v>
      </c>
      <c r="CJ13" s="108"/>
      <c r="CK13" s="107">
        <f>MIN(CK3:CK9)</f>
        <v>-3.2999627465277785</v>
      </c>
      <c r="CL13" s="109"/>
      <c r="CM13" s="108"/>
      <c r="CN13" s="107">
        <f>MIN(CN3:CN10)</f>
        <v>1.8756331111111137</v>
      </c>
      <c r="CQ13" s="75"/>
      <c r="CR13" s="75"/>
      <c r="CS13" s="75"/>
      <c r="CT13" s="75"/>
      <c r="CU13" s="75"/>
      <c r="CV13" s="75"/>
      <c r="CW13" s="75"/>
      <c r="CX13" s="56"/>
    </row>
    <row r="14" spans="1:104" ht="17.100000000000001" customHeight="1" x14ac:dyDescent="0.25">
      <c r="A14" s="60">
        <f>RawSEM!A14</f>
        <v>45754</v>
      </c>
      <c r="B14" s="18">
        <v>13</v>
      </c>
      <c r="C14" s="20">
        <f>-RawSEM!D14+RawSCADA!D14</f>
        <v>-19.376264111111027</v>
      </c>
      <c r="D14" s="20">
        <f>-RawSEM!E14+RawSCADA!E14</f>
        <v>2.9429969999999912</v>
      </c>
      <c r="E14" s="20">
        <f>-RawSEM!F14+RawSCADA!F14</f>
        <v>0</v>
      </c>
      <c r="F14" s="20">
        <f>-RawSEM!G14+RawSCADA!G14</f>
        <v>0.81392233333333763</v>
      </c>
      <c r="G14" s="20">
        <f>-RawSEM!H14+RawSCADA!H14</f>
        <v>1.4585553333333294</v>
      </c>
      <c r="H14" s="20">
        <f>-RawSEM!I14+RawSCADA!I14</f>
        <v>-0.21197511111110856</v>
      </c>
      <c r="I14" s="20">
        <f>-RawSEM!J14+RawSCADA!J14</f>
        <v>-0.82665022222221296</v>
      </c>
      <c r="J14" s="56" t="str">
        <f t="shared" si="1"/>
        <v>07-Apr-2025  Bl No 13</v>
      </c>
      <c r="K14" s="18">
        <f t="shared" si="0"/>
        <v>7</v>
      </c>
      <c r="L14" s="25"/>
      <c r="M14" s="25"/>
      <c r="N14" s="25"/>
      <c r="O14" s="25"/>
      <c r="P14" s="25"/>
      <c r="Q14" s="25"/>
      <c r="R14" s="25"/>
      <c r="S14" s="25"/>
      <c r="U14" s="75">
        <f>IF(ISERROR(C14/RawSEM!D14)=TRUE,0,C14/RawSEM!D14)</f>
        <v>-2.4340383359821013E-2</v>
      </c>
      <c r="V14" s="75">
        <f>IF(ISERROR(D14/RawSEM!E14)=TRUE,0,D14/RawSEM!E14)</f>
        <v>2.0962646449129149E-2</v>
      </c>
      <c r="W14" s="75">
        <f>IF(ISERROR(E14/RawSEM!F14)=TRUE,0,E14/RawSEM!F14)</f>
        <v>0</v>
      </c>
      <c r="X14" s="75">
        <f>IF(ISERROR(F14/RawSEM!G14)=TRUE,0,F14/RawSEM!G14)</f>
        <v>1.1067695195706913E-2</v>
      </c>
      <c r="Y14" s="75">
        <f>IF(ISERROR(G14/RawSEM!H14)=TRUE,0,G14/RawSEM!H14)</f>
        <v>2.2804179695643047E-2</v>
      </c>
      <c r="Z14" s="75">
        <f>IF(ISERROR(H14/RawSEM!I14)=TRUE,0,H14/RawSEM!I14)</f>
        <v>-4.199056906102591E-3</v>
      </c>
      <c r="AA14" s="75">
        <f>IF(ISERROR(I14/RawSEM!J14)=TRUE,0,I14/RawSEM!J14)</f>
        <v>-8.59103724519668E-3</v>
      </c>
      <c r="AB14" s="56" t="str">
        <f t="shared" si="2"/>
        <v>07-Apr-2025  Bl No 13</v>
      </c>
      <c r="AD14" s="111" t="s">
        <v>113</v>
      </c>
      <c r="AE14" s="109" t="str">
        <f>VLOOKUP(AE13,AE3:AF9,2,FALSE)</f>
        <v>13-Apr-2025  Bl No 81</v>
      </c>
      <c r="AF14" s="109"/>
      <c r="AG14" s="109" t="str">
        <f>VLOOKUP(AG13,AG3:AH9,2,FALSE)</f>
        <v>09-Apr-2025  Bl No 45</v>
      </c>
      <c r="AH14" s="109"/>
      <c r="AI14" s="109"/>
      <c r="AJ14" s="112"/>
      <c r="AK14" s="112"/>
      <c r="AL14" s="109" t="e">
        <f>VLOOKUP(AL13,AL3:AM10,AL17,FALSE)</f>
        <v>#VALUE!</v>
      </c>
      <c r="AM14" s="113"/>
      <c r="AN14" s="109" t="str">
        <f>VLOOKUP(AN13,AN3:AO9,2,FALSE)</f>
        <v>13-Apr-2025  Bl No 86</v>
      </c>
      <c r="AO14" s="109"/>
      <c r="AP14" s="109" t="str">
        <f>VLOOKUP(AP13,AP3:AQ9,2,FALSE)</f>
        <v>09-Apr-2025  Bl No 34</v>
      </c>
      <c r="AQ14" s="109"/>
      <c r="AR14" s="109"/>
      <c r="AS14" s="112"/>
      <c r="AT14" s="112"/>
      <c r="AU14" s="109" t="e">
        <f>VLOOKUP(AU13,AU3:AV10,AU17,FALSE)</f>
        <v>#VALUE!</v>
      </c>
      <c r="AV14" s="113"/>
      <c r="AW14" s="109" t="str">
        <f>VLOOKUP(AW13,AW3:AX9,2,FALSE)</f>
        <v>07-Apr-2025  Bl No 9</v>
      </c>
      <c r="AX14" s="109"/>
      <c r="AY14" s="109" t="str">
        <f>VLOOKUP(AY13,AY3:AZ9,2,FALSE)</f>
        <v>10-Apr-2025  Bl No 50</v>
      </c>
      <c r="AZ14" s="109"/>
      <c r="BA14" s="109"/>
      <c r="BB14" s="112"/>
      <c r="BC14" s="112"/>
      <c r="BD14" s="109" t="e">
        <f>VLOOKUP(BD13,BD3:BE10,BD17,FALSE)</f>
        <v>#VALUE!</v>
      </c>
      <c r="BE14" s="113"/>
      <c r="BF14" s="109" t="str">
        <f>VLOOKUP(BF13,BF3:BG9,2,FALSE)</f>
        <v>12-Apr-2025  Bl No 38</v>
      </c>
      <c r="BG14" s="109"/>
      <c r="BH14" s="109" t="str">
        <f>VLOOKUP(BH13,BH3:BI9,2,FALSE)</f>
        <v>07-Apr-2025  Bl No 28</v>
      </c>
      <c r="BI14" s="109"/>
      <c r="BJ14" s="109"/>
      <c r="BK14" s="112"/>
      <c r="BL14" s="112"/>
      <c r="BM14" s="109" t="e">
        <f>VLOOKUP(BM13,BM3:BN10,BM17,FALSE)</f>
        <v>#VALUE!</v>
      </c>
      <c r="BN14" s="113"/>
      <c r="BO14" s="109" t="str">
        <f>VLOOKUP(BO13,BO3:BP9,2,FALSE)</f>
        <v>12-Apr-2025  Bl No 15</v>
      </c>
      <c r="BP14" s="109"/>
      <c r="BQ14" s="109" t="str">
        <f>VLOOKUP(BQ13,BQ3:BR9,2,FALSE)</f>
        <v>13-Apr-2025  Bl No 63</v>
      </c>
      <c r="BR14" s="109"/>
      <c r="BS14" s="109"/>
      <c r="BT14" s="112"/>
      <c r="BU14" s="112"/>
      <c r="BV14" s="109" t="e">
        <f>VLOOKUP(BV13,BV3:BW10,BV17,FALSE)</f>
        <v>#VALUE!</v>
      </c>
      <c r="BW14" s="113"/>
      <c r="BX14" s="109" t="str">
        <f>VLOOKUP(BX13,BX3:BY9,2,FALSE)</f>
        <v>07-Apr-2025  Bl No 30</v>
      </c>
      <c r="BY14" s="109"/>
      <c r="BZ14" s="109" t="str">
        <f>VLOOKUP(BZ13,BZ3:CA9,2,FALSE)</f>
        <v>07-Apr-2025  Bl No 34</v>
      </c>
      <c r="CA14" s="109"/>
      <c r="CB14" s="109"/>
      <c r="CC14" s="112"/>
      <c r="CD14" s="112"/>
      <c r="CE14" s="109" t="e">
        <f>VLOOKUP(CE13,CE3:CF10,CE17,FALSE)</f>
        <v>#VALUE!</v>
      </c>
      <c r="CF14" s="113"/>
      <c r="CG14" s="109" t="str">
        <f>VLOOKUP(CG13,CG3:CH9,2,FALSE)</f>
        <v>08-Apr-2025  Bl No 49</v>
      </c>
      <c r="CH14" s="109"/>
      <c r="CI14" s="109" t="str">
        <f>VLOOKUP(CI13,CI3:CJ9,2,FALSE)</f>
        <v>10-Apr-2025  Bl No 82</v>
      </c>
      <c r="CJ14" s="109"/>
      <c r="CK14" s="109"/>
      <c r="CL14" s="112"/>
      <c r="CM14" s="112"/>
      <c r="CN14" s="109" t="e">
        <f>VLOOKUP(CN13,CN3:CO10,CN17,FALSE)</f>
        <v>#VALUE!</v>
      </c>
      <c r="CQ14" s="75"/>
      <c r="CR14" s="75"/>
      <c r="CS14" s="75"/>
      <c r="CT14" s="75"/>
      <c r="CU14" s="75"/>
      <c r="CV14" s="75"/>
      <c r="CW14" s="75"/>
      <c r="CX14" s="56"/>
    </row>
    <row r="15" spans="1:104" ht="17.100000000000001" customHeight="1" x14ac:dyDescent="0.25">
      <c r="A15" s="60">
        <f>RawSEM!A15</f>
        <v>45754</v>
      </c>
      <c r="B15" s="18">
        <v>14</v>
      </c>
      <c r="C15" s="20">
        <f>-RawSEM!D15+RawSCADA!D15</f>
        <v>-16.975411333333341</v>
      </c>
      <c r="D15" s="20">
        <f>-RawSEM!E15+RawSCADA!E15</f>
        <v>4.2583565555555651</v>
      </c>
      <c r="E15" s="20">
        <f>-RawSEM!F15+RawSCADA!F15</f>
        <v>0</v>
      </c>
      <c r="F15" s="20">
        <f>-RawSEM!G15+RawSCADA!G15</f>
        <v>0.66615788888888972</v>
      </c>
      <c r="G15" s="20">
        <f>-RawSEM!H15+RawSCADA!H15</f>
        <v>1.2067711111111095</v>
      </c>
      <c r="H15" s="20">
        <f>-RawSEM!I15+RawSCADA!I15</f>
        <v>1.1963111111107594E-2</v>
      </c>
      <c r="I15" s="20">
        <f>-RawSEM!J15+RawSCADA!J15</f>
        <v>-0.31201344444444601</v>
      </c>
      <c r="J15" s="56" t="str">
        <f t="shared" si="1"/>
        <v>07-Apr-2025  Bl No 14</v>
      </c>
      <c r="K15" s="18">
        <f t="shared" si="0"/>
        <v>7</v>
      </c>
      <c r="L15" s="25"/>
      <c r="M15" s="25"/>
      <c r="N15" s="25"/>
      <c r="O15" s="25"/>
      <c r="P15" s="25"/>
      <c r="Q15" s="25"/>
      <c r="R15" s="25"/>
      <c r="S15" s="25"/>
      <c r="U15" s="75">
        <f>IF(ISERROR(C15/RawSEM!D15)=TRUE,0,C15/RawSEM!D15)</f>
        <v>-2.1901999312278844E-2</v>
      </c>
      <c r="V15" s="75">
        <f>IF(ISERROR(D15/RawSEM!E15)=TRUE,0,D15/RawSEM!E15)</f>
        <v>2.9458965033099509E-2</v>
      </c>
      <c r="W15" s="75">
        <f>IF(ISERROR(E15/RawSEM!F15)=TRUE,0,E15/RawSEM!F15)</f>
        <v>0</v>
      </c>
      <c r="X15" s="75">
        <f>IF(ISERROR(F15/RawSEM!G15)=TRUE,0,F15/RawSEM!G15)</f>
        <v>9.0493054618237222E-3</v>
      </c>
      <c r="Y15" s="75">
        <f>IF(ISERROR(G15/RawSEM!H15)=TRUE,0,G15/RawSEM!H15)</f>
        <v>1.9250432476887274E-2</v>
      </c>
      <c r="Z15" s="75">
        <f>IF(ISERROR(H15/RawSEM!I15)=TRUE,0,H15/RawSEM!I15)</f>
        <v>2.4045487841911064E-4</v>
      </c>
      <c r="AA15" s="75">
        <f>IF(ISERROR(I15/RawSEM!J15)=TRUE,0,I15/RawSEM!J15)</f>
        <v>-3.2460284103099199E-3</v>
      </c>
      <c r="AB15" s="56" t="str">
        <f t="shared" si="2"/>
        <v>07-Apr-2025  Bl No 14</v>
      </c>
      <c r="AD15" s="106" t="s">
        <v>114</v>
      </c>
      <c r="AE15" s="107">
        <f>AVERAGE(AE3:AE9)</f>
        <v>34.891270793650811</v>
      </c>
      <c r="AF15" s="108"/>
      <c r="AG15" s="107">
        <f>AVERAGE(AG3:AG9)</f>
        <v>-25.007447285714257</v>
      </c>
      <c r="AH15" s="114"/>
      <c r="AI15" s="107">
        <f>AVERAGE(AI3:AI9)</f>
        <v>2.1260060224867678</v>
      </c>
      <c r="AJ15" s="109"/>
      <c r="AK15" s="108"/>
      <c r="AL15" s="107">
        <f>AVERAGE(AL3:AL10)</f>
        <v>59.898718079365075</v>
      </c>
      <c r="AM15" s="115"/>
      <c r="AN15" s="107">
        <f>AVERAGE(AN3:AN9)</f>
        <v>7.3902140000000003</v>
      </c>
      <c r="AO15" s="108"/>
      <c r="AP15" s="107">
        <f>AVERAGE(AP3:AP9)</f>
        <v>-6.2708672222222264</v>
      </c>
      <c r="AQ15" s="114"/>
      <c r="AR15" s="107">
        <f>AVERAGE(AR3:AR9)</f>
        <v>1.2056200993716935</v>
      </c>
      <c r="AS15" s="109"/>
      <c r="AT15" s="108"/>
      <c r="AU15" s="107">
        <f>AVERAGE(AU3:AU10)</f>
        <v>13.661081222222226</v>
      </c>
      <c r="AV15" s="115"/>
      <c r="AW15" s="107">
        <f>AVERAGE(AW3:AW9)</f>
        <v>13.096245984126979</v>
      </c>
      <c r="AX15" s="108"/>
      <c r="AY15" s="107">
        <f>AVERAGE(AY3:AY9)</f>
        <v>-10.630699492063476</v>
      </c>
      <c r="AZ15" s="114"/>
      <c r="BA15" s="107">
        <f>AVERAGE(BA3:BA9)</f>
        <v>-0.63903159408068855</v>
      </c>
      <c r="BB15" s="109"/>
      <c r="BC15" s="108"/>
      <c r="BD15" s="107">
        <f>AVERAGE(BD3:BD10)</f>
        <v>23.726945476190455</v>
      </c>
      <c r="BE15" s="115"/>
      <c r="BF15" s="107">
        <f>AVERAGE(BF3:BF9)</f>
        <v>5.1498258888888939</v>
      </c>
      <c r="BG15" s="108"/>
      <c r="BH15" s="107">
        <f>AVERAGE(BH3:BH9)</f>
        <v>-7.7601556666666625</v>
      </c>
      <c r="BI15" s="114"/>
      <c r="BJ15" s="107">
        <f>AVERAGE(BJ3:BJ9)</f>
        <v>-1.213494224537037</v>
      </c>
      <c r="BK15" s="109"/>
      <c r="BL15" s="108"/>
      <c r="BM15" s="107">
        <f>AVERAGE(BM3:BM10)</f>
        <v>12.909981555555557</v>
      </c>
      <c r="BN15" s="115"/>
      <c r="BO15" s="107">
        <f>AVERAGE(BO3:BO9)</f>
        <v>4.9775409523809531</v>
      </c>
      <c r="BP15" s="108"/>
      <c r="BQ15" s="107">
        <f>AVERAGE(BQ3:BQ9)</f>
        <v>-4.0688854920634911</v>
      </c>
      <c r="BR15" s="114"/>
      <c r="BS15" s="107">
        <f>AVERAGE(BS3:BS9)</f>
        <v>0.56007583366402136</v>
      </c>
      <c r="BT15" s="109"/>
      <c r="BU15" s="108"/>
      <c r="BV15" s="107">
        <f>AVERAGE(BV3:BV10)</f>
        <v>9.0464264444444442</v>
      </c>
      <c r="BW15" s="115"/>
      <c r="BX15" s="107">
        <f>AVERAGE(BX3:BX9)</f>
        <v>6.9585515079365114</v>
      </c>
      <c r="BY15" s="108"/>
      <c r="BZ15" s="107">
        <f>AVERAGE(BZ3:BZ9)</f>
        <v>-3.6897826507936489</v>
      </c>
      <c r="CA15" s="114"/>
      <c r="CB15" s="107">
        <f>AVERAGE(CB3:CB9)</f>
        <v>0.38638088376322782</v>
      </c>
      <c r="CC15" s="109"/>
      <c r="CD15" s="108"/>
      <c r="CE15" s="107">
        <f>AVERAGE(CE3:CE10)</f>
        <v>10.648334158730162</v>
      </c>
      <c r="CF15" s="115"/>
      <c r="CG15" s="107">
        <f>AVERAGE(CG3:CG9)</f>
        <v>1.6934405079365089</v>
      </c>
      <c r="CH15" s="108"/>
      <c r="CI15" s="107">
        <f>AVERAGE(CI3:CI9)</f>
        <v>-7.1321608095238167</v>
      </c>
      <c r="CJ15" s="114"/>
      <c r="CK15" s="107">
        <f>AVERAGE(CK3:CK9)</f>
        <v>-1.5342596608796295</v>
      </c>
      <c r="CL15" s="109"/>
      <c r="CM15" s="108"/>
      <c r="CN15" s="107">
        <f>AVERAGE(CN3:CN10)</f>
        <v>8.8256013174603254</v>
      </c>
      <c r="CQ15" s="75"/>
      <c r="CR15" s="75"/>
      <c r="CS15" s="75"/>
      <c r="CT15" s="75"/>
      <c r="CU15" s="75"/>
      <c r="CV15" s="75"/>
      <c r="CW15" s="75"/>
      <c r="CX15" s="56"/>
    </row>
    <row r="16" spans="1:104" ht="17.100000000000001" customHeight="1" x14ac:dyDescent="0.25">
      <c r="A16" s="60">
        <f>RawSEM!A16</f>
        <v>45754</v>
      </c>
      <c r="B16" s="18">
        <v>15</v>
      </c>
      <c r="C16" s="20">
        <f>-RawSEM!D16+RawSCADA!D16</f>
        <v>-19.798635666666655</v>
      </c>
      <c r="D16" s="20">
        <f>-RawSEM!E16+RawSCADA!E16</f>
        <v>2.9820257777777783</v>
      </c>
      <c r="E16" s="20">
        <f>-RawSEM!F16+RawSCADA!F16</f>
        <v>0</v>
      </c>
      <c r="F16" s="20">
        <f>-RawSEM!G16+RawSCADA!G16</f>
        <v>4.0334444444454221E-3</v>
      </c>
      <c r="G16" s="20">
        <f>-RawSEM!H16+RawSCADA!H16</f>
        <v>1.5214322222222236</v>
      </c>
      <c r="H16" s="20">
        <f>-RawSEM!I16+RawSCADA!I16</f>
        <v>-1.5465815555555551</v>
      </c>
      <c r="I16" s="20">
        <f>-RawSEM!J16+RawSCADA!J16</f>
        <v>-0.53822311111110821</v>
      </c>
      <c r="J16" s="56" t="str">
        <f t="shared" si="1"/>
        <v>07-Apr-2025  Bl No 15</v>
      </c>
      <c r="K16" s="18">
        <f t="shared" si="0"/>
        <v>7</v>
      </c>
      <c r="L16" s="25"/>
      <c r="M16" s="25"/>
      <c r="N16" s="25"/>
      <c r="O16" s="25"/>
      <c r="P16" s="25"/>
      <c r="Q16" s="25"/>
      <c r="R16" s="25"/>
      <c r="S16" s="25"/>
      <c r="U16" s="75">
        <f>IF(ISERROR(C16/RawSEM!D16)=TRUE,0,C16/RawSEM!D16)</f>
        <v>-2.6156086153910702E-2</v>
      </c>
      <c r="V16" s="75">
        <f>IF(ISERROR(D16/RawSEM!E16)=TRUE,0,D16/RawSEM!E16)</f>
        <v>1.9385812439489929E-2</v>
      </c>
      <c r="W16" s="75">
        <f>IF(ISERROR(E16/RawSEM!F16)=TRUE,0,E16/RawSEM!F16)</f>
        <v>0</v>
      </c>
      <c r="X16" s="75">
        <f>IF(ISERROR(F16/RawSEM!G16)=TRUE,0,F16/RawSEM!G16)</f>
        <v>5.3464769504953845E-5</v>
      </c>
      <c r="Y16" s="75">
        <f>IF(ISERROR(G16/RawSEM!H16)=TRUE,0,G16/RawSEM!H16)</f>
        <v>2.5266245220908458E-2</v>
      </c>
      <c r="Z16" s="75">
        <f>IF(ISERROR(H16/RawSEM!I16)=TRUE,0,H16/RawSEM!I16)</f>
        <v>-3.2781004246692502E-2</v>
      </c>
      <c r="AA16" s="75">
        <f>IF(ISERROR(I16/RawSEM!J16)=TRUE,0,I16/RawSEM!J16)</f>
        <v>-5.2838251514897372E-3</v>
      </c>
      <c r="AB16" s="56" t="str">
        <f t="shared" si="2"/>
        <v>07-Apr-2025  Bl No 15</v>
      </c>
      <c r="AD16" s="109" t="s">
        <v>37</v>
      </c>
      <c r="AE16" s="116">
        <f>COUNT(AE3:AE9)</f>
        <v>7</v>
      </c>
      <c r="AF16" s="109"/>
      <c r="AG16" s="116">
        <f>COUNT(AG3:AG9)</f>
        <v>7</v>
      </c>
      <c r="AH16" s="109"/>
      <c r="AI16" s="116">
        <f>COUNT(AI3:AI10)</f>
        <v>7</v>
      </c>
      <c r="AJ16" s="109"/>
      <c r="AK16" s="108"/>
      <c r="AL16" s="116">
        <f>COUNT(AL3:AL9)</f>
        <v>7</v>
      </c>
      <c r="AM16" s="115"/>
      <c r="AN16" s="116">
        <f>COUNT(AN3:AN9)</f>
        <v>7</v>
      </c>
      <c r="AO16" s="109"/>
      <c r="AP16" s="116">
        <f>COUNT(AP3:AP9)</f>
        <v>7</v>
      </c>
      <c r="AQ16" s="109"/>
      <c r="AR16" s="116">
        <f>COUNT(AR3:AR10)</f>
        <v>7</v>
      </c>
      <c r="AS16" s="109"/>
      <c r="AT16" s="108"/>
      <c r="AU16" s="116">
        <f>COUNT(AU3:AU9)</f>
        <v>7</v>
      </c>
      <c r="AV16" s="115"/>
      <c r="AW16" s="116">
        <f>COUNT(AW3:AW9)</f>
        <v>7</v>
      </c>
      <c r="AX16" s="109"/>
      <c r="AY16" s="116">
        <f>COUNT(AY3:AY9)</f>
        <v>7</v>
      </c>
      <c r="AZ16" s="109"/>
      <c r="BA16" s="116">
        <f>COUNT(BA3:BA10)</f>
        <v>7</v>
      </c>
      <c r="BB16" s="109"/>
      <c r="BC16" s="108"/>
      <c r="BD16" s="116">
        <f>COUNT(BD3:BD9)</f>
        <v>7</v>
      </c>
      <c r="BE16" s="115"/>
      <c r="BF16" s="116">
        <f>COUNT(BF3:BF9)</f>
        <v>7</v>
      </c>
      <c r="BG16" s="109"/>
      <c r="BH16" s="116">
        <f>COUNT(BH3:BH9)</f>
        <v>7</v>
      </c>
      <c r="BI16" s="109"/>
      <c r="BJ16" s="116">
        <f>COUNT(BJ3:BJ10)</f>
        <v>7</v>
      </c>
      <c r="BK16" s="109"/>
      <c r="BL16" s="108"/>
      <c r="BM16" s="116">
        <f>COUNT(BM3:BM9)</f>
        <v>7</v>
      </c>
      <c r="BN16" s="115"/>
      <c r="BO16" s="116">
        <f>COUNT(BO3:BO9)</f>
        <v>7</v>
      </c>
      <c r="BP16" s="109"/>
      <c r="BQ16" s="116">
        <f>COUNT(BQ3:BQ9)</f>
        <v>7</v>
      </c>
      <c r="BR16" s="109"/>
      <c r="BS16" s="116">
        <f>COUNT(BS3:BS10)</f>
        <v>7</v>
      </c>
      <c r="BT16" s="109"/>
      <c r="BU16" s="108"/>
      <c r="BV16" s="116">
        <f>COUNT(BV3:BV9)</f>
        <v>7</v>
      </c>
      <c r="BW16" s="115"/>
      <c r="BX16" s="116">
        <f>COUNT(BX3:BX9)</f>
        <v>7</v>
      </c>
      <c r="BY16" s="109"/>
      <c r="BZ16" s="116">
        <f>COUNT(BZ3:BZ9)</f>
        <v>7</v>
      </c>
      <c r="CA16" s="109"/>
      <c r="CB16" s="116">
        <f>COUNT(CB3:CB10)</f>
        <v>7</v>
      </c>
      <c r="CC16" s="109"/>
      <c r="CD16" s="108"/>
      <c r="CE16" s="116">
        <f>COUNT(CE3:CE9)</f>
        <v>7</v>
      </c>
      <c r="CF16" s="115"/>
      <c r="CG16" s="116">
        <f>COUNT(CG3:CG9)</f>
        <v>7</v>
      </c>
      <c r="CH16" s="109"/>
      <c r="CI16" s="116">
        <f>COUNT(CI3:CI9)</f>
        <v>7</v>
      </c>
      <c r="CJ16" s="109"/>
      <c r="CK16" s="116">
        <f>COUNT(CK3:CK10)</f>
        <v>7</v>
      </c>
      <c r="CL16" s="109"/>
      <c r="CM16" s="108"/>
      <c r="CN16" s="116">
        <f>COUNT(CN3:CN9)</f>
        <v>7</v>
      </c>
      <c r="CQ16" s="75"/>
      <c r="CR16" s="75"/>
      <c r="CS16" s="75"/>
      <c r="CT16" s="75"/>
      <c r="CU16" s="75"/>
      <c r="CV16" s="75"/>
      <c r="CW16" s="75"/>
      <c r="CX16" s="56"/>
    </row>
    <row r="17" spans="1:102" ht="17.100000000000001" customHeight="1" x14ac:dyDescent="0.25">
      <c r="A17" s="60">
        <f>RawSEM!A17</f>
        <v>45754</v>
      </c>
      <c r="B17" s="18">
        <v>16</v>
      </c>
      <c r="C17" s="20">
        <f>-RawSEM!D17+RawSCADA!D17</f>
        <v>-17.739774222222309</v>
      </c>
      <c r="D17" s="20">
        <f>-RawSEM!E17+RawSCADA!E17</f>
        <v>4.1068670000000225</v>
      </c>
      <c r="E17" s="20">
        <f>-RawSEM!F17+RawSCADA!F17</f>
        <v>0</v>
      </c>
      <c r="F17" s="20">
        <f>-RawSEM!G17+RawSCADA!G17</f>
        <v>0.37593688888888721</v>
      </c>
      <c r="G17" s="20">
        <f>-RawSEM!H17+RawSCADA!H17</f>
        <v>1.6070573333333371</v>
      </c>
      <c r="H17" s="20">
        <f>-RawSEM!I17+RawSCADA!I17</f>
        <v>0.53044288888889213</v>
      </c>
      <c r="I17" s="20">
        <f>-RawSEM!J17+RawSCADA!J17</f>
        <v>0.37549577777777188</v>
      </c>
      <c r="J17" s="56" t="str">
        <f t="shared" si="1"/>
        <v>07-Apr-2025  Bl No 16</v>
      </c>
      <c r="K17" s="18">
        <f t="shared" si="0"/>
        <v>7</v>
      </c>
      <c r="L17" s="25"/>
      <c r="M17" s="25"/>
      <c r="N17" s="25"/>
      <c r="O17" s="25"/>
      <c r="P17" s="25"/>
      <c r="Q17" s="25"/>
      <c r="R17" s="25"/>
      <c r="S17" s="25"/>
      <c r="U17" s="75">
        <f>IF(ISERROR(C17/RawSEM!D17)=TRUE,0,C17/RawSEM!D17)</f>
        <v>-2.353791369567132E-2</v>
      </c>
      <c r="V17" s="75">
        <f>IF(ISERROR(D17/RawSEM!E17)=TRUE,0,D17/RawSEM!E17)</f>
        <v>2.5582705316860212E-2</v>
      </c>
      <c r="W17" s="75">
        <f>IF(ISERROR(E17/RawSEM!F17)=TRUE,0,E17/RawSEM!F17)</f>
        <v>0</v>
      </c>
      <c r="X17" s="75">
        <f>IF(ISERROR(F17/RawSEM!G17)=TRUE,0,F17/RawSEM!G17)</f>
        <v>4.8230494159831692E-3</v>
      </c>
      <c r="Y17" s="75">
        <f>IF(ISERROR(G17/RawSEM!H17)=TRUE,0,G17/RawSEM!H17)</f>
        <v>2.6620307792884781E-2</v>
      </c>
      <c r="Z17" s="75">
        <f>IF(ISERROR(H17/RawSEM!I17)=TRUE,0,H17/RawSEM!I17)</f>
        <v>1.2943187536330038E-2</v>
      </c>
      <c r="AA17" s="75">
        <f>IF(ISERROR(I17/RawSEM!J17)=TRUE,0,I17/RawSEM!J17)</f>
        <v>3.8650339445175795E-3</v>
      </c>
      <c r="AB17" s="56" t="str">
        <f t="shared" si="2"/>
        <v>07-Apr-2025  Bl No 16</v>
      </c>
      <c r="AD17" s="117"/>
      <c r="AE17" s="118"/>
      <c r="AF17" s="119"/>
      <c r="AG17" s="118"/>
      <c r="AH17" s="119"/>
      <c r="AI17" s="116"/>
      <c r="AJ17" s="109"/>
      <c r="AK17" s="108"/>
      <c r="AL17" s="116"/>
      <c r="AM17" s="115"/>
      <c r="AN17" s="118"/>
      <c r="AO17" s="119"/>
      <c r="AP17" s="118"/>
      <c r="AQ17" s="119"/>
      <c r="AR17" s="116"/>
      <c r="AS17" s="109"/>
      <c r="AT17" s="108"/>
      <c r="AU17" s="116"/>
      <c r="AV17" s="115"/>
      <c r="AW17" s="118"/>
      <c r="AX17" s="119"/>
      <c r="AY17" s="118"/>
      <c r="AZ17" s="119"/>
      <c r="BA17" s="116"/>
      <c r="BB17" s="109"/>
      <c r="BC17" s="108"/>
      <c r="BD17" s="116"/>
      <c r="BE17" s="115"/>
      <c r="BF17" s="118"/>
      <c r="BG17" s="119"/>
      <c r="BH17" s="118"/>
      <c r="BI17" s="119"/>
      <c r="BJ17" s="116"/>
      <c r="BK17" s="109"/>
      <c r="BL17" s="108"/>
      <c r="BM17" s="116"/>
      <c r="BN17" s="115"/>
      <c r="BO17" s="118"/>
      <c r="BP17" s="119"/>
      <c r="BQ17" s="118"/>
      <c r="BR17" s="119"/>
      <c r="BS17" s="116"/>
      <c r="BT17" s="109"/>
      <c r="BU17" s="108"/>
      <c r="BV17" s="116"/>
      <c r="BW17" s="115"/>
      <c r="BX17" s="118"/>
      <c r="BY17" s="119"/>
      <c r="BZ17" s="118"/>
      <c r="CA17" s="119"/>
      <c r="CB17" s="116"/>
      <c r="CC17" s="109"/>
      <c r="CD17" s="108"/>
      <c r="CE17" s="116"/>
      <c r="CF17" s="115"/>
      <c r="CG17" s="118"/>
      <c r="CH17" s="119"/>
      <c r="CI17" s="118"/>
      <c r="CJ17" s="119"/>
      <c r="CK17" s="116"/>
      <c r="CL17" s="109"/>
      <c r="CM17" s="108"/>
      <c r="CN17" s="116"/>
      <c r="CQ17" s="75"/>
      <c r="CR17" s="75"/>
      <c r="CS17" s="75"/>
      <c r="CT17" s="75"/>
      <c r="CU17" s="75"/>
      <c r="CV17" s="75"/>
      <c r="CW17" s="75"/>
      <c r="CX17" s="56"/>
    </row>
    <row r="18" spans="1:102" ht="17.100000000000001" customHeight="1" x14ac:dyDescent="0.25">
      <c r="A18" s="60">
        <f>RawSEM!A18</f>
        <v>45754</v>
      </c>
      <c r="B18" s="18">
        <v>17</v>
      </c>
      <c r="C18" s="20">
        <f>-RawSEM!D18+RawSCADA!D18</f>
        <v>-22.567895111111056</v>
      </c>
      <c r="D18" s="20">
        <f>-RawSEM!E18+RawSCADA!E18</f>
        <v>4.3853548888888838</v>
      </c>
      <c r="E18" s="20">
        <f>-RawSEM!F18+RawSCADA!F18</f>
        <v>0</v>
      </c>
      <c r="F18" s="20">
        <f>-RawSEM!G18+RawSCADA!G18</f>
        <v>1.0264692222222322</v>
      </c>
      <c r="G18" s="20">
        <f>-RawSEM!H18+RawSCADA!H18</f>
        <v>1.6630888888888933</v>
      </c>
      <c r="H18" s="20">
        <f>-RawSEM!I18+RawSCADA!I18</f>
        <v>0.37351144444444628</v>
      </c>
      <c r="I18" s="20">
        <f>-RawSEM!J18+RawSCADA!J18</f>
        <v>-0.19147155555556594</v>
      </c>
      <c r="J18" s="56" t="str">
        <f t="shared" si="1"/>
        <v>07-Apr-2025  Bl No 17</v>
      </c>
      <c r="K18" s="18">
        <f t="shared" si="0"/>
        <v>7</v>
      </c>
      <c r="L18" s="25"/>
      <c r="M18" s="25"/>
      <c r="N18" s="25"/>
      <c r="O18" s="25"/>
      <c r="P18" s="25"/>
      <c r="Q18" s="25"/>
      <c r="R18" s="25"/>
      <c r="S18" s="25"/>
      <c r="U18" s="75">
        <f>IF(ISERROR(C18/RawSEM!D18)=TRUE,0,C18/RawSEM!D18)</f>
        <v>-2.998296536518167E-2</v>
      </c>
      <c r="V18" s="75">
        <f>IF(ISERROR(D18/RawSEM!E18)=TRUE,0,D18/RawSEM!E18)</f>
        <v>2.6402438769534742E-2</v>
      </c>
      <c r="W18" s="75">
        <f>IF(ISERROR(E18/RawSEM!F18)=TRUE,0,E18/RawSEM!F18)</f>
        <v>0</v>
      </c>
      <c r="X18" s="75">
        <f>IF(ISERROR(F18/RawSEM!G18)=TRUE,0,F18/RawSEM!G18)</f>
        <v>1.243752301552652E-2</v>
      </c>
      <c r="Y18" s="75">
        <f>IF(ISERROR(G18/RawSEM!H18)=TRUE,0,G18/RawSEM!H18)</f>
        <v>2.6831631057992161E-2</v>
      </c>
      <c r="Z18" s="75">
        <f>IF(ISERROR(H18/RawSEM!I18)=TRUE,0,H18/RawSEM!I18)</f>
        <v>9.960942685517107E-3</v>
      </c>
      <c r="AA18" s="75">
        <f>IF(ISERROR(I18/RawSEM!J18)=TRUE,0,I18/RawSEM!J18)</f>
        <v>-1.9189833745807269E-3</v>
      </c>
      <c r="AB18" s="56" t="str">
        <f t="shared" si="2"/>
        <v>07-Apr-2025  Bl No 17</v>
      </c>
      <c r="AD18" s="121" t="s">
        <v>118</v>
      </c>
      <c r="AE18" s="121"/>
      <c r="AF18" s="121"/>
      <c r="AG18" s="121"/>
      <c r="AH18" s="121"/>
      <c r="AI18" s="121"/>
      <c r="AJ18" s="121"/>
      <c r="AK18" s="121"/>
      <c r="AL18" s="121"/>
      <c r="AM18" s="121" t="s">
        <v>119</v>
      </c>
      <c r="AN18" s="121"/>
      <c r="AO18" s="121"/>
      <c r="AP18" s="121"/>
      <c r="AQ18" s="121"/>
      <c r="AR18" s="121"/>
      <c r="AS18" s="121"/>
      <c r="AT18" s="121"/>
      <c r="AU18" s="121"/>
      <c r="AV18" s="121" t="s">
        <v>120</v>
      </c>
      <c r="AW18" s="121"/>
      <c r="AX18" s="121"/>
      <c r="AY18" s="121"/>
      <c r="AZ18" s="121"/>
      <c r="BA18" s="121"/>
      <c r="BB18" s="121"/>
      <c r="BC18" s="121"/>
      <c r="BD18" s="121"/>
      <c r="BE18" s="121" t="s">
        <v>121</v>
      </c>
      <c r="BF18" s="121"/>
      <c r="BG18" s="121"/>
      <c r="BH18" s="121"/>
      <c r="BI18" s="121"/>
      <c r="BJ18" s="121"/>
      <c r="BK18" s="121"/>
      <c r="BL18" s="121"/>
      <c r="BM18" s="121"/>
      <c r="BN18" s="121" t="s">
        <v>122</v>
      </c>
      <c r="BO18" s="121"/>
      <c r="BP18" s="121"/>
      <c r="BQ18" s="121"/>
      <c r="BR18" s="121"/>
      <c r="BS18" s="121"/>
      <c r="BT18" s="121"/>
      <c r="BU18" s="121"/>
      <c r="BV18" s="121"/>
      <c r="BW18" s="121" t="s">
        <v>123</v>
      </c>
      <c r="BX18" s="121"/>
      <c r="BY18" s="121"/>
      <c r="BZ18" s="121"/>
      <c r="CA18" s="121"/>
      <c r="CB18" s="121"/>
      <c r="CC18" s="121"/>
      <c r="CD18" s="121"/>
      <c r="CE18" s="121"/>
      <c r="CF18" s="121" t="s">
        <v>124</v>
      </c>
      <c r="CG18" s="121"/>
      <c r="CH18" s="121"/>
      <c r="CI18" s="121"/>
      <c r="CJ18" s="121"/>
      <c r="CK18" s="121"/>
      <c r="CL18" s="121"/>
      <c r="CM18" s="121"/>
      <c r="CN18" s="121"/>
      <c r="CQ18" s="75"/>
      <c r="CR18" s="75"/>
      <c r="CS18" s="75"/>
      <c r="CT18" s="75"/>
      <c r="CU18" s="75"/>
      <c r="CV18" s="75"/>
      <c r="CW18" s="75"/>
      <c r="CX18" s="56"/>
    </row>
    <row r="19" spans="1:102" ht="17.100000000000001" customHeight="1" x14ac:dyDescent="0.25">
      <c r="A19" s="60">
        <f>RawSEM!A19</f>
        <v>45754</v>
      </c>
      <c r="B19" s="18">
        <v>18</v>
      </c>
      <c r="C19" s="20">
        <f>-RawSEM!D19+RawSCADA!D19</f>
        <v>-20.835225444444518</v>
      </c>
      <c r="D19" s="20">
        <f>-RawSEM!E19+RawSCADA!E19</f>
        <v>2.448673444444438</v>
      </c>
      <c r="E19" s="20">
        <f>-RawSEM!F19+RawSCADA!F19</f>
        <v>0</v>
      </c>
      <c r="F19" s="20">
        <f>-RawSEM!G19+RawSCADA!G19</f>
        <v>0.83208666666666886</v>
      </c>
      <c r="G19" s="20">
        <f>-RawSEM!H19+RawSCADA!H19</f>
        <v>1.4121813333333364</v>
      </c>
      <c r="H19" s="20">
        <f>-RawSEM!I19+RawSCADA!I19</f>
        <v>1.2657432222222234</v>
      </c>
      <c r="I19" s="20">
        <f>-RawSEM!J19+RawSCADA!J19</f>
        <v>-0.17038333333333355</v>
      </c>
      <c r="J19" s="56" t="str">
        <f t="shared" si="1"/>
        <v>07-Apr-2025  Bl No 18</v>
      </c>
      <c r="K19" s="18">
        <f t="shared" si="0"/>
        <v>7</v>
      </c>
      <c r="L19" s="25"/>
      <c r="M19" s="25"/>
      <c r="N19" s="25"/>
      <c r="O19" s="25"/>
      <c r="P19" s="25"/>
      <c r="Q19" s="25"/>
      <c r="R19" s="25"/>
      <c r="S19" s="25"/>
      <c r="U19" s="75">
        <f>IF(ISERROR(C19/RawSEM!D19)=TRUE,0,C19/RawSEM!D19)</f>
        <v>-2.7406141858480511E-2</v>
      </c>
      <c r="V19" s="75">
        <f>IF(ISERROR(D19/RawSEM!E19)=TRUE,0,D19/RawSEM!E19)</f>
        <v>1.439093408715234E-2</v>
      </c>
      <c r="W19" s="75">
        <f>IF(ISERROR(E19/RawSEM!F19)=TRUE,0,E19/RawSEM!F19)</f>
        <v>0</v>
      </c>
      <c r="X19" s="75">
        <f>IF(ISERROR(F19/RawSEM!G19)=TRUE,0,F19/RawSEM!G19)</f>
        <v>9.5551567101433334E-3</v>
      </c>
      <c r="Y19" s="75">
        <f>IF(ISERROR(G19/RawSEM!H19)=TRUE,0,G19/RawSEM!H19)</f>
        <v>1.9933900971911722E-2</v>
      </c>
      <c r="Z19" s="75">
        <f>IF(ISERROR(H19/RawSEM!I19)=TRUE,0,H19/RawSEM!I19)</f>
        <v>4.0419451966528179E-2</v>
      </c>
      <c r="AA19" s="75">
        <f>IF(ISERROR(I19/RawSEM!J19)=TRUE,0,I19/RawSEM!J19)</f>
        <v>-1.7136491154667289E-3</v>
      </c>
      <c r="AB19" s="56" t="str">
        <f t="shared" si="2"/>
        <v>07-Apr-2025  Bl No 18</v>
      </c>
      <c r="AD19" s="73"/>
      <c r="AE19" s="20" t="s">
        <v>22</v>
      </c>
      <c r="AF19" s="74" t="s">
        <v>115</v>
      </c>
      <c r="AG19" s="20" t="s">
        <v>24</v>
      </c>
      <c r="AH19" s="74" t="s">
        <v>116</v>
      </c>
      <c r="AI19" s="20" t="s">
        <v>26</v>
      </c>
      <c r="AJ19" s="17" t="s">
        <v>37</v>
      </c>
      <c r="AK19" s="17" t="s">
        <v>36</v>
      </c>
      <c r="AL19" s="76" t="s">
        <v>117</v>
      </c>
      <c r="AM19" s="73"/>
      <c r="AN19" s="20" t="s">
        <v>22</v>
      </c>
      <c r="AO19" s="74" t="s">
        <v>115</v>
      </c>
      <c r="AP19" s="20" t="s">
        <v>24</v>
      </c>
      <c r="AQ19" s="74" t="s">
        <v>116</v>
      </c>
      <c r="AR19" s="20" t="s">
        <v>26</v>
      </c>
      <c r="AS19" s="17" t="s">
        <v>37</v>
      </c>
      <c r="AT19" s="17" t="s">
        <v>36</v>
      </c>
      <c r="AU19" s="76" t="s">
        <v>117</v>
      </c>
      <c r="AV19" s="73"/>
      <c r="AW19" s="20" t="s">
        <v>22</v>
      </c>
      <c r="AX19" s="74" t="s">
        <v>115</v>
      </c>
      <c r="AY19" s="20" t="s">
        <v>24</v>
      </c>
      <c r="AZ19" s="74" t="s">
        <v>116</v>
      </c>
      <c r="BA19" s="20" t="s">
        <v>26</v>
      </c>
      <c r="BB19" s="17" t="s">
        <v>37</v>
      </c>
      <c r="BC19" s="17" t="s">
        <v>36</v>
      </c>
      <c r="BD19" s="76" t="s">
        <v>117</v>
      </c>
      <c r="BE19" s="73"/>
      <c r="BF19" s="20" t="s">
        <v>22</v>
      </c>
      <c r="BG19" s="74" t="s">
        <v>115</v>
      </c>
      <c r="BH19" s="20" t="s">
        <v>24</v>
      </c>
      <c r="BI19" s="74" t="s">
        <v>116</v>
      </c>
      <c r="BJ19" s="20" t="s">
        <v>26</v>
      </c>
      <c r="BK19" s="17" t="s">
        <v>37</v>
      </c>
      <c r="BL19" s="17" t="s">
        <v>36</v>
      </c>
      <c r="BM19" s="76" t="s">
        <v>117</v>
      </c>
      <c r="BN19" s="73"/>
      <c r="BO19" s="20" t="s">
        <v>22</v>
      </c>
      <c r="BP19" s="74" t="s">
        <v>115</v>
      </c>
      <c r="BQ19" s="20" t="s">
        <v>24</v>
      </c>
      <c r="BR19" s="74" t="s">
        <v>116</v>
      </c>
      <c r="BS19" s="20" t="s">
        <v>26</v>
      </c>
      <c r="BT19" s="17" t="s">
        <v>37</v>
      </c>
      <c r="BU19" s="17" t="s">
        <v>36</v>
      </c>
      <c r="BV19" s="76" t="s">
        <v>117</v>
      </c>
      <c r="BW19" s="73"/>
      <c r="BX19" s="20" t="s">
        <v>22</v>
      </c>
      <c r="BY19" s="74" t="s">
        <v>115</v>
      </c>
      <c r="BZ19" s="20" t="s">
        <v>24</v>
      </c>
      <c r="CA19" s="74" t="s">
        <v>116</v>
      </c>
      <c r="CB19" s="20" t="s">
        <v>26</v>
      </c>
      <c r="CC19" s="17" t="s">
        <v>37</v>
      </c>
      <c r="CD19" s="17" t="s">
        <v>36</v>
      </c>
      <c r="CE19" s="76" t="s">
        <v>117</v>
      </c>
      <c r="CF19" s="73"/>
      <c r="CG19" s="20" t="s">
        <v>22</v>
      </c>
      <c r="CH19" s="74" t="s">
        <v>115</v>
      </c>
      <c r="CI19" s="20" t="s">
        <v>24</v>
      </c>
      <c r="CJ19" s="74" t="s">
        <v>116</v>
      </c>
      <c r="CK19" s="20" t="s">
        <v>26</v>
      </c>
      <c r="CL19" s="17" t="s">
        <v>37</v>
      </c>
      <c r="CM19" s="17" t="s">
        <v>36</v>
      </c>
      <c r="CN19" s="76" t="s">
        <v>117</v>
      </c>
      <c r="CQ19" s="75"/>
      <c r="CR19" s="75"/>
      <c r="CS19" s="75"/>
      <c r="CT19" s="75"/>
      <c r="CU19" s="75"/>
      <c r="CV19" s="75"/>
      <c r="CW19" s="75"/>
      <c r="CX19" s="56"/>
    </row>
    <row r="20" spans="1:102" ht="17.100000000000001" customHeight="1" x14ac:dyDescent="0.25">
      <c r="A20" s="60">
        <f>RawSEM!A20</f>
        <v>45754</v>
      </c>
      <c r="B20" s="18">
        <v>19</v>
      </c>
      <c r="C20" s="20">
        <f>-RawSEM!D20+RawSCADA!D20</f>
        <v>-22.921240000000012</v>
      </c>
      <c r="D20" s="20">
        <f>-RawSEM!E20+RawSCADA!E20</f>
        <v>1.510777777777804</v>
      </c>
      <c r="E20" s="20">
        <f>-RawSEM!F20+RawSCADA!F20</f>
        <v>0</v>
      </c>
      <c r="F20" s="20">
        <f>-RawSEM!G20+RawSCADA!G20</f>
        <v>-0.38616233333333128</v>
      </c>
      <c r="G20" s="20">
        <f>-RawSEM!H20+RawSCADA!H20</f>
        <v>2.3096671111111107</v>
      </c>
      <c r="H20" s="20">
        <f>-RawSEM!I20+RawSCADA!I20</f>
        <v>1.2381127777777756</v>
      </c>
      <c r="I20" s="20">
        <f>-RawSEM!J20+RawSCADA!J20</f>
        <v>0.88351466666665601</v>
      </c>
      <c r="J20" s="56" t="str">
        <f t="shared" si="1"/>
        <v>07-Apr-2025  Bl No 19</v>
      </c>
      <c r="K20" s="18">
        <f t="shared" si="0"/>
        <v>7</v>
      </c>
      <c r="L20" s="25"/>
      <c r="M20" s="25"/>
      <c r="N20" s="25"/>
      <c r="O20" s="25"/>
      <c r="P20" s="25"/>
      <c r="Q20" s="25"/>
      <c r="R20" s="25"/>
      <c r="S20" s="25"/>
      <c r="U20" s="75">
        <f>IF(ISERROR(C20/RawSEM!D20)=TRUE,0,C20/RawSEM!D20)</f>
        <v>-2.9591210454487277E-2</v>
      </c>
      <c r="V20" s="75">
        <f>IF(ISERROR(D20/RawSEM!E20)=TRUE,0,D20/RawSEM!E20)</f>
        <v>8.7894487746427823E-3</v>
      </c>
      <c r="W20" s="75">
        <f>IF(ISERROR(E20/RawSEM!F20)=TRUE,0,E20/RawSEM!F20)</f>
        <v>0</v>
      </c>
      <c r="X20" s="75">
        <f>IF(ISERROR(F20/RawSEM!G20)=TRUE,0,F20/RawSEM!G20)</f>
        <v>-4.1696235874247095E-3</v>
      </c>
      <c r="Y20" s="75">
        <f>IF(ISERROR(G20/RawSEM!H20)=TRUE,0,G20/RawSEM!H20)</f>
        <v>3.4878272553504501E-2</v>
      </c>
      <c r="Z20" s="75">
        <f>IF(ISERROR(H20/RawSEM!I20)=TRUE,0,H20/RawSEM!I20)</f>
        <v>4.6093667268948639E-2</v>
      </c>
      <c r="AA20" s="75">
        <f>IF(ISERROR(I20/RawSEM!J20)=TRUE,0,I20/RawSEM!J20)</f>
        <v>8.6337388077591549E-3</v>
      </c>
      <c r="AB20" s="56" t="str">
        <f t="shared" si="2"/>
        <v>07-Apr-2025  Bl No 19</v>
      </c>
      <c r="AD20" s="73" t="str">
        <f>TEXT(A2,"dd-mmm-yy")</f>
        <v>07-Apr-25</v>
      </c>
      <c r="AE20" s="20">
        <f>MAX(U2:U97)</f>
        <v>2.1983370691415566E-2</v>
      </c>
      <c r="AF20" s="63" t="str">
        <f>VLOOKUP(AE20,U2:AB97,AK20,FALSE)</f>
        <v>07-Apr-2025  Bl No 85</v>
      </c>
      <c r="AG20" s="20">
        <f>MIN(U2:U97)</f>
        <v>-2.998296536518167E-2</v>
      </c>
      <c r="AH20" s="63" t="str">
        <f>VLOOKUP(AG20,U2:AB97,AK20,FALSE)</f>
        <v>07-Apr-2025  Bl No 17</v>
      </c>
      <c r="AI20" s="20">
        <f>AVERAGE(U2:U97)</f>
        <v>-4.9398111558791808E-3</v>
      </c>
      <c r="AJ20" s="18">
        <f>COUNT(U2:U97)</f>
        <v>96</v>
      </c>
      <c r="AK20" s="17">
        <f>COLUMNS(U97:AB132)</f>
        <v>8</v>
      </c>
      <c r="AL20" s="15">
        <f t="shared" ref="AL20:AL26" si="11">AE20-AG20</f>
        <v>5.1966336056597236E-2</v>
      </c>
      <c r="AM20" s="73" t="str">
        <f>TEXT(A2,"dd-mmm-yy")</f>
        <v>07-Apr-25</v>
      </c>
      <c r="AN20" s="20">
        <f>MAX(V2:V97)</f>
        <v>5.5392075847802327E-2</v>
      </c>
      <c r="AO20" s="63" t="str">
        <f>VLOOKUP(AN20,V2:AB97,AT20,FALSE)</f>
        <v>07-Apr-2025  Bl No 93</v>
      </c>
      <c r="AP20" s="20">
        <f>MIN(V2:V97)</f>
        <v>-1.2101818309807517E-2</v>
      </c>
      <c r="AQ20" s="63" t="str">
        <f>VLOOKUP(AP20,V2:AB97,AT20,FALSE)</f>
        <v>07-Apr-2025  Bl No 33</v>
      </c>
      <c r="AR20" s="20">
        <f>AVERAGE(V2:V97)</f>
        <v>9.1627162067864677E-3</v>
      </c>
      <c r="AS20" s="18">
        <f>COUNT(V2:V97)</f>
        <v>96</v>
      </c>
      <c r="AT20" s="17">
        <f>COLUMNS(V97:AB132)</f>
        <v>7</v>
      </c>
      <c r="AU20" s="15">
        <f t="shared" ref="AU20:AU26" si="12">AN20-AP20</f>
        <v>6.7493894157609841E-2</v>
      </c>
      <c r="AV20" s="73" t="str">
        <f>TEXT(A2,"dd-mmm-yy")</f>
        <v>07-Apr-25</v>
      </c>
      <c r="AW20" s="20">
        <f>MAX(W2:W97)</f>
        <v>2.847625530452497E-2</v>
      </c>
      <c r="AX20" s="63" t="str">
        <f>VLOOKUP(AW20,W2:AB97,BC20,FALSE)</f>
        <v>07-Apr-2025  Bl No 31</v>
      </c>
      <c r="AY20" s="20">
        <f>MIN(W2:W97)</f>
        <v>-6.4360226616442112E-2</v>
      </c>
      <c r="AZ20" s="63" t="str">
        <f>VLOOKUP(AY20,W2:AB97,BC20,FALSE)</f>
        <v>07-Apr-2025  Bl No 43</v>
      </c>
      <c r="BA20" s="20">
        <f>AVERAGE(W2:W97)</f>
        <v>-9.9168352699975631E-3</v>
      </c>
      <c r="BB20" s="18">
        <f>COUNT(W2:W97)</f>
        <v>96</v>
      </c>
      <c r="BC20" s="17">
        <f>COLUMNS(W97:AB132)</f>
        <v>6</v>
      </c>
      <c r="BD20" s="15">
        <f t="shared" ref="BD20:BD26" si="13">AW20-AY20</f>
        <v>9.2836481920967079E-2</v>
      </c>
      <c r="BE20" s="73" t="str">
        <f>TEXT(A2,"dd-mmm-yy")</f>
        <v>07-Apr-25</v>
      </c>
      <c r="BF20" s="20">
        <f>MAX(X2:X97)</f>
        <v>0.1771276848754155</v>
      </c>
      <c r="BG20" s="63" t="str">
        <f>VLOOKUP(BF20,X2:AB97,BL20,FALSE)</f>
        <v>07-Apr-2025  Bl No 47</v>
      </c>
      <c r="BH20" s="20">
        <f>MIN(X2:X97)</f>
        <v>-0.10297327009900156</v>
      </c>
      <c r="BI20" s="63" t="str">
        <f>VLOOKUP(BH20,X2:AB97,BL20,FALSE)</f>
        <v>07-Apr-2025  Bl No 27</v>
      </c>
      <c r="BJ20" s="20">
        <f>AVERAGE(X2:X97)</f>
        <v>-7.9133125481003087E-3</v>
      </c>
      <c r="BK20" s="18">
        <f>COUNT(X2:X97)</f>
        <v>96</v>
      </c>
      <c r="BL20" s="17">
        <f>COLUMNS(X97:AB132)</f>
        <v>5</v>
      </c>
      <c r="BM20" s="15">
        <f t="shared" ref="BM20:BM26" si="14">BF20-BH20</f>
        <v>0.28010095497441706</v>
      </c>
      <c r="BN20" s="73" t="str">
        <f>TEXT(A2,"dd-mmm-yy")</f>
        <v>07-Apr-25</v>
      </c>
      <c r="BO20" s="20">
        <f>MAX(Y2:Y97)</f>
        <v>5.8452331404259913E-2</v>
      </c>
      <c r="BP20" s="63" t="str">
        <f>VLOOKUP(BO20,Y2:AB97,BU20,FALSE)</f>
        <v>07-Apr-2025  Bl No 5</v>
      </c>
      <c r="BQ20" s="20">
        <f>MIN(Y2:Y97)</f>
        <v>-7.4994089094727505E-3</v>
      </c>
      <c r="BR20" s="63" t="str">
        <f>VLOOKUP(BQ20,Y2:AB97,BU20,FALSE)</f>
        <v>07-Apr-2025  Bl No 42</v>
      </c>
      <c r="BS20" s="20">
        <f>AVERAGE(Y2:Y97)</f>
        <v>9.2015631786523406E-3</v>
      </c>
      <c r="BT20" s="18">
        <f>COUNT(Y2:Y97)</f>
        <v>96</v>
      </c>
      <c r="BU20" s="17">
        <f>COLUMNS(Y97:AB132)</f>
        <v>4</v>
      </c>
      <c r="BV20" s="15">
        <f t="shared" ref="BV20:BV26" si="15">BO20-BQ20</f>
        <v>6.595174031373266E-2</v>
      </c>
      <c r="BW20" s="73" t="str">
        <f>TEXT(A2,"dd-mmm-yy")</f>
        <v>07-Apr-25</v>
      </c>
      <c r="BX20" s="20">
        <f>MAX(Z2:Z97)</f>
        <v>6.5330047899779059E-2</v>
      </c>
      <c r="BY20" s="63" t="str">
        <f>VLOOKUP(BX20,Z2:AB97,CD20,FALSE)</f>
        <v>07-Apr-2025  Bl No 30</v>
      </c>
      <c r="BZ20" s="20">
        <f>MIN(Z2:Z97)</f>
        <v>-0.15339038851150047</v>
      </c>
      <c r="CA20" s="63" t="str">
        <f>VLOOKUP(BZ20,Z2:AB97,CD20,FALSE)</f>
        <v>07-Apr-2025  Bl No 34</v>
      </c>
      <c r="CB20" s="20">
        <f>AVERAGE(Z2:Z97)</f>
        <v>6.204655512035394E-3</v>
      </c>
      <c r="CC20" s="18">
        <f>COUNT(Z2:Z97)</f>
        <v>96</v>
      </c>
      <c r="CD20" s="17">
        <f>COLUMNS(Z97:AB132)</f>
        <v>3</v>
      </c>
      <c r="CE20" s="15">
        <f t="shared" ref="CE20:CE26" si="16">BX20-BZ20</f>
        <v>0.21872043641127953</v>
      </c>
      <c r="CF20" s="73" t="str">
        <f>TEXT(A2,"dd-mmm-yy")</f>
        <v>07-Apr-25</v>
      </c>
      <c r="CG20" s="20">
        <f>MAX(AA2:AA97)</f>
        <v>1.6534665130189911E-2</v>
      </c>
      <c r="CH20" s="63" t="str">
        <f>VLOOKUP(CG20,AA2:AB97,CM20,FALSE)</f>
        <v>07-Apr-2025  Bl No 2</v>
      </c>
      <c r="CI20" s="20">
        <f>MIN(AA2:AA97)</f>
        <v>-1.8681452905263272E-2</v>
      </c>
      <c r="CJ20" s="63" t="str">
        <f>VLOOKUP(CI20,AA2:AB97,CM20,FALSE)</f>
        <v>07-Apr-2025  Bl No 96</v>
      </c>
      <c r="CK20" s="20">
        <f>AVERAGE(AA2:AA97)</f>
        <v>-6.477290945257363E-3</v>
      </c>
      <c r="CL20" s="18">
        <f>COUNT(AA2:AA97)</f>
        <v>96</v>
      </c>
      <c r="CM20" s="17">
        <f>COLUMNS(AA97:AB132)</f>
        <v>2</v>
      </c>
      <c r="CN20" s="15">
        <f t="shared" ref="CN20:CN26" si="17">CG20-CI20</f>
        <v>3.5216118035453187E-2</v>
      </c>
      <c r="CQ20" s="75"/>
      <c r="CR20" s="75"/>
      <c r="CS20" s="75"/>
      <c r="CT20" s="75"/>
      <c r="CU20" s="75"/>
      <c r="CV20" s="75"/>
      <c r="CW20" s="75"/>
      <c r="CX20" s="56"/>
    </row>
    <row r="21" spans="1:102" ht="17.100000000000001" customHeight="1" x14ac:dyDescent="0.25">
      <c r="A21" s="60">
        <f>RawSEM!A21</f>
        <v>45754</v>
      </c>
      <c r="B21" s="18">
        <v>20</v>
      </c>
      <c r="C21" s="20">
        <f>-RawSEM!D21+RawSCADA!D21</f>
        <v>-22.177320222222306</v>
      </c>
      <c r="D21" s="20">
        <f>-RawSEM!E21+RawSCADA!E21</f>
        <v>2.0510453333333487</v>
      </c>
      <c r="E21" s="20">
        <f>-RawSEM!F21+RawSCADA!F21</f>
        <v>0</v>
      </c>
      <c r="F21" s="20">
        <f>-RawSEM!G21+RawSCADA!G21</f>
        <v>-2.1850591111111157</v>
      </c>
      <c r="G21" s="20">
        <f>-RawSEM!H21+RawSCADA!H21</f>
        <v>1.9971407777777728</v>
      </c>
      <c r="H21" s="20">
        <f>-RawSEM!I21+RawSCADA!I21</f>
        <v>0.28551933333333324</v>
      </c>
      <c r="I21" s="20">
        <f>-RawSEM!J21+RawSCADA!J21</f>
        <v>0.67420288888888535</v>
      </c>
      <c r="J21" s="56" t="str">
        <f t="shared" si="1"/>
        <v>07-Apr-2025  Bl No 20</v>
      </c>
      <c r="K21" s="18">
        <f t="shared" si="0"/>
        <v>7</v>
      </c>
      <c r="L21" s="25"/>
      <c r="M21" s="25"/>
      <c r="N21" s="25"/>
      <c r="O21" s="25"/>
      <c r="P21" s="25"/>
      <c r="Q21" s="25"/>
      <c r="R21" s="25"/>
      <c r="S21" s="25"/>
      <c r="U21" s="75">
        <f>IF(ISERROR(C21/RawSEM!D21)=TRUE,0,C21/RawSEM!D21)</f>
        <v>-2.8015655531939829E-2</v>
      </c>
      <c r="V21" s="75">
        <f>IF(ISERROR(D21/RawSEM!E21)=TRUE,0,D21/RawSEM!E21)</f>
        <v>1.2040494931089203E-2</v>
      </c>
      <c r="W21" s="75">
        <f>IF(ISERROR(E21/RawSEM!F21)=TRUE,0,E21/RawSEM!F21)</f>
        <v>0</v>
      </c>
      <c r="X21" s="75">
        <f>IF(ISERROR(F21/RawSEM!G21)=TRUE,0,F21/RawSEM!G21)</f>
        <v>-2.1925792193175309E-2</v>
      </c>
      <c r="Y21" s="75">
        <f>IF(ISERROR(G21/RawSEM!H21)=TRUE,0,G21/RawSEM!H21)</f>
        <v>2.8590049843356651E-2</v>
      </c>
      <c r="Z21" s="75">
        <f>IF(ISERROR(H21/RawSEM!I21)=TRUE,0,H21/RawSEM!I21)</f>
        <v>8.7218760182469837E-3</v>
      </c>
      <c r="AA21" s="75">
        <f>IF(ISERROR(I21/RawSEM!J21)=TRUE,0,I21/RawSEM!J21)</f>
        <v>6.6962266982726684E-3</v>
      </c>
      <c r="AB21" s="56" t="str">
        <f t="shared" si="2"/>
        <v>07-Apr-2025  Bl No 20</v>
      </c>
      <c r="AD21" s="73" t="str">
        <f>TEXT(A98,"dd-mmm-yy")</f>
        <v>08-Apr-25</v>
      </c>
      <c r="AE21" s="20">
        <f>MAX(U98:U193)</f>
        <v>1.8481103383795779E-2</v>
      </c>
      <c r="AF21" s="63" t="str">
        <f>VLOOKUP(AE21,U98:AB193,AK21,FALSE)</f>
        <v>08-Apr-2025  Bl No 82</v>
      </c>
      <c r="AG21" s="20">
        <f>MIN(U98:U193)</f>
        <v>-7.4881066941698427E-3</v>
      </c>
      <c r="AH21" s="63" t="str">
        <f>VLOOKUP(AG21,U98:AB193,AK21,FALSE)</f>
        <v>08-Apr-2025  Bl No 17</v>
      </c>
      <c r="AI21" s="20">
        <f>AVERAGE(U98:U193)</f>
        <v>4.4229696519579465E-3</v>
      </c>
      <c r="AJ21" s="18">
        <f>COUNT(U98:U193)</f>
        <v>96</v>
      </c>
      <c r="AK21" s="18">
        <f>COLUMNS(U193:AB228)</f>
        <v>8</v>
      </c>
      <c r="AL21" s="15">
        <f t="shared" si="11"/>
        <v>2.596921007796562E-2</v>
      </c>
      <c r="AM21" s="73" t="str">
        <f>TEXT(A98,"dd-mmm-yy")</f>
        <v>08-Apr-25</v>
      </c>
      <c r="AN21" s="20">
        <f>MAX(V98:V193)</f>
        <v>4.3581257588963689E-2</v>
      </c>
      <c r="AO21" s="63" t="str">
        <f>VLOOKUP(AN21,V98:AB193,AT21,FALSE)</f>
        <v>08-Apr-2025  Bl No 91</v>
      </c>
      <c r="AP21" s="20">
        <f>MIN(V98:V193)</f>
        <v>-1.6005465888771241E-2</v>
      </c>
      <c r="AQ21" s="63" t="str">
        <f>VLOOKUP(AP21,V98:AB193,AT21,FALSE)</f>
        <v>08-Apr-2025  Bl No 68</v>
      </c>
      <c r="AR21" s="20">
        <f>AVERAGE(V98:V193)</f>
        <v>1.040375549683582E-2</v>
      </c>
      <c r="AS21" s="18">
        <f>COUNT(V98:V193)</f>
        <v>96</v>
      </c>
      <c r="AT21" s="18">
        <f>COLUMNS(V193:AB228)</f>
        <v>7</v>
      </c>
      <c r="AU21" s="15">
        <f t="shared" si="12"/>
        <v>5.9586723477734929E-2</v>
      </c>
      <c r="AV21" s="73" t="str">
        <f>TEXT(A98,"dd-mmm-yy")</f>
        <v>08-Apr-25</v>
      </c>
      <c r="AW21" s="20">
        <f>MAX(W98:W193)</f>
        <v>0.14970310626475322</v>
      </c>
      <c r="AX21" s="63" t="str">
        <f>VLOOKUP(AW21,W98:AB193,BC21,FALSE)</f>
        <v>08-Apr-2025  Bl No 70</v>
      </c>
      <c r="AY21" s="20">
        <f>MIN(W98:W193)</f>
        <v>-2.4051774453453023E-2</v>
      </c>
      <c r="AZ21" s="63" t="str">
        <f>VLOOKUP(AY21,W98:AB193,BC21,FALSE)</f>
        <v>08-Apr-2025  Bl No 44</v>
      </c>
      <c r="BA21" s="20">
        <f>AVERAGE(W98:W193)</f>
        <v>4.0634288116091167E-3</v>
      </c>
      <c r="BB21" s="18">
        <f>COUNT(W98:W193)</f>
        <v>96</v>
      </c>
      <c r="BC21" s="18">
        <f>COLUMNS(W193:AB228)</f>
        <v>6</v>
      </c>
      <c r="BD21" s="15">
        <f t="shared" si="13"/>
        <v>0.17375488071820624</v>
      </c>
      <c r="BE21" s="73" t="str">
        <f>TEXT(A98,"dd-mmm-yy")</f>
        <v>08-Apr-25</v>
      </c>
      <c r="BF21" s="20">
        <f>MAX(X98:X193)</f>
        <v>1.5109358846709131E-2</v>
      </c>
      <c r="BG21" s="63" t="str">
        <f>VLOOKUP(BF21,X98:AB193,BL21,FALSE)</f>
        <v>08-Apr-2025  Bl No 78</v>
      </c>
      <c r="BH21" s="20">
        <f>MIN(X98:X193)</f>
        <v>-5.041969979814314E-2</v>
      </c>
      <c r="BI21" s="63" t="str">
        <f>VLOOKUP(BH21,X98:AB193,BL21,FALSE)</f>
        <v>08-Apr-2025  Bl No 5</v>
      </c>
      <c r="BJ21" s="20">
        <f>AVERAGE(X98:X193)</f>
        <v>-1.0802239407582291E-2</v>
      </c>
      <c r="BK21" s="18">
        <f>COUNT(X98:X193)</f>
        <v>96</v>
      </c>
      <c r="BL21" s="18">
        <f>COLUMNS(X193:AB228)</f>
        <v>5</v>
      </c>
      <c r="BM21" s="15">
        <f t="shared" si="14"/>
        <v>6.552905864485227E-2</v>
      </c>
      <c r="BN21" s="73" t="str">
        <f>TEXT(A98,"dd-mmm-yy")</f>
        <v>08-Apr-25</v>
      </c>
      <c r="BO21" s="20">
        <f>MAX(Y98:Y193)</f>
        <v>7.2924549569299349E-2</v>
      </c>
      <c r="BP21" s="63" t="str">
        <f>VLOOKUP(BO21,Y98:AB193,BU21,FALSE)</f>
        <v>08-Apr-2025  Bl No 4</v>
      </c>
      <c r="BQ21" s="20">
        <f>MIN(Y98:Y193)</f>
        <v>-9.6114868950018129E-3</v>
      </c>
      <c r="BR21" s="63" t="str">
        <f>VLOOKUP(BQ21,Y98:AB193,BU21,FALSE)</f>
        <v>08-Apr-2025  Bl No 42</v>
      </c>
      <c r="BS21" s="20">
        <f>AVERAGE(Y98:Y193)</f>
        <v>8.904297979364777E-3</v>
      </c>
      <c r="BT21" s="18">
        <f>COUNT(Y98:Y193)</f>
        <v>96</v>
      </c>
      <c r="BU21" s="18">
        <f>COLUMNS(Y193:AB228)</f>
        <v>4</v>
      </c>
      <c r="BV21" s="15">
        <f t="shared" si="15"/>
        <v>8.253603646430116E-2</v>
      </c>
      <c r="BW21" s="73" t="str">
        <f>TEXT(A98,"dd-mmm-yy")</f>
        <v>08-Apr-25</v>
      </c>
      <c r="BX21" s="20">
        <f>MAX(Z98:Z193)</f>
        <v>5.0388955904034291E-2</v>
      </c>
      <c r="BY21" s="63" t="str">
        <f>VLOOKUP(BX21,Z98:AB193,CD21,FALSE)</f>
        <v>08-Apr-2025  Bl No 28</v>
      </c>
      <c r="BZ21" s="20">
        <f>MIN(Z98:Z193)</f>
        <v>-3.9032402819072665E-2</v>
      </c>
      <c r="CA21" s="63" t="str">
        <f>VLOOKUP(BZ21,Z98:AB193,CD21,FALSE)</f>
        <v>08-Apr-2025  Bl No 32</v>
      </c>
      <c r="CB21" s="20">
        <f>AVERAGE(Z98:Z193)</f>
        <v>4.737212229251264E-3</v>
      </c>
      <c r="CC21" s="18">
        <f>COUNT(Z98:Z193)</f>
        <v>96</v>
      </c>
      <c r="CD21" s="18">
        <f>COLUMNS(Z193:AB228)</f>
        <v>3</v>
      </c>
      <c r="CE21" s="15">
        <f t="shared" si="16"/>
        <v>8.9421358723106956E-2</v>
      </c>
      <c r="CF21" s="73" t="str">
        <f>TEXT(A98,"dd-mmm-yy")</f>
        <v>08-Apr-25</v>
      </c>
      <c r="CG21" s="20">
        <f>MAX(AA98:AA193)</f>
        <v>-3.2659473398480537E-3</v>
      </c>
      <c r="CH21" s="63" t="str">
        <f>VLOOKUP(CG21,AA98:AB193,CM21,FALSE)</f>
        <v>08-Apr-2025  Bl No 49</v>
      </c>
      <c r="CI21" s="20">
        <f>MIN(AA98:AA193)</f>
        <v>-2.0743858563020474E-2</v>
      </c>
      <c r="CJ21" s="63" t="str">
        <f>VLOOKUP(CI21,AA98:AB193,CM21,FALSE)</f>
        <v>08-Apr-2025  Bl No 55</v>
      </c>
      <c r="CK21" s="20">
        <f>AVERAGE(AA98:AA193)</f>
        <v>-9.9773033948872287E-3</v>
      </c>
      <c r="CL21" s="18">
        <f>COUNT(AA98:AA193)</f>
        <v>96</v>
      </c>
      <c r="CM21" s="18">
        <f>COLUMNS(AA193:AB228)</f>
        <v>2</v>
      </c>
      <c r="CN21" s="15">
        <f t="shared" si="17"/>
        <v>1.747791122317242E-2</v>
      </c>
      <c r="CQ21" s="75"/>
      <c r="CR21" s="75"/>
      <c r="CS21" s="75"/>
      <c r="CT21" s="75"/>
      <c r="CU21" s="75"/>
      <c r="CV21" s="75"/>
      <c r="CW21" s="75"/>
      <c r="CX21" s="56"/>
    </row>
    <row r="22" spans="1:102" ht="17.100000000000001" customHeight="1" x14ac:dyDescent="0.25">
      <c r="A22" s="60">
        <f>RawSEM!A22</f>
        <v>45754</v>
      </c>
      <c r="B22" s="18">
        <v>21</v>
      </c>
      <c r="C22" s="20">
        <f>-RawSEM!D22+RawSCADA!D22</f>
        <v>-23.109745555555492</v>
      </c>
      <c r="D22" s="20">
        <f>-RawSEM!E22+RawSCADA!E22</f>
        <v>2.1713502222222019</v>
      </c>
      <c r="E22" s="20">
        <f>-RawSEM!F22+RawSCADA!F22</f>
        <v>0</v>
      </c>
      <c r="F22" s="20">
        <f>-RawSEM!G22+RawSCADA!G22</f>
        <v>-4.6446817777777767</v>
      </c>
      <c r="G22" s="20">
        <f>-RawSEM!H22+RawSCADA!H22</f>
        <v>2.1417678888888929</v>
      </c>
      <c r="H22" s="20">
        <f>-RawSEM!I22+RawSCADA!I22</f>
        <v>-0.45908077777777834</v>
      </c>
      <c r="I22" s="20">
        <f>-RawSEM!J22+RawSCADA!J22</f>
        <v>-0.23567533333333301</v>
      </c>
      <c r="J22" s="56" t="str">
        <f t="shared" si="1"/>
        <v>07-Apr-2025  Bl No 21</v>
      </c>
      <c r="K22" s="18">
        <f t="shared" si="0"/>
        <v>7</v>
      </c>
      <c r="L22" s="25"/>
      <c r="M22" s="25"/>
      <c r="N22" s="25"/>
      <c r="O22" s="25"/>
      <c r="P22" s="25"/>
      <c r="Q22" s="25"/>
      <c r="R22" s="25"/>
      <c r="S22" s="25"/>
      <c r="U22" s="75">
        <f>IF(ISERROR(C22/RawSEM!D22)=TRUE,0,C22/RawSEM!D22)</f>
        <v>-2.8790387653489766E-2</v>
      </c>
      <c r="V22" s="75">
        <f>IF(ISERROR(D22/RawSEM!E22)=TRUE,0,D22/RawSEM!E22)</f>
        <v>1.3347955289202748E-2</v>
      </c>
      <c r="W22" s="75">
        <f>IF(ISERROR(E22/RawSEM!F22)=TRUE,0,E22/RawSEM!F22)</f>
        <v>0</v>
      </c>
      <c r="X22" s="75">
        <f>IF(ISERROR(F22/RawSEM!G22)=TRUE,0,F22/RawSEM!G22)</f>
        <v>-4.4441612233789195E-2</v>
      </c>
      <c r="Y22" s="75">
        <f>IF(ISERROR(G22/RawSEM!H22)=TRUE,0,G22/RawSEM!H22)</f>
        <v>2.7754036419637952E-2</v>
      </c>
      <c r="Z22" s="75">
        <f>IF(ISERROR(H22/RawSEM!I22)=TRUE,0,H22/RawSEM!I22)</f>
        <v>-1.2398474034703632E-2</v>
      </c>
      <c r="AA22" s="75">
        <f>IF(ISERROR(I22/RawSEM!J22)=TRUE,0,I22/RawSEM!J22)</f>
        <v>-2.1832463772412164E-3</v>
      </c>
      <c r="AB22" s="56" t="str">
        <f t="shared" si="2"/>
        <v>07-Apr-2025  Bl No 21</v>
      </c>
      <c r="AD22" s="73" t="str">
        <f>TEXT(A194,"dd-mmm-yy")</f>
        <v>09-Apr-25</v>
      </c>
      <c r="AE22" s="20">
        <f>MAX(U194:U289)</f>
        <v>1.7267353885054557E-2</v>
      </c>
      <c r="AF22" s="63" t="str">
        <f>VLOOKUP(AE22,U194:AB289,AK22,FALSE)</f>
        <v>09-Apr-2025  Bl No 83</v>
      </c>
      <c r="AG22" s="20">
        <f>MIN(U194:U289)</f>
        <v>-5.0237984870853791E-2</v>
      </c>
      <c r="AH22" s="63" t="str">
        <f>VLOOKUP(AG22,U194:AB289,AK22,FALSE)</f>
        <v>09-Apr-2025  Bl No 45</v>
      </c>
      <c r="AI22" s="20">
        <f>AVERAGE(U194:U289)</f>
        <v>8.8811671983616061E-4</v>
      </c>
      <c r="AJ22" s="18">
        <f>COUNT(U194:U289)</f>
        <v>96</v>
      </c>
      <c r="AK22" s="18">
        <f>COLUMNS(U289:AB324)</f>
        <v>8</v>
      </c>
      <c r="AL22" s="15">
        <f t="shared" si="11"/>
        <v>6.7505338755908348E-2</v>
      </c>
      <c r="AM22" s="73" t="str">
        <f>TEXT(A194,"dd-mmm-yy")</f>
        <v>09-Apr-25</v>
      </c>
      <c r="AN22" s="20">
        <f>MAX(V194:V289)</f>
        <v>0.12950192082947695</v>
      </c>
      <c r="AO22" s="63" t="str">
        <f>VLOOKUP(AN22,V194:AB289,AT22,FALSE)</f>
        <v>09-Apr-2025  Bl No 29</v>
      </c>
      <c r="AP22" s="20">
        <f>MIN(V194:V289)</f>
        <v>-7.8417559625561906E-2</v>
      </c>
      <c r="AQ22" s="63" t="str">
        <f>VLOOKUP(AP22,V194:AB289,AT22,FALSE)</f>
        <v>09-Apr-2025  Bl No 34</v>
      </c>
      <c r="AR22" s="20">
        <f>AVERAGE(V194:V289)</f>
        <v>1.0335675580648535E-2</v>
      </c>
      <c r="AS22" s="18">
        <f>COUNT(V194:V289)</f>
        <v>96</v>
      </c>
      <c r="AT22" s="18">
        <f>COLUMNS(V289:AB324)</f>
        <v>7</v>
      </c>
      <c r="AU22" s="15">
        <f t="shared" si="12"/>
        <v>0.20791948045503886</v>
      </c>
      <c r="AV22" s="73" t="str">
        <f>TEXT(A194,"dd-mmm-yy")</f>
        <v>09-Apr-25</v>
      </c>
      <c r="AW22" s="20">
        <f>MAX(W194:W289)</f>
        <v>2.0996177311966877E-2</v>
      </c>
      <c r="AX22" s="63" t="str">
        <f>VLOOKUP(AW22,W194:AB289,BC22,FALSE)</f>
        <v>09-Apr-2025  Bl No 20</v>
      </c>
      <c r="AY22" s="20">
        <f>MIN(W194:W289)</f>
        <v>-4.8885164190429826E-2</v>
      </c>
      <c r="AZ22" s="63" t="str">
        <f>VLOOKUP(AY22,W194:AB289,BC22,FALSE)</f>
        <v>09-Apr-2025  Bl No 45</v>
      </c>
      <c r="BA22" s="20">
        <f>AVERAGE(W194:W289)</f>
        <v>1.3845360777581001E-3</v>
      </c>
      <c r="BB22" s="18">
        <f>COUNT(W194:W289)</f>
        <v>96</v>
      </c>
      <c r="BC22" s="18">
        <f>COLUMNS(W289:AB324)</f>
        <v>6</v>
      </c>
      <c r="BD22" s="15">
        <f t="shared" si="13"/>
        <v>6.9881341502396707E-2</v>
      </c>
      <c r="BE22" s="73" t="str">
        <f>TEXT(A194,"dd-mmm-yy")</f>
        <v>09-Apr-25</v>
      </c>
      <c r="BF22" s="20">
        <f>MAX(X194:X289)</f>
        <v>1.1301970001534482E-2</v>
      </c>
      <c r="BG22" s="63" t="str">
        <f>VLOOKUP(BF22,X194:AB289,BL22,FALSE)</f>
        <v>09-Apr-2025  Bl No 64</v>
      </c>
      <c r="BH22" s="20">
        <f>MIN(X194:X289)</f>
        <v>-4.7046044766126623E-2</v>
      </c>
      <c r="BI22" s="63" t="str">
        <f>VLOOKUP(BH22,X194:AB289,BL22,FALSE)</f>
        <v>09-Apr-2025  Bl No 45</v>
      </c>
      <c r="BJ22" s="20">
        <f>AVERAGE(X194:X289)</f>
        <v>-9.0187869909938243E-3</v>
      </c>
      <c r="BK22" s="18">
        <f>COUNT(X194:X289)</f>
        <v>96</v>
      </c>
      <c r="BL22" s="18">
        <f>COLUMNS(X289:AB324)</f>
        <v>5</v>
      </c>
      <c r="BM22" s="15">
        <f t="shared" si="14"/>
        <v>5.8348014767661105E-2</v>
      </c>
      <c r="BN22" s="73" t="str">
        <f>TEXT(A194,"dd-mmm-yy")</f>
        <v>09-Apr-25</v>
      </c>
      <c r="BO22" s="20">
        <f>MAX(Y194:Y289)</f>
        <v>4.2498018205087973E-2</v>
      </c>
      <c r="BP22" s="63" t="str">
        <f>VLOOKUP(BO22,Y194:AB289,BU22,FALSE)</f>
        <v>09-Apr-2025  Bl No 32</v>
      </c>
      <c r="BQ22" s="20">
        <f>MIN(Y194:Y289)</f>
        <v>-6.5151147329915948E-2</v>
      </c>
      <c r="BR22" s="63" t="str">
        <f>VLOOKUP(BQ22,Y194:AB289,BU22,FALSE)</f>
        <v>09-Apr-2025  Bl No 45</v>
      </c>
      <c r="BS22" s="20">
        <f>AVERAGE(Y194:Y289)</f>
        <v>4.8135287175710305E-3</v>
      </c>
      <c r="BT22" s="18">
        <f>COUNT(Y194:Y289)</f>
        <v>96</v>
      </c>
      <c r="BU22" s="18">
        <f>COLUMNS(Y289:AB324)</f>
        <v>4</v>
      </c>
      <c r="BV22" s="15">
        <f t="shared" si="15"/>
        <v>0.10764916553500392</v>
      </c>
      <c r="BW22" s="73" t="str">
        <f>TEXT(A194,"dd-mmm-yy")</f>
        <v>09-Apr-25</v>
      </c>
      <c r="BX22" s="20">
        <f>MAX(Z194:Z289)</f>
        <v>0.10507560142270891</v>
      </c>
      <c r="BY22" s="63" t="str">
        <f>VLOOKUP(BX22,Z194:AB289,CD22,FALSE)</f>
        <v>09-Apr-2025  Bl No 65</v>
      </c>
      <c r="BZ22" s="20">
        <f>MIN(Z194:Z289)</f>
        <v>-4.9671142816938983E-2</v>
      </c>
      <c r="CA22" s="63" t="str">
        <f>VLOOKUP(BZ22,Z194:AB289,CD22,FALSE)</f>
        <v>09-Apr-2025  Bl No 45</v>
      </c>
      <c r="CB22" s="20">
        <f>AVERAGE(Z194:Z289)</f>
        <v>5.0477449619440598E-3</v>
      </c>
      <c r="CC22" s="18">
        <f>COUNT(Z194:Z289)</f>
        <v>96</v>
      </c>
      <c r="CD22" s="18">
        <f>COLUMNS(Z289:AB324)</f>
        <v>3</v>
      </c>
      <c r="CE22" s="15">
        <f t="shared" si="16"/>
        <v>0.1547467442396479</v>
      </c>
      <c r="CF22" s="73" t="str">
        <f>TEXT(A194,"dd-mmm-yy")</f>
        <v>09-Apr-25</v>
      </c>
      <c r="CG22" s="20">
        <f>MAX(AA194:AA289)</f>
        <v>-2.8313524281801819E-4</v>
      </c>
      <c r="CH22" s="63" t="str">
        <f>VLOOKUP(CG22,AA194:AB289,CM22,FALSE)</f>
        <v>09-Apr-2025  Bl No 56</v>
      </c>
      <c r="CI22" s="20">
        <f>MIN(AA194:AA289)</f>
        <v>-6.8936018436018459E-2</v>
      </c>
      <c r="CJ22" s="63" t="str">
        <f>VLOOKUP(CI22,AA194:AB289,CM22,FALSE)</f>
        <v>09-Apr-2025  Bl No 30</v>
      </c>
      <c r="CK22" s="20">
        <f>AVERAGE(AA194:AA289)</f>
        <v>-1.1611281911320508E-2</v>
      </c>
      <c r="CL22" s="18">
        <f>COUNT(AA194:AA289)</f>
        <v>96</v>
      </c>
      <c r="CM22" s="18">
        <f>COLUMNS(AA289:AB324)</f>
        <v>2</v>
      </c>
      <c r="CN22" s="15">
        <f t="shared" si="17"/>
        <v>6.865288319320044E-2</v>
      </c>
      <c r="CQ22" s="75"/>
      <c r="CR22" s="75"/>
      <c r="CS22" s="75"/>
      <c r="CT22" s="75"/>
      <c r="CU22" s="75"/>
      <c r="CV22" s="75"/>
      <c r="CW22" s="75"/>
      <c r="CX22" s="56"/>
    </row>
    <row r="23" spans="1:102" ht="17.100000000000001" customHeight="1" x14ac:dyDescent="0.25">
      <c r="A23" s="60">
        <f>RawSEM!A23</f>
        <v>45754</v>
      </c>
      <c r="B23" s="18">
        <v>22</v>
      </c>
      <c r="C23" s="20">
        <f>-RawSEM!D23+RawSCADA!D23</f>
        <v>-22.881236666666609</v>
      </c>
      <c r="D23" s="20">
        <f>-RawSEM!E23+RawSCADA!E23</f>
        <v>1.4611571111111346</v>
      </c>
      <c r="E23" s="20">
        <f>-RawSEM!F23+RawSCADA!F23</f>
        <v>0</v>
      </c>
      <c r="F23" s="20">
        <f>-RawSEM!G23+RawSCADA!G23</f>
        <v>-7.430724111111104</v>
      </c>
      <c r="G23" s="20">
        <f>-RawSEM!H23+RawSCADA!H23</f>
        <v>1.972946444444446</v>
      </c>
      <c r="H23" s="20">
        <f>-RawSEM!I23+RawSCADA!I23</f>
        <v>1.3261323333333301</v>
      </c>
      <c r="I23" s="20">
        <f>-RawSEM!J23+RawSCADA!J23</f>
        <v>-0.39866577777777934</v>
      </c>
      <c r="J23" s="56" t="str">
        <f t="shared" si="1"/>
        <v>07-Apr-2025  Bl No 22</v>
      </c>
      <c r="K23" s="18">
        <f t="shared" si="0"/>
        <v>7</v>
      </c>
      <c r="L23" s="25"/>
      <c r="M23" s="25"/>
      <c r="N23" s="25"/>
      <c r="O23" s="25"/>
      <c r="P23" s="25"/>
      <c r="Q23" s="25"/>
      <c r="R23" s="25"/>
      <c r="S23" s="25"/>
      <c r="U23" s="75">
        <f>IF(ISERROR(C23/RawSEM!D23)=TRUE,0,C23/RawSEM!D23)</f>
        <v>-2.7928362537709684E-2</v>
      </c>
      <c r="V23" s="75">
        <f>IF(ISERROR(D23/RawSEM!E23)=TRUE,0,D23/RawSEM!E23)</f>
        <v>8.8941595304004913E-3</v>
      </c>
      <c r="W23" s="75">
        <f>IF(ISERROR(E23/RawSEM!F23)=TRUE,0,E23/RawSEM!F23)</f>
        <v>0</v>
      </c>
      <c r="X23" s="75">
        <f>IF(ISERROR(F23/RawSEM!G23)=TRUE,0,F23/RawSEM!G23)</f>
        <v>-6.4557099708976662E-2</v>
      </c>
      <c r="Y23" s="75">
        <f>IF(ISERROR(G23/RawSEM!H23)=TRUE,0,G23/RawSEM!H23)</f>
        <v>2.3346047328141519E-2</v>
      </c>
      <c r="Z23" s="75">
        <f>IF(ISERROR(H23/RawSEM!I23)=TRUE,0,H23/RawSEM!I23)</f>
        <v>4.1526765285501845E-2</v>
      </c>
      <c r="AA23" s="75">
        <f>IF(ISERROR(I23/RawSEM!J23)=TRUE,0,I23/RawSEM!J23)</f>
        <v>-3.6420073392498973E-3</v>
      </c>
      <c r="AB23" s="56" t="str">
        <f t="shared" si="2"/>
        <v>07-Apr-2025  Bl No 22</v>
      </c>
      <c r="AD23" s="73" t="str">
        <f>TEXT(A290,"dd-mmm-yy")</f>
        <v>10-Apr-25</v>
      </c>
      <c r="AE23" s="20">
        <f>MAX(U290:U385)</f>
        <v>4.3619632071858122E-2</v>
      </c>
      <c r="AF23" s="63" t="str">
        <f>VLOOKUP(AE23,U290:AB385,AK23,FALSE)</f>
        <v>10-Apr-2025  Bl No 82</v>
      </c>
      <c r="AG23" s="20">
        <f>MIN(U290:U385)</f>
        <v>-3.0406242322510598E-2</v>
      </c>
      <c r="AH23" s="63" t="str">
        <f>VLOOKUP(AG23,U290:AB385,AK23,FALSE)</f>
        <v>10-Apr-2025  Bl No 50</v>
      </c>
      <c r="AI23" s="20">
        <f>AVERAGE(U290:U385)</f>
        <v>6.4309324739692426E-3</v>
      </c>
      <c r="AJ23" s="18">
        <f>COUNT(U290:U385)</f>
        <v>96</v>
      </c>
      <c r="AK23" s="18">
        <f>COLUMNS(U385:AB420)</f>
        <v>8</v>
      </c>
      <c r="AL23" s="15">
        <f t="shared" si="11"/>
        <v>7.4025874394368724E-2</v>
      </c>
      <c r="AM23" s="73" t="str">
        <f>TEXT(A290,"dd-mmm-yy")</f>
        <v>10-Apr-25</v>
      </c>
      <c r="AN23" s="20">
        <f>MAX(V290:V385)</f>
        <v>8.3890873770268937E-2</v>
      </c>
      <c r="AO23" s="63" t="str">
        <f>VLOOKUP(AN23,V290:AB385,AT23,FALSE)</f>
        <v>10-Apr-2025  Bl No 13</v>
      </c>
      <c r="AP23" s="20">
        <f>MIN(V290:V385)</f>
        <v>-4.0047255442964107E-2</v>
      </c>
      <c r="AQ23" s="63" t="str">
        <f>VLOOKUP(AP23,V290:AB385,AT23,FALSE)</f>
        <v>10-Apr-2025  Bl No 50</v>
      </c>
      <c r="AR23" s="20">
        <f>AVERAGE(V290:V385)</f>
        <v>1.2958079486839295E-2</v>
      </c>
      <c r="AS23" s="18">
        <f>COUNT(V290:V385)</f>
        <v>96</v>
      </c>
      <c r="AT23" s="18">
        <f>COLUMNS(V385:AB420)</f>
        <v>7</v>
      </c>
      <c r="AU23" s="15">
        <f t="shared" si="12"/>
        <v>0.12393812921323305</v>
      </c>
      <c r="AV23" s="73" t="str">
        <f>TEXT(A290,"dd-mmm-yy")</f>
        <v>10-Apr-25</v>
      </c>
      <c r="AW23" s="20">
        <f>MAX(W290:W385)</f>
        <v>7.4441963349194215E-2</v>
      </c>
      <c r="AX23" s="63" t="str">
        <f>VLOOKUP(AW23,W290:AB385,BC23,FALSE)</f>
        <v>10-Apr-2025  Bl No 62</v>
      </c>
      <c r="AY23" s="20">
        <f>MIN(W290:W385)</f>
        <v>-0.14571223454712234</v>
      </c>
      <c r="AZ23" s="63" t="str">
        <f>VLOOKUP(AY23,W290:AB385,BC23,FALSE)</f>
        <v>10-Apr-2025  Bl No 50</v>
      </c>
      <c r="BA23" s="20">
        <f>AVERAGE(W290:W385)</f>
        <v>-8.6570525824684798E-3</v>
      </c>
      <c r="BB23" s="18">
        <f>COUNT(W290:W385)</f>
        <v>96</v>
      </c>
      <c r="BC23" s="18">
        <f>COLUMNS(W385:AB420)</f>
        <v>6</v>
      </c>
      <c r="BD23" s="15">
        <f t="shared" si="13"/>
        <v>0.22015419789631657</v>
      </c>
      <c r="BE23" s="73" t="str">
        <f>TEXT(A290,"dd-mmm-yy")</f>
        <v>10-Apr-25</v>
      </c>
      <c r="BF23" s="20">
        <f>MAX(X290:X385)</f>
        <v>6.5943042037211411E-3</v>
      </c>
      <c r="BG23" s="63" t="str">
        <f>VLOOKUP(BF23,X290:AB385,BL23,FALSE)</f>
        <v>10-Apr-2025  Bl No 46</v>
      </c>
      <c r="BH23" s="20">
        <f>MIN(X290:X385)</f>
        <v>-5.4321802176664373E-2</v>
      </c>
      <c r="BI23" s="63" t="str">
        <f>VLOOKUP(BH23,X290:AB385,BL23,FALSE)</f>
        <v>10-Apr-2025  Bl No 28</v>
      </c>
      <c r="BJ23" s="20">
        <f>AVERAGE(X290:X385)</f>
        <v>-9.9563595422634196E-3</v>
      </c>
      <c r="BK23" s="18">
        <f>COUNT(X290:X385)</f>
        <v>96</v>
      </c>
      <c r="BL23" s="18">
        <f>COLUMNS(X385:AB420)</f>
        <v>5</v>
      </c>
      <c r="BM23" s="15">
        <f t="shared" si="14"/>
        <v>6.0916106380385512E-2</v>
      </c>
      <c r="BN23" s="73" t="str">
        <f>TEXT(A290,"dd-mmm-yy")</f>
        <v>10-Apr-25</v>
      </c>
      <c r="BO23" s="20">
        <f>MAX(Y290:Y385)</f>
        <v>4.3734592572855419E-2</v>
      </c>
      <c r="BP23" s="63" t="str">
        <f>VLOOKUP(BO23,Y290:AB385,BU23,FALSE)</f>
        <v>10-Apr-2025  Bl No 69</v>
      </c>
      <c r="BQ23" s="20">
        <f>MIN(Y290:Y385)</f>
        <v>-5.2571694458844465E-2</v>
      </c>
      <c r="BR23" s="63" t="str">
        <f>VLOOKUP(BQ23,Y290:AB385,BU23,FALSE)</f>
        <v>10-Apr-2025  Bl No 50</v>
      </c>
      <c r="BS23" s="20">
        <f>AVERAGE(Y290:Y385)</f>
        <v>5.7653848694935589E-3</v>
      </c>
      <c r="BT23" s="18">
        <f>COUNT(Y290:Y385)</f>
        <v>96</v>
      </c>
      <c r="BU23" s="18">
        <f>COLUMNS(Y385:AB420)</f>
        <v>4</v>
      </c>
      <c r="BV23" s="15">
        <f t="shared" si="15"/>
        <v>9.6306287031699883E-2</v>
      </c>
      <c r="BW23" s="73" t="str">
        <f>TEXT(A290,"dd-mmm-yy")</f>
        <v>10-Apr-25</v>
      </c>
      <c r="BX23" s="20">
        <f>MAX(Z290:Z385)</f>
        <v>0.18455172841905271</v>
      </c>
      <c r="BY23" s="63" t="str">
        <f>VLOOKUP(BX23,Z290:AB385,CD23,FALSE)</f>
        <v>10-Apr-2025  Bl No 66</v>
      </c>
      <c r="BZ23" s="20">
        <f>MIN(Z290:Z385)</f>
        <v>-4.979454119278047E-2</v>
      </c>
      <c r="CA23" s="63" t="str">
        <f>VLOOKUP(BZ23,Z290:AB385,CD23,FALSE)</f>
        <v>10-Apr-2025  Bl No 50</v>
      </c>
      <c r="CB23" s="20">
        <f>AVERAGE(Z290:Z385)</f>
        <v>7.0245657502143212E-3</v>
      </c>
      <c r="CC23" s="18">
        <f>COUNT(Z290:Z385)</f>
        <v>96</v>
      </c>
      <c r="CD23" s="18">
        <f>COLUMNS(Z385:AB420)</f>
        <v>3</v>
      </c>
      <c r="CE23" s="15">
        <f t="shared" si="16"/>
        <v>0.23434626961183319</v>
      </c>
      <c r="CF23" s="73" t="str">
        <f>TEXT(A290,"dd-mmm-yy")</f>
        <v>10-Apr-25</v>
      </c>
      <c r="CG23" s="20">
        <f>MAX(AA290:AA385)</f>
        <v>5.0325709751287834E-3</v>
      </c>
      <c r="CH23" s="63" t="str">
        <f>VLOOKUP(CG23,AA290:AB385,CM23,FALSE)</f>
        <v>10-Apr-2025  Bl No 51</v>
      </c>
      <c r="CI23" s="20">
        <f>MIN(AA290:AA385)</f>
        <v>-0.19782149497643572</v>
      </c>
      <c r="CJ23" s="63" t="str">
        <f>VLOOKUP(CI23,AA290:AB385,CM23,FALSE)</f>
        <v>10-Apr-2025  Bl No 82</v>
      </c>
      <c r="CK23" s="20">
        <f>AVERAGE(AA290:AA385)</f>
        <v>-2.8680847208888739E-2</v>
      </c>
      <c r="CL23" s="18">
        <f>COUNT(AA290:AA385)</f>
        <v>96</v>
      </c>
      <c r="CM23" s="18">
        <f>COLUMNS(AA385:AB420)</f>
        <v>2</v>
      </c>
      <c r="CN23" s="15">
        <f t="shared" si="17"/>
        <v>0.20285406595156452</v>
      </c>
      <c r="CQ23" s="75"/>
      <c r="CR23" s="75"/>
      <c r="CS23" s="75"/>
      <c r="CT23" s="75"/>
      <c r="CU23" s="75"/>
      <c r="CV23" s="75"/>
      <c r="CW23" s="75"/>
      <c r="CX23" s="56"/>
    </row>
    <row r="24" spans="1:102" ht="17.100000000000001" customHeight="1" x14ac:dyDescent="0.25">
      <c r="A24" s="60">
        <f>RawSEM!A24</f>
        <v>45754</v>
      </c>
      <c r="B24" s="18">
        <v>23</v>
      </c>
      <c r="C24" s="20">
        <f>-RawSEM!D24+RawSCADA!D24</f>
        <v>-20.143176111111188</v>
      </c>
      <c r="D24" s="20">
        <f>-RawSEM!E24+RawSCADA!E24</f>
        <v>1.6274608888888906</v>
      </c>
      <c r="E24" s="20">
        <f>-RawSEM!F24+RawSCADA!F24</f>
        <v>0</v>
      </c>
      <c r="F24" s="20">
        <f>-RawSEM!G24+RawSCADA!G24</f>
        <v>-8.9302318888888834</v>
      </c>
      <c r="G24" s="20">
        <f>-RawSEM!H24+RawSCADA!H24</f>
        <v>1.5938456666666667</v>
      </c>
      <c r="H24" s="20">
        <f>-RawSEM!I24+RawSCADA!I24</f>
        <v>0.22305933333333172</v>
      </c>
      <c r="I24" s="20">
        <f>-RawSEM!J24+RawSCADA!J24</f>
        <v>-0.99740888888888435</v>
      </c>
      <c r="J24" s="56" t="str">
        <f t="shared" si="1"/>
        <v>07-Apr-2025  Bl No 23</v>
      </c>
      <c r="K24" s="18">
        <f t="shared" si="0"/>
        <v>7</v>
      </c>
      <c r="L24" s="25"/>
      <c r="M24" s="25"/>
      <c r="N24" s="25"/>
      <c r="O24" s="25"/>
      <c r="P24" s="25"/>
      <c r="Q24" s="25"/>
      <c r="R24" s="25"/>
      <c r="S24" s="25"/>
      <c r="U24" s="75">
        <f>IF(ISERROR(C24/RawSEM!D24)=TRUE,0,C24/RawSEM!D24)</f>
        <v>-2.4117662627320385E-2</v>
      </c>
      <c r="V24" s="75">
        <f>IF(ISERROR(D24/RawSEM!E24)=TRUE,0,D24/RawSEM!E24)</f>
        <v>9.363963211742982E-3</v>
      </c>
      <c r="W24" s="75">
        <f>IF(ISERROR(E24/RawSEM!F24)=TRUE,0,E24/RawSEM!F24)</f>
        <v>0</v>
      </c>
      <c r="X24" s="75">
        <f>IF(ISERROR(F24/RawSEM!G24)=TRUE,0,F24/RawSEM!G24)</f>
        <v>-7.3377615304947838E-2</v>
      </c>
      <c r="Y24" s="75">
        <f>IF(ISERROR(G24/RawSEM!H24)=TRUE,0,G24/RawSEM!H24)</f>
        <v>1.7297936057280451E-2</v>
      </c>
      <c r="Z24" s="75">
        <f>IF(ISERROR(H24/RawSEM!I24)=TRUE,0,H24/RawSEM!I24)</f>
        <v>5.2933926921567495E-3</v>
      </c>
      <c r="AA24" s="75">
        <f>IF(ISERROR(I24/RawSEM!J24)=TRUE,0,I24/RawSEM!J24)</f>
        <v>-8.7948103576520019E-3</v>
      </c>
      <c r="AB24" s="56" t="str">
        <f t="shared" si="2"/>
        <v>07-Apr-2025  Bl No 23</v>
      </c>
      <c r="AD24" s="73" t="str">
        <f>TEXT(A386,"dd-mmm-yy")</f>
        <v>11-Apr-25</v>
      </c>
      <c r="AE24" s="20">
        <f>MAX(U386:U481)</f>
        <v>3.1945567180014525E-2</v>
      </c>
      <c r="AF24" s="63" t="str">
        <f>VLOOKUP(AE24,U386:AB481,AK24,FALSE)</f>
        <v>11-Apr-2025  Bl No 50</v>
      </c>
      <c r="AG24" s="20">
        <f>MIN(U386:U481)</f>
        <v>-3.0053706721175973E-2</v>
      </c>
      <c r="AH24" s="63" t="str">
        <f>VLOOKUP(AG24,U386:AB481,AK24,FALSE)</f>
        <v>11-Apr-2025  Bl No 19</v>
      </c>
      <c r="AI24" s="20">
        <f>AVERAGE(U386:U481)</f>
        <v>5.9402754544237975E-4</v>
      </c>
      <c r="AJ24" s="18">
        <f>COUNT(U386:U481)</f>
        <v>96</v>
      </c>
      <c r="AK24" s="18">
        <f>COLUMNS(U481:AB516)</f>
        <v>8</v>
      </c>
      <c r="AL24" s="15">
        <f t="shared" si="11"/>
        <v>6.1999273901190498E-2</v>
      </c>
      <c r="AM24" s="73" t="str">
        <f>TEXT(A386,"dd-mmm-yy")</f>
        <v>11-Apr-25</v>
      </c>
      <c r="AN24" s="20">
        <f>MAX(V386:V481)</f>
        <v>4.6640069990481058E-2</v>
      </c>
      <c r="AO24" s="63" t="str">
        <f>VLOOKUP(AN24,V386:AB481,AT24,FALSE)</f>
        <v>11-Apr-2025  Bl No 13</v>
      </c>
      <c r="AP24" s="20">
        <f>MIN(V386:V481)</f>
        <v>-2.7436418766723432E-2</v>
      </c>
      <c r="AQ24" s="63" t="str">
        <f>VLOOKUP(AP24,V386:AB481,AT24,FALSE)</f>
        <v>11-Apr-2025  Bl No 50</v>
      </c>
      <c r="AR24" s="20">
        <f>AVERAGE(V386:V481)</f>
        <v>1.0514198048137779E-2</v>
      </c>
      <c r="AS24" s="18">
        <f>COUNT(V386:V481)</f>
        <v>96</v>
      </c>
      <c r="AT24" s="18">
        <f>COLUMNS(V481:AB516)</f>
        <v>7</v>
      </c>
      <c r="AU24" s="15">
        <f t="shared" si="12"/>
        <v>7.4076488757204489E-2</v>
      </c>
      <c r="AV24" s="73" t="str">
        <f>TEXT(A386,"dd-mmm-yy")</f>
        <v>11-Apr-25</v>
      </c>
      <c r="AW24" s="20">
        <f>MAX(W386:W481)</f>
        <v>3.7345266331536182E-2</v>
      </c>
      <c r="AX24" s="63" t="str">
        <f>VLOOKUP(AW24,W386:AB481,BC24,FALSE)</f>
        <v>11-Apr-2025  Bl No 29</v>
      </c>
      <c r="AY24" s="20">
        <f>MIN(W386:W481)</f>
        <v>-4.2165882975186426E-2</v>
      </c>
      <c r="AZ24" s="63" t="str">
        <f>VLOOKUP(AY24,W386:AB481,BC24,FALSE)</f>
        <v>11-Apr-2025  Bl No 64</v>
      </c>
      <c r="BA24" s="20">
        <f>AVERAGE(W386:W481)</f>
        <v>-8.2491347875335626E-3</v>
      </c>
      <c r="BB24" s="18">
        <f>COUNT(W386:W481)</f>
        <v>96</v>
      </c>
      <c r="BC24" s="18">
        <f>COLUMNS(W481:AB516)</f>
        <v>6</v>
      </c>
      <c r="BD24" s="15">
        <f t="shared" si="13"/>
        <v>7.9511149306722609E-2</v>
      </c>
      <c r="BE24" s="73" t="str">
        <f>TEXT(A386,"dd-mmm-yy")</f>
        <v>11-Apr-25</v>
      </c>
      <c r="BF24" s="20">
        <f>MAX(X386:X481)</f>
        <v>4.9575716966954439E-2</v>
      </c>
      <c r="BG24" s="63" t="str">
        <f>VLOOKUP(BF24,X386:AB481,BL24,FALSE)</f>
        <v>11-Apr-2025  Bl No 50</v>
      </c>
      <c r="BH24" s="20">
        <f>MIN(X386:X481)</f>
        <v>-5.1931419595807091E-2</v>
      </c>
      <c r="BI24" s="63" t="str">
        <f>VLOOKUP(BH24,X386:AB481,BL24,FALSE)</f>
        <v>11-Apr-2025  Bl No 6</v>
      </c>
      <c r="BJ24" s="20">
        <f>AVERAGE(X386:X481)</f>
        <v>-1.149515785418098E-2</v>
      </c>
      <c r="BK24" s="18">
        <f>COUNT(X386:X481)</f>
        <v>96</v>
      </c>
      <c r="BL24" s="18">
        <f>COLUMNS(X481:AB516)</f>
        <v>5</v>
      </c>
      <c r="BM24" s="15">
        <f t="shared" si="14"/>
        <v>0.10150713656276153</v>
      </c>
      <c r="BN24" s="73" t="str">
        <f>TEXT(A386,"dd-mmm-yy")</f>
        <v>11-Apr-25</v>
      </c>
      <c r="BO24" s="20">
        <f>MAX(Y386:Y481)</f>
        <v>5.1336664935963998E-2</v>
      </c>
      <c r="BP24" s="63" t="str">
        <f>VLOOKUP(BO24,Y386:AB481,BU24,FALSE)</f>
        <v>11-Apr-2025  Bl No 13</v>
      </c>
      <c r="BQ24" s="20">
        <f>MIN(Y386:Y481)</f>
        <v>-8.4440356718158398E-3</v>
      </c>
      <c r="BR24" s="63" t="str">
        <f>VLOOKUP(BQ24,Y386:AB481,BU24,FALSE)</f>
        <v>11-Apr-2025  Bl No 65</v>
      </c>
      <c r="BS24" s="20">
        <f>AVERAGE(Y386:Y481)</f>
        <v>9.635244300050267E-3</v>
      </c>
      <c r="BT24" s="18">
        <f>COUNT(Y386:Y481)</f>
        <v>96</v>
      </c>
      <c r="BU24" s="18">
        <f>COLUMNS(Y481:AB516)</f>
        <v>4</v>
      </c>
      <c r="BV24" s="15">
        <f t="shared" si="15"/>
        <v>5.9780700607779839E-2</v>
      </c>
      <c r="BW24" s="73" t="str">
        <f>TEXT(A386,"dd-mmm-yy")</f>
        <v>11-Apr-25</v>
      </c>
      <c r="BX24" s="20">
        <f>MAX(Z386:Z481)</f>
        <v>6.2556437025590009E-2</v>
      </c>
      <c r="BY24" s="63" t="str">
        <f>VLOOKUP(BX24,Z386:AB481,CD24,FALSE)</f>
        <v>11-Apr-2025  Bl No 65</v>
      </c>
      <c r="BZ24" s="20">
        <f>MIN(Z386:Z481)</f>
        <v>-2.8239802344016247E-2</v>
      </c>
      <c r="CA24" s="63" t="str">
        <f>VLOOKUP(BZ24,Z386:AB481,CD24,FALSE)</f>
        <v>11-Apr-2025  Bl No 32</v>
      </c>
      <c r="CB24" s="20">
        <f>AVERAGE(Z386:Z481)</f>
        <v>5.0241749447645029E-3</v>
      </c>
      <c r="CC24" s="18">
        <f>COUNT(Z386:Z481)</f>
        <v>96</v>
      </c>
      <c r="CD24" s="18">
        <f>COLUMNS(Z481:AB516)</f>
        <v>3</v>
      </c>
      <c r="CE24" s="15">
        <f t="shared" si="16"/>
        <v>9.0796239369606263E-2</v>
      </c>
      <c r="CF24" s="73" t="str">
        <f>TEXT(A386,"dd-mmm-yy")</f>
        <v>11-Apr-25</v>
      </c>
      <c r="CG24" s="20">
        <f>MAX(AA386:AA481)</f>
        <v>3.6077145023708924E-3</v>
      </c>
      <c r="CH24" s="63" t="str">
        <f>VLOOKUP(CG24,AA386:AB481,CM24,FALSE)</f>
        <v>11-Apr-2025  Bl No 72</v>
      </c>
      <c r="CI24" s="20">
        <f>MIN(AA386:AA481)</f>
        <v>-2.9292341298803745E-2</v>
      </c>
      <c r="CJ24" s="63" t="str">
        <f>VLOOKUP(CI24,AA386:AB481,CM24,FALSE)</f>
        <v>11-Apr-2025  Bl No 22</v>
      </c>
      <c r="CK24" s="20">
        <f>AVERAGE(AA386:AA481)</f>
        <v>-1.0787809368966172E-2</v>
      </c>
      <c r="CL24" s="18">
        <f>COUNT(AA386:AA481)</f>
        <v>96</v>
      </c>
      <c r="CM24" s="18">
        <f>COLUMNS(AA481:AB516)</f>
        <v>2</v>
      </c>
      <c r="CN24" s="15">
        <f t="shared" si="17"/>
        <v>3.2900055801174638E-2</v>
      </c>
      <c r="CQ24" s="75"/>
      <c r="CR24" s="75"/>
      <c r="CS24" s="75"/>
      <c r="CT24" s="75"/>
      <c r="CU24" s="75"/>
      <c r="CV24" s="75"/>
      <c r="CW24" s="75"/>
      <c r="CX24" s="56"/>
    </row>
    <row r="25" spans="1:102" ht="17.100000000000001" customHeight="1" x14ac:dyDescent="0.25">
      <c r="A25" s="60">
        <f>RawSEM!A25</f>
        <v>45754</v>
      </c>
      <c r="B25" s="18">
        <v>24</v>
      </c>
      <c r="C25" s="20">
        <f>-RawSEM!D25+RawSCADA!D25</f>
        <v>-20.2194508888889</v>
      </c>
      <c r="D25" s="20">
        <f>-RawSEM!E25+RawSCADA!E25</f>
        <v>0.73849055555555765</v>
      </c>
      <c r="E25" s="20">
        <f>-RawSEM!F25+RawSCADA!F25</f>
        <v>0</v>
      </c>
      <c r="F25" s="20">
        <f>-RawSEM!G25+RawSCADA!G25</f>
        <v>-10.896498555555567</v>
      </c>
      <c r="G25" s="20">
        <f>-RawSEM!H25+RawSCADA!H25</f>
        <v>0.85496300000001213</v>
      </c>
      <c r="H25" s="20">
        <f>-RawSEM!I25+RawSCADA!I25</f>
        <v>9.1788555555552875E-2</v>
      </c>
      <c r="I25" s="20">
        <f>-RawSEM!J25+RawSCADA!J25</f>
        <v>-0.84294677777778304</v>
      </c>
      <c r="J25" s="56" t="str">
        <f t="shared" si="1"/>
        <v>07-Apr-2025  Bl No 24</v>
      </c>
      <c r="K25" s="18">
        <f t="shared" si="0"/>
        <v>7</v>
      </c>
      <c r="L25" s="25"/>
      <c r="M25" s="25"/>
      <c r="N25" s="25"/>
      <c r="O25" s="25"/>
      <c r="P25" s="25"/>
      <c r="Q25" s="25"/>
      <c r="R25" s="25"/>
      <c r="S25" s="25"/>
      <c r="U25" s="75">
        <f>IF(ISERROR(C25/RawSEM!D25)=TRUE,0,C25/RawSEM!D25)</f>
        <v>-2.3328623156660934E-2</v>
      </c>
      <c r="V25" s="75">
        <f>IF(ISERROR(D25/RawSEM!E25)=TRUE,0,D25/RawSEM!E25)</f>
        <v>4.0395933763625507E-3</v>
      </c>
      <c r="W25" s="75">
        <f>IF(ISERROR(E25/RawSEM!F25)=TRUE,0,E25/RawSEM!F25)</f>
        <v>0</v>
      </c>
      <c r="X25" s="75">
        <f>IF(ISERROR(F25/RawSEM!G25)=TRUE,0,F25/RawSEM!G25)</f>
        <v>-8.666342803612069E-2</v>
      </c>
      <c r="Y25" s="75">
        <f>IF(ISERROR(G25/RawSEM!H25)=TRUE,0,G25/RawSEM!H25)</f>
        <v>8.4898613759136887E-3</v>
      </c>
      <c r="Z25" s="75">
        <f>IF(ISERROR(H25/RawSEM!I25)=TRUE,0,H25/RawSEM!I25)</f>
        <v>2.0011108979426729E-3</v>
      </c>
      <c r="AA25" s="75">
        <f>IF(ISERROR(I25/RawSEM!J25)=TRUE,0,I25/RawSEM!J25)</f>
        <v>-7.1194829204204646E-3</v>
      </c>
      <c r="AB25" s="56" t="str">
        <f t="shared" si="2"/>
        <v>07-Apr-2025  Bl No 24</v>
      </c>
      <c r="AD25" s="73" t="str">
        <f>TEXT(A482,"dd-mmm-yy")</f>
        <v>12-Apr-25</v>
      </c>
      <c r="AE25" s="20">
        <f>MAX(U482:U577)</f>
        <v>1.9517214564470545E-2</v>
      </c>
      <c r="AF25" s="63" t="str">
        <f>VLOOKUP(AE25,U482:AB577,AK25,FALSE)</f>
        <v>12-Apr-2025  Bl No 75</v>
      </c>
      <c r="AG25" s="20">
        <f>MIN(U482:U577)</f>
        <v>-8.6079604963004257E-3</v>
      </c>
      <c r="AH25" s="63" t="str">
        <f>VLOOKUP(AG25,U482:AB577,AK25,FALSE)</f>
        <v>12-Apr-2025  Bl No 22</v>
      </c>
      <c r="AI25" s="20">
        <f>AVERAGE(U482:U577)</f>
        <v>2.9836022766209103E-3</v>
      </c>
      <c r="AJ25" s="18">
        <f>COUNT(U482:U577)</f>
        <v>96</v>
      </c>
      <c r="AK25" s="18">
        <f>COLUMNS(U577:AB612)</f>
        <v>8</v>
      </c>
      <c r="AL25" s="15">
        <f t="shared" si="11"/>
        <v>2.812517506077097E-2</v>
      </c>
      <c r="AM25" s="73" t="str">
        <f>TEXT(A482,"dd-mmm-yy")</f>
        <v>12-Apr-25</v>
      </c>
      <c r="AN25" s="20">
        <f>MAX(V482:V577)</f>
        <v>3.6166614468238871E-2</v>
      </c>
      <c r="AO25" s="63" t="str">
        <f>VLOOKUP(AN25,V482:AB577,AT25,FALSE)</f>
        <v>12-Apr-2025  Bl No 94</v>
      </c>
      <c r="AP25" s="20">
        <f>MIN(V482:V577)</f>
        <v>-9.2381193709322653E-3</v>
      </c>
      <c r="AQ25" s="63" t="str">
        <f>VLOOKUP(AP25,V482:AB577,AT25,FALSE)</f>
        <v>12-Apr-2025  Bl No 41</v>
      </c>
      <c r="AR25" s="20">
        <f>AVERAGE(V482:V577)</f>
        <v>9.0164063482417126E-3</v>
      </c>
      <c r="AS25" s="18">
        <f>COUNT(V482:V577)</f>
        <v>96</v>
      </c>
      <c r="AT25" s="18">
        <f>COLUMNS(V577:AB612)</f>
        <v>7</v>
      </c>
      <c r="AU25" s="15">
        <f t="shared" si="12"/>
        <v>4.5404733839171138E-2</v>
      </c>
      <c r="AV25" s="73" t="str">
        <f>TEXT(A482,"dd-mmm-yy")</f>
        <v>12-Apr-25</v>
      </c>
      <c r="AW25" s="20">
        <f>MAX(W482:W577)</f>
        <v>0.183212686862438</v>
      </c>
      <c r="AX25" s="63" t="str">
        <f>VLOOKUP(AW25,W482:AB577,BC25,FALSE)</f>
        <v>12-Apr-2025  Bl No 49</v>
      </c>
      <c r="AY25" s="20">
        <f>MIN(W482:W577)</f>
        <v>-2.2033149031785611E-2</v>
      </c>
      <c r="AZ25" s="63" t="str">
        <f>VLOOKUP(AY25,W482:AB577,BC25,FALSE)</f>
        <v>12-Apr-2025  Bl No 1</v>
      </c>
      <c r="BA25" s="20">
        <f>AVERAGE(W482:W577)</f>
        <v>5.735699718368595E-3</v>
      </c>
      <c r="BB25" s="18">
        <f>COUNT(W482:W577)</f>
        <v>96</v>
      </c>
      <c r="BC25" s="18">
        <f>COLUMNS(W577:AB612)</f>
        <v>6</v>
      </c>
      <c r="BD25" s="15">
        <f t="shared" si="13"/>
        <v>0.2052458358942236</v>
      </c>
      <c r="BE25" s="73" t="str">
        <f>TEXT(A482,"dd-mmm-yy")</f>
        <v>12-Apr-25</v>
      </c>
      <c r="BF25" s="20">
        <f>MAX(X482:X577)</f>
        <v>3.0208637082208929E-3</v>
      </c>
      <c r="BG25" s="63" t="str">
        <f>VLOOKUP(BF25,X482:AB577,BL25,FALSE)</f>
        <v>12-Apr-2025  Bl No 61</v>
      </c>
      <c r="BH25" s="20">
        <f>MIN(X482:X577)</f>
        <v>-3.8214636962648742E-2</v>
      </c>
      <c r="BI25" s="63" t="str">
        <f>VLOOKUP(BH25,X482:AB577,BL25,FALSE)</f>
        <v>12-Apr-2025  Bl No 15</v>
      </c>
      <c r="BJ25" s="20">
        <f>AVERAGE(X482:X577)</f>
        <v>-9.7463503371279445E-3</v>
      </c>
      <c r="BK25" s="18">
        <f>COUNT(X482:X577)</f>
        <v>96</v>
      </c>
      <c r="BL25" s="18">
        <f>COLUMNS(X577:AB612)</f>
        <v>5</v>
      </c>
      <c r="BM25" s="15">
        <f t="shared" si="14"/>
        <v>4.1235500670869632E-2</v>
      </c>
      <c r="BN25" s="73" t="str">
        <f>TEXT(A482,"dd-mmm-yy")</f>
        <v>12-Apr-25</v>
      </c>
      <c r="BO25" s="20">
        <f>MAX(Y482:Y577)</f>
        <v>2.7776756852793169E-2</v>
      </c>
      <c r="BP25" s="63" t="str">
        <f>VLOOKUP(BO25,Y482:AB577,BU25,FALSE)</f>
        <v>12-Apr-2025  Bl No 10</v>
      </c>
      <c r="BQ25" s="20">
        <f>MIN(Y482:Y577)</f>
        <v>-9.6880543797547621E-3</v>
      </c>
      <c r="BR25" s="63" t="str">
        <f>VLOOKUP(BQ25,Y482:AB577,BU25,FALSE)</f>
        <v>12-Apr-2025  Bl No 62</v>
      </c>
      <c r="BS25" s="20">
        <f>AVERAGE(Y482:Y577)</f>
        <v>3.4816266327598396E-3</v>
      </c>
      <c r="BT25" s="18">
        <f>COUNT(Y482:Y577)</f>
        <v>96</v>
      </c>
      <c r="BU25" s="18">
        <f>COLUMNS(Y577:AB612)</f>
        <v>4</v>
      </c>
      <c r="BV25" s="15">
        <f t="shared" si="15"/>
        <v>3.7464811232547933E-2</v>
      </c>
      <c r="BW25" s="73" t="str">
        <f>TEXT(A482,"dd-mmm-yy")</f>
        <v>12-Apr-25</v>
      </c>
      <c r="BX25" s="20">
        <f>MAX(Z482:Z577)</f>
        <v>6.436939655598016E-2</v>
      </c>
      <c r="BY25" s="63" t="str">
        <f>VLOOKUP(BX25,Z482:AB577,CD25,FALSE)</f>
        <v>12-Apr-2025  Bl No 28</v>
      </c>
      <c r="BZ25" s="20">
        <f>MIN(Z482:Z577)</f>
        <v>-4.8699831215172164E-2</v>
      </c>
      <c r="CA25" s="63" t="str">
        <f>VLOOKUP(BZ25,Z482:AB577,CD25,FALSE)</f>
        <v>12-Apr-2025  Bl No 32</v>
      </c>
      <c r="CB25" s="20">
        <f>AVERAGE(Z482:Z577)</f>
        <v>5.288074080893209E-3</v>
      </c>
      <c r="CC25" s="18">
        <f>COUNT(Z482:Z577)</f>
        <v>96</v>
      </c>
      <c r="CD25" s="18">
        <f>COLUMNS(Z577:AB612)</f>
        <v>3</v>
      </c>
      <c r="CE25" s="15">
        <f t="shared" si="16"/>
        <v>0.11306922777115233</v>
      </c>
      <c r="CF25" s="73" t="str">
        <f>TEXT(A482,"dd-mmm-yy")</f>
        <v>12-Apr-25</v>
      </c>
      <c r="CG25" s="20">
        <f>MAX(AA482:AA577)</f>
        <v>1.8839387411479591E-3</v>
      </c>
      <c r="CH25" s="63" t="str">
        <f>VLOOKUP(CG25,AA482:AB577,CM25,FALSE)</f>
        <v>12-Apr-2025  Bl No 36</v>
      </c>
      <c r="CI25" s="20">
        <f>MIN(AA482:AA577)</f>
        <v>-2.1145420027026816E-2</v>
      </c>
      <c r="CJ25" s="63" t="str">
        <f>VLOOKUP(CI25,AA482:AB577,CM25,FALSE)</f>
        <v>12-Apr-2025  Bl No 83</v>
      </c>
      <c r="CK25" s="20">
        <f>AVERAGE(AA482:AA577)</f>
        <v>-1.0987512692329025E-2</v>
      </c>
      <c r="CL25" s="18">
        <f>COUNT(AA482:AA577)</f>
        <v>96</v>
      </c>
      <c r="CM25" s="18">
        <f>COLUMNS(AA577:AB612)</f>
        <v>2</v>
      </c>
      <c r="CN25" s="15">
        <f t="shared" si="17"/>
        <v>2.3029358768174777E-2</v>
      </c>
      <c r="CQ25" s="75"/>
      <c r="CR25" s="75"/>
      <c r="CS25" s="75"/>
      <c r="CT25" s="75"/>
      <c r="CU25" s="75"/>
      <c r="CV25" s="75"/>
      <c r="CW25" s="75"/>
      <c r="CX25" s="56"/>
    </row>
    <row r="26" spans="1:102" ht="17.100000000000001" customHeight="1" x14ac:dyDescent="0.25">
      <c r="A26" s="60">
        <f>RawSEM!A26</f>
        <v>45754</v>
      </c>
      <c r="B26" s="18">
        <v>25</v>
      </c>
      <c r="C26" s="20">
        <f>-RawSEM!D26+RawSCADA!D26</f>
        <v>-20.158342444444429</v>
      </c>
      <c r="D26" s="20">
        <f>-RawSEM!E26+RawSCADA!E26</f>
        <v>2.3712288888888793</v>
      </c>
      <c r="E26" s="20">
        <f>-RawSEM!F26+RawSCADA!F26</f>
        <v>0</v>
      </c>
      <c r="F26" s="20">
        <f>-RawSEM!G26+RawSCADA!G26</f>
        <v>-13.010348666666673</v>
      </c>
      <c r="G26" s="20">
        <f>-RawSEM!H26+RawSCADA!H26</f>
        <v>0.92350899999999569</v>
      </c>
      <c r="H26" s="20">
        <f>-RawSEM!I26+RawSCADA!I26</f>
        <v>-0.40164455555555634</v>
      </c>
      <c r="I26" s="20">
        <f>-RawSEM!J26+RawSCADA!J26</f>
        <v>-0.48634255555555228</v>
      </c>
      <c r="J26" s="56" t="str">
        <f t="shared" si="1"/>
        <v>07-Apr-2025  Bl No 25</v>
      </c>
      <c r="K26" s="18">
        <f t="shared" si="0"/>
        <v>7</v>
      </c>
      <c r="L26" s="25"/>
      <c r="M26" s="25"/>
      <c r="N26" s="25"/>
      <c r="O26" s="25"/>
      <c r="P26" s="25"/>
      <c r="Q26" s="25"/>
      <c r="R26" s="25"/>
      <c r="S26" s="25"/>
      <c r="U26" s="75">
        <f>IF(ISERROR(C26/RawSEM!D26)=TRUE,0,C26/RawSEM!D26)</f>
        <v>-2.267574027232603E-2</v>
      </c>
      <c r="V26" s="75">
        <f>IF(ISERROR(D26/RawSEM!E26)=TRUE,0,D26/RawSEM!E26)</f>
        <v>1.5522296316194431E-2</v>
      </c>
      <c r="W26" s="75">
        <f>IF(ISERROR(E26/RawSEM!F26)=TRUE,0,E26/RawSEM!F26)</f>
        <v>0</v>
      </c>
      <c r="X26" s="75">
        <f>IF(ISERROR(F26/RawSEM!G26)=TRUE,0,F26/RawSEM!G26)</f>
        <v>-0.10021887544483873</v>
      </c>
      <c r="Y26" s="75">
        <f>IF(ISERROR(G26/RawSEM!H26)=TRUE,0,G26/RawSEM!H26)</f>
        <v>8.5563331999169451E-3</v>
      </c>
      <c r="Z26" s="75">
        <f>IF(ISERROR(H26/RawSEM!I26)=TRUE,0,H26/RawSEM!I26)</f>
        <v>-7.5343011952164812E-3</v>
      </c>
      <c r="AA26" s="75">
        <f>IF(ISERROR(I26/RawSEM!J26)=TRUE,0,I26/RawSEM!J26)</f>
        <v>-4.0632837245225435E-3</v>
      </c>
      <c r="AB26" s="56" t="str">
        <f t="shared" si="2"/>
        <v>07-Apr-2025  Bl No 25</v>
      </c>
      <c r="AD26" s="73" t="str">
        <f>TEXT(A578,"dd-mmm-yy")</f>
        <v>13-Apr-25</v>
      </c>
      <c r="AE26" s="20">
        <f>MAX(U578:U673)</f>
        <v>1.6692978987521211E-2</v>
      </c>
      <c r="AF26" s="63" t="str">
        <f>VLOOKUP(AE26,U578:AB673,AK26,FALSE)</f>
        <v>13-Apr-2025  Bl No 81</v>
      </c>
      <c r="AG26" s="20">
        <f>MIN(U578:U673)</f>
        <v>-3.3943961058744421E-2</v>
      </c>
      <c r="AH26" s="63" t="str">
        <f>VLOOKUP(AG26,U578:AB673,AK26,FALSE)</f>
        <v>13-Apr-2025  Bl No 21</v>
      </c>
      <c r="AI26" s="20">
        <f>AVERAGE(U578:U673)</f>
        <v>-1.0238979739984727E-2</v>
      </c>
      <c r="AJ26" s="18">
        <f>COUNT(U578:U673)</f>
        <v>96</v>
      </c>
      <c r="AK26" s="18">
        <f>COLUMNS(U673:AB673)</f>
        <v>8</v>
      </c>
      <c r="AL26" s="15">
        <f t="shared" si="11"/>
        <v>5.0636940046265635E-2</v>
      </c>
      <c r="AM26" s="73" t="str">
        <f>TEXT(A578,"dd-mmm-yy")</f>
        <v>13-Apr-25</v>
      </c>
      <c r="AN26" s="20">
        <f>MAX(V578:V673)</f>
        <v>2.5221370790363285E-2</v>
      </c>
      <c r="AO26" s="63" t="str">
        <f>VLOOKUP(AN26,V578:AB673,AT26,FALSE)</f>
        <v>13-Apr-2025  Bl No 16</v>
      </c>
      <c r="AP26" s="20">
        <f>MIN(V578:V673)</f>
        <v>-2.6937302472605014E-2</v>
      </c>
      <c r="AQ26" s="63" t="str">
        <f>VLOOKUP(AP26,V578:AB673,AT26,FALSE)</f>
        <v>13-Apr-2025  Bl No 29</v>
      </c>
      <c r="AR26" s="20">
        <f>AVERAGE(V578:V673)</f>
        <v>5.4710955940759773E-3</v>
      </c>
      <c r="AS26" s="18">
        <f>COUNT(V578:V673)</f>
        <v>96</v>
      </c>
      <c r="AT26" s="18">
        <f>COLUMNS(V673:AB673)</f>
        <v>7</v>
      </c>
      <c r="AU26" s="15">
        <f t="shared" si="12"/>
        <v>5.2158673262968303E-2</v>
      </c>
      <c r="AV26" s="73" t="str">
        <f>TEXT(A578,"dd-mmm-yy")</f>
        <v>13-Apr-25</v>
      </c>
      <c r="AW26" s="20">
        <f>MAX(W578:W673)</f>
        <v>3.4983660505508149E-2</v>
      </c>
      <c r="AX26" s="63" t="str">
        <f>VLOOKUP(AW26,W578:AB673,BC26,FALSE)</f>
        <v>13-Apr-2025  Bl No 41</v>
      </c>
      <c r="AY26" s="20">
        <f>MIN(W578:W673)</f>
        <v>-1.5083910113531216E-2</v>
      </c>
      <c r="AZ26" s="63" t="str">
        <f>VLOOKUP(AY26,W578:AB673,BC26,FALSE)</f>
        <v>13-Apr-2025  Bl No 1</v>
      </c>
      <c r="BA26" s="20">
        <f>AVERAGE(W578:W673)</f>
        <v>1.424037320579938E-3</v>
      </c>
      <c r="BB26" s="18">
        <f>COUNT(W578:W673)</f>
        <v>96</v>
      </c>
      <c r="BC26" s="18">
        <f>COLUMNS(W673:AB673)</f>
        <v>6</v>
      </c>
      <c r="BD26" s="15">
        <f t="shared" si="13"/>
        <v>5.0067570619039367E-2</v>
      </c>
      <c r="BE26" s="73" t="str">
        <f>TEXT(A578,"dd-mmm-yy")</f>
        <v>13-Apr-25</v>
      </c>
      <c r="BF26" s="20">
        <f>MAX(X578:X673)</f>
        <v>0.10542189647406183</v>
      </c>
      <c r="BG26" s="63" t="str">
        <f>VLOOKUP(BF26,X578:AB673,BL26,FALSE)</f>
        <v>13-Apr-2025  Bl No 63</v>
      </c>
      <c r="BH26" s="20">
        <f>MIN(X578:X673)</f>
        <v>-0.12220495683819745</v>
      </c>
      <c r="BI26" s="63" t="str">
        <f>VLOOKUP(BH26,X578:AB673,BL26,FALSE)</f>
        <v>13-Apr-2025  Bl No 48</v>
      </c>
      <c r="BJ26" s="20">
        <f>AVERAGE(X578:X673)</f>
        <v>-1.6488419357435953E-2</v>
      </c>
      <c r="BK26" s="18">
        <f>COUNT(X578:X673)</f>
        <v>96</v>
      </c>
      <c r="BL26" s="18">
        <f>COLUMNS(X673:AB673)</f>
        <v>5</v>
      </c>
      <c r="BM26" s="15">
        <f t="shared" si="14"/>
        <v>0.22762685331225929</v>
      </c>
      <c r="BN26" s="73" t="str">
        <f>TEXT(A578,"dd-mmm-yy")</f>
        <v>13-Apr-25</v>
      </c>
      <c r="BO26" s="20">
        <f>MAX(Y578:Y673)</f>
        <v>0.19601622040764663</v>
      </c>
      <c r="BP26" s="63" t="str">
        <f>VLOOKUP(BO26,Y578:AB673,BU26,FALSE)</f>
        <v>13-Apr-2025  Bl No 49</v>
      </c>
      <c r="BQ26" s="20">
        <f>MIN(Y578:Y673)</f>
        <v>-9.0399617650379821E-2</v>
      </c>
      <c r="BR26" s="63" t="str">
        <f>VLOOKUP(BQ26,Y578:AB673,BU26,FALSE)</f>
        <v>13-Apr-2025  Bl No 63</v>
      </c>
      <c r="BS26" s="20">
        <f>AVERAGE(Y578:Y673)</f>
        <v>1.4299794902151754E-2</v>
      </c>
      <c r="BT26" s="18">
        <f>COUNT(Y578:Y673)</f>
        <v>96</v>
      </c>
      <c r="BU26" s="18">
        <f>COLUMNS(Y673:AB673)</f>
        <v>4</v>
      </c>
      <c r="BV26" s="15">
        <f t="shared" si="15"/>
        <v>0.28641583805802645</v>
      </c>
      <c r="BW26" s="73" t="str">
        <f>TEXT(A578,"dd-mmm-yy")</f>
        <v>13-Apr-25</v>
      </c>
      <c r="BX26" s="20">
        <f>MAX(Z578:Z673)</f>
        <v>6.7609629617119638E-2</v>
      </c>
      <c r="BY26" s="63" t="str">
        <f>VLOOKUP(BX26,Z578:AB673,CD26,FALSE)</f>
        <v>13-Apr-2025  Bl No 68</v>
      </c>
      <c r="BZ26" s="20">
        <f>MIN(Z578:Z673)</f>
        <v>-3.5144573463228114E-2</v>
      </c>
      <c r="CA26" s="63" t="str">
        <f>VLOOKUP(BZ26,Z578:AB673,CD26,FALSE)</f>
        <v>13-Apr-2025  Bl No 73</v>
      </c>
      <c r="CB26" s="20">
        <f>AVERAGE(Z578:Z673)</f>
        <v>4.5777925952629403E-3</v>
      </c>
      <c r="CC26" s="18">
        <f>COUNT(Z578:Z673)</f>
        <v>96</v>
      </c>
      <c r="CD26" s="18">
        <f>COLUMNS(Z673:AB673)</f>
        <v>3</v>
      </c>
      <c r="CE26" s="15">
        <f t="shared" si="16"/>
        <v>0.10275420308034774</v>
      </c>
      <c r="CF26" s="73" t="str">
        <f>TEXT(A578,"dd-mmm-yy")</f>
        <v>13-Apr-25</v>
      </c>
      <c r="CG26" s="20">
        <f>MAX(AA578:AA673)</f>
        <v>8.6534938704871112E-2</v>
      </c>
      <c r="CH26" s="63" t="str">
        <f>VLOOKUP(CG26,AA578:AB673,CM26,FALSE)</f>
        <v>13-Apr-2025  Bl No 23</v>
      </c>
      <c r="CI26" s="20">
        <f>MIN(AA578:AA673)</f>
        <v>-4.0944226176411268E-2</v>
      </c>
      <c r="CJ26" s="63" t="str">
        <f>VLOOKUP(CI26,AA578:AB673,CM26,FALSE)</f>
        <v>13-Apr-2025  Bl No 89</v>
      </c>
      <c r="CK26" s="20">
        <f>AVERAGE(AA578:AA673)</f>
        <v>-1.1963177218473701E-2</v>
      </c>
      <c r="CL26" s="18">
        <f>COUNT(AA578:AA673)</f>
        <v>96</v>
      </c>
      <c r="CM26" s="18">
        <f>COLUMNS(AA673:AB673)</f>
        <v>2</v>
      </c>
      <c r="CN26" s="15">
        <f t="shared" si="17"/>
        <v>0.12747916488128239</v>
      </c>
      <c r="CQ26" s="75"/>
      <c r="CR26" s="75"/>
      <c r="CS26" s="75"/>
      <c r="CT26" s="75"/>
      <c r="CU26" s="75"/>
      <c r="CV26" s="75"/>
      <c r="CW26" s="75"/>
      <c r="CX26" s="56"/>
    </row>
    <row r="27" spans="1:102" ht="17.100000000000001" customHeight="1" x14ac:dyDescent="0.25">
      <c r="A27" s="60">
        <f>RawSEM!A27</f>
        <v>45754</v>
      </c>
      <c r="B27" s="18">
        <v>26</v>
      </c>
      <c r="C27" s="20">
        <f>-RawSEM!D27+RawSCADA!D27</f>
        <v>-24.214770111111079</v>
      </c>
      <c r="D27" s="20">
        <f>-RawSEM!E27+RawSCADA!E27</f>
        <v>0.37468955555553407</v>
      </c>
      <c r="E27" s="20">
        <f>-RawSEM!F27+RawSCADA!F27</f>
        <v>0</v>
      </c>
      <c r="F27" s="20">
        <f>-RawSEM!G27+RawSCADA!G27</f>
        <v>-13.610195222222231</v>
      </c>
      <c r="G27" s="20">
        <f>-RawSEM!H27+RawSCADA!H27</f>
        <v>1.3586169999999953</v>
      </c>
      <c r="H27" s="20">
        <f>-RawSEM!I27+RawSCADA!I27</f>
        <v>7.1214333333337265E-2</v>
      </c>
      <c r="I27" s="20">
        <f>-RawSEM!J27+RawSCADA!J27</f>
        <v>-0.89596488888888359</v>
      </c>
      <c r="J27" s="56" t="str">
        <f t="shared" si="1"/>
        <v>07-Apr-2025  Bl No 26</v>
      </c>
      <c r="K27" s="18">
        <f t="shared" si="0"/>
        <v>7</v>
      </c>
      <c r="L27" s="25"/>
      <c r="M27" s="25"/>
      <c r="N27" s="25"/>
      <c r="O27" s="25"/>
      <c r="P27" s="25"/>
      <c r="Q27" s="25"/>
      <c r="R27" s="25"/>
      <c r="S27" s="25"/>
      <c r="U27" s="75">
        <f>IF(ISERROR(C27/RawSEM!D27)=TRUE,0,C27/RawSEM!D27)</f>
        <v>-2.6198708496368329E-2</v>
      </c>
      <c r="V27" s="75">
        <f>IF(ISERROR(D27/RawSEM!E27)=TRUE,0,D27/RawSEM!E27)</f>
        <v>2.5200653475499967E-3</v>
      </c>
      <c r="W27" s="75">
        <f>IF(ISERROR(E27/RawSEM!F27)=TRUE,0,E27/RawSEM!F27)</f>
        <v>0</v>
      </c>
      <c r="X27" s="75">
        <f>IF(ISERROR(F27/RawSEM!G27)=TRUE,0,F27/RawSEM!G27)</f>
        <v>-0.10227558655163584</v>
      </c>
      <c r="Y27" s="75">
        <f>IF(ISERROR(G27/RawSEM!H27)=TRUE,0,G27/RawSEM!H27)</f>
        <v>1.2242439806805033E-2</v>
      </c>
      <c r="Z27" s="75">
        <f>IF(ISERROR(H27/RawSEM!I27)=TRUE,0,H27/RawSEM!I27)</f>
        <v>1.2427809888126372E-3</v>
      </c>
      <c r="AA27" s="75">
        <f>IF(ISERROR(I27/RawSEM!J27)=TRUE,0,I27/RawSEM!J27)</f>
        <v>-7.0183242537167527E-3</v>
      </c>
      <c r="AB27" s="56" t="str">
        <f t="shared" si="2"/>
        <v>07-Apr-2025  Bl No 26</v>
      </c>
      <c r="AD27" s="73"/>
      <c r="AE27" s="20"/>
      <c r="AF27" s="63"/>
      <c r="AG27" s="20"/>
      <c r="AH27" s="63"/>
      <c r="AI27" s="20"/>
      <c r="AJ27" s="18"/>
      <c r="AK27" s="18"/>
      <c r="AL27" s="15"/>
      <c r="AM27" s="73"/>
      <c r="AN27" s="20"/>
      <c r="AO27" s="63"/>
      <c r="AP27" s="20"/>
      <c r="AQ27" s="63"/>
      <c r="AR27" s="20"/>
      <c r="AS27" s="18"/>
      <c r="AT27" s="18"/>
      <c r="AU27" s="15"/>
      <c r="AV27" s="73"/>
      <c r="AW27" s="20"/>
      <c r="AX27" s="63"/>
      <c r="AY27" s="20"/>
      <c r="AZ27" s="63"/>
      <c r="BA27" s="20"/>
      <c r="BB27" s="18"/>
      <c r="BC27" s="18"/>
      <c r="BD27" s="15"/>
      <c r="BE27" s="73"/>
      <c r="BF27" s="20"/>
      <c r="BG27" s="63"/>
      <c r="BH27" s="20"/>
      <c r="BI27" s="63"/>
      <c r="BJ27" s="20"/>
      <c r="BK27" s="18"/>
      <c r="BL27" s="18"/>
      <c r="BM27" s="15"/>
      <c r="BN27" s="73"/>
      <c r="BO27" s="20"/>
      <c r="BP27" s="63"/>
      <c r="BQ27" s="20"/>
      <c r="BR27" s="63"/>
      <c r="BS27" s="20"/>
      <c r="BT27" s="18"/>
      <c r="BU27" s="18"/>
      <c r="BV27" s="15"/>
      <c r="BW27" s="73"/>
      <c r="BX27" s="20"/>
      <c r="BY27" s="63"/>
      <c r="BZ27" s="20"/>
      <c r="CA27" s="63"/>
      <c r="CB27" s="20"/>
      <c r="CC27" s="18"/>
      <c r="CD27" s="18"/>
      <c r="CE27" s="15"/>
      <c r="CF27" s="73"/>
      <c r="CG27" s="20"/>
      <c r="CH27" s="63"/>
      <c r="CI27" s="20"/>
      <c r="CJ27" s="63"/>
      <c r="CK27" s="20"/>
      <c r="CL27" s="18"/>
      <c r="CM27" s="18"/>
      <c r="CN27" s="15"/>
      <c r="CQ27" s="75"/>
      <c r="CR27" s="75"/>
      <c r="CS27" s="75"/>
      <c r="CT27" s="75"/>
      <c r="CU27" s="75"/>
      <c r="CV27" s="75"/>
      <c r="CW27" s="75"/>
      <c r="CX27" s="56"/>
    </row>
    <row r="28" spans="1:102" ht="17.100000000000001" customHeight="1" x14ac:dyDescent="0.25">
      <c r="A28" s="60">
        <f>RawSEM!A28</f>
        <v>45754</v>
      </c>
      <c r="B28" s="18">
        <v>27</v>
      </c>
      <c r="C28" s="20">
        <f>-RawSEM!D28+RawSCADA!D28</f>
        <v>-22.615516666666736</v>
      </c>
      <c r="D28" s="20">
        <f>-RawSEM!E28+RawSCADA!E28</f>
        <v>0.90066255555555585</v>
      </c>
      <c r="E28" s="20">
        <f>-RawSEM!F28+RawSCADA!F28</f>
        <v>0</v>
      </c>
      <c r="F28" s="20">
        <f>-RawSEM!G28+RawSCADA!G28</f>
        <v>-14.857387888888894</v>
      </c>
      <c r="G28" s="20">
        <f>-RawSEM!H28+RawSCADA!H28</f>
        <v>1.6938178888888871</v>
      </c>
      <c r="H28" s="20">
        <f>-RawSEM!I28+RawSCADA!I28</f>
        <v>0.31051755555554905</v>
      </c>
      <c r="I28" s="20">
        <f>-RawSEM!J28+RawSCADA!J28</f>
        <v>-0.9654212222222327</v>
      </c>
      <c r="J28" s="56" t="str">
        <f t="shared" si="1"/>
        <v>07-Apr-2025  Bl No 27</v>
      </c>
      <c r="K28" s="18">
        <f t="shared" si="0"/>
        <v>7</v>
      </c>
      <c r="L28" s="25"/>
      <c r="M28" s="25"/>
      <c r="N28" s="25"/>
      <c r="O28" s="25"/>
      <c r="P28" s="25"/>
      <c r="Q28" s="25"/>
      <c r="R28" s="25"/>
      <c r="S28" s="25"/>
      <c r="U28" s="75">
        <f>IF(ISERROR(C28/RawSEM!D28)=TRUE,0,C28/RawSEM!D28)</f>
        <v>-2.3407108950806801E-2</v>
      </c>
      <c r="V28" s="75">
        <f>IF(ISERROR(D28/RawSEM!E28)=TRUE,0,D28/RawSEM!E28)</f>
        <v>5.8187474772032569E-3</v>
      </c>
      <c r="W28" s="75">
        <f>IF(ISERROR(E28/RawSEM!F28)=TRUE,0,E28/RawSEM!F28)</f>
        <v>0</v>
      </c>
      <c r="X28" s="75">
        <f>IF(ISERROR(F28/RawSEM!G28)=TRUE,0,F28/RawSEM!G28)</f>
        <v>-0.10297327009900156</v>
      </c>
      <c r="Y28" s="75">
        <f>IF(ISERROR(G28/RawSEM!H28)=TRUE,0,G28/RawSEM!H28)</f>
        <v>1.5087379830341249E-2</v>
      </c>
      <c r="Z28" s="75">
        <f>IF(ISERROR(H28/RawSEM!I28)=TRUE,0,H28/RawSEM!I28)</f>
        <v>4.9541397922657415E-3</v>
      </c>
      <c r="AA28" s="75">
        <f>IF(ISERROR(I28/RawSEM!J28)=TRUE,0,I28/RawSEM!J28)</f>
        <v>-7.2085092155653244E-3</v>
      </c>
      <c r="AB28" s="56" t="str">
        <f t="shared" si="2"/>
        <v>07-Apr-2025  Bl No 27</v>
      </c>
      <c r="AD28" s="106" t="s">
        <v>110</v>
      </c>
      <c r="AE28" s="107">
        <f>MAX(AE20:AE26)</f>
        <v>4.3619632071858122E-2</v>
      </c>
      <c r="AF28" s="108"/>
      <c r="AG28" s="107">
        <f>MAX(AG20:AG26)</f>
        <v>-7.4881066941698427E-3</v>
      </c>
      <c r="AH28" s="108"/>
      <c r="AI28" s="107">
        <f>MAX(AI20:AI26)</f>
        <v>6.4309324739692426E-3</v>
      </c>
      <c r="AJ28" s="109"/>
      <c r="AK28" s="108"/>
      <c r="AL28" s="107">
        <f>MAX(AL20:AL26)</f>
        <v>7.4025874394368724E-2</v>
      </c>
      <c r="AM28" s="110"/>
      <c r="AN28" s="107">
        <f>MAX(AN20:AN26)</f>
        <v>0.12950192082947695</v>
      </c>
      <c r="AO28" s="108"/>
      <c r="AP28" s="107">
        <f>MAX(AP20:AP26)</f>
        <v>-9.2381193709322653E-3</v>
      </c>
      <c r="AQ28" s="108"/>
      <c r="AR28" s="107">
        <f>MAX(AR20:AR26)</f>
        <v>1.2958079486839295E-2</v>
      </c>
      <c r="AS28" s="109"/>
      <c r="AT28" s="108"/>
      <c r="AU28" s="107">
        <f>MAX(AU20:AU26)</f>
        <v>0.20791948045503886</v>
      </c>
      <c r="AV28" s="110"/>
      <c r="AW28" s="107">
        <f>MAX(AW20:AW26)</f>
        <v>0.183212686862438</v>
      </c>
      <c r="AX28" s="108"/>
      <c r="AY28" s="107">
        <f>MAX(AY20:AY26)</f>
        <v>-1.5083910113531216E-2</v>
      </c>
      <c r="AZ28" s="108"/>
      <c r="BA28" s="107">
        <f>MAX(BA20:BA26)</f>
        <v>5.735699718368595E-3</v>
      </c>
      <c r="BB28" s="109"/>
      <c r="BC28" s="108"/>
      <c r="BD28" s="107">
        <f>MAX(BD20:BD26)</f>
        <v>0.22015419789631657</v>
      </c>
      <c r="BE28" s="110"/>
      <c r="BF28" s="107">
        <f>MAX(BF20:BF26)</f>
        <v>0.1771276848754155</v>
      </c>
      <c r="BG28" s="108"/>
      <c r="BH28" s="107">
        <f>MAX(BH20:BH26)</f>
        <v>-3.8214636962648742E-2</v>
      </c>
      <c r="BI28" s="108"/>
      <c r="BJ28" s="107">
        <f>MAX(BJ20:BJ26)</f>
        <v>-7.9133125481003087E-3</v>
      </c>
      <c r="BK28" s="109"/>
      <c r="BL28" s="108"/>
      <c r="BM28" s="107">
        <f>MAX(BM20:BM26)</f>
        <v>0.28010095497441706</v>
      </c>
      <c r="BN28" s="110"/>
      <c r="BO28" s="107">
        <f>MAX(BO20:BO26)</f>
        <v>0.19601622040764663</v>
      </c>
      <c r="BP28" s="108"/>
      <c r="BQ28" s="107">
        <f>MAX(BQ20:BQ26)</f>
        <v>-7.4994089094727505E-3</v>
      </c>
      <c r="BR28" s="108"/>
      <c r="BS28" s="107">
        <f>MAX(BS20:BS26)</f>
        <v>1.4299794902151754E-2</v>
      </c>
      <c r="BT28" s="109"/>
      <c r="BU28" s="108"/>
      <c r="BV28" s="107">
        <f>MAX(BV20:BV26)</f>
        <v>0.28641583805802645</v>
      </c>
      <c r="BW28" s="110"/>
      <c r="BX28" s="107">
        <f>MAX(BX20:BX26)</f>
        <v>0.18455172841905271</v>
      </c>
      <c r="BY28" s="108"/>
      <c r="BZ28" s="107">
        <f>MAX(BZ20:BZ26)</f>
        <v>-2.8239802344016247E-2</v>
      </c>
      <c r="CA28" s="108"/>
      <c r="CB28" s="107">
        <f>MAX(CB20:CB26)</f>
        <v>7.0245657502143212E-3</v>
      </c>
      <c r="CC28" s="109"/>
      <c r="CD28" s="108"/>
      <c r="CE28" s="107">
        <f>MAX(CE20:CE26)</f>
        <v>0.23434626961183319</v>
      </c>
      <c r="CF28" s="110"/>
      <c r="CG28" s="107">
        <f>MAX(CG20:CG26)</f>
        <v>8.6534938704871112E-2</v>
      </c>
      <c r="CH28" s="108"/>
      <c r="CI28" s="107">
        <f>MAX(CI20:CI26)</f>
        <v>-1.8681452905263272E-2</v>
      </c>
      <c r="CJ28" s="108"/>
      <c r="CK28" s="107">
        <f>MAX(CK20:CK26)</f>
        <v>-6.477290945257363E-3</v>
      </c>
      <c r="CL28" s="109"/>
      <c r="CM28" s="108"/>
      <c r="CN28" s="107">
        <f>MAX(CN20:CN26)</f>
        <v>0.20285406595156452</v>
      </c>
      <c r="CQ28" s="75"/>
      <c r="CR28" s="75"/>
      <c r="CS28" s="75"/>
      <c r="CT28" s="75"/>
      <c r="CU28" s="75"/>
      <c r="CV28" s="75"/>
      <c r="CW28" s="75"/>
      <c r="CX28" s="56"/>
    </row>
    <row r="29" spans="1:102" ht="17.100000000000001" customHeight="1" x14ac:dyDescent="0.25">
      <c r="A29" s="60">
        <f>RawSEM!A29</f>
        <v>45754</v>
      </c>
      <c r="B29" s="18">
        <v>28</v>
      </c>
      <c r="C29" s="20">
        <f>-RawSEM!D29+RawSCADA!D29</f>
        <v>-22.048371222222158</v>
      </c>
      <c r="D29" s="20">
        <f>-RawSEM!E29+RawSCADA!E29</f>
        <v>1.0617999999993799E-2</v>
      </c>
      <c r="E29" s="20">
        <f>-RawSEM!F29+RawSCADA!F29</f>
        <v>0</v>
      </c>
      <c r="F29" s="20">
        <f>-RawSEM!G29+RawSCADA!G29</f>
        <v>-15.152891111111103</v>
      </c>
      <c r="G29" s="20">
        <f>-RawSEM!H29+RawSCADA!H29</f>
        <v>1.3145212222222256</v>
      </c>
      <c r="H29" s="20">
        <f>-RawSEM!I29+RawSCADA!I29</f>
        <v>0.91972800000000632</v>
      </c>
      <c r="I29" s="20">
        <f>-RawSEM!J29+RawSCADA!J29</f>
        <v>-1.3572561111110986</v>
      </c>
      <c r="J29" s="56" t="str">
        <f t="shared" si="1"/>
        <v>07-Apr-2025  Bl No 28</v>
      </c>
      <c r="K29" s="18">
        <f t="shared" si="0"/>
        <v>7</v>
      </c>
      <c r="L29" s="25"/>
      <c r="M29" s="25"/>
      <c r="N29" s="25"/>
      <c r="O29" s="25"/>
      <c r="P29" s="25"/>
      <c r="Q29" s="25"/>
      <c r="R29" s="25"/>
      <c r="S29" s="25"/>
      <c r="U29" s="75">
        <f>IF(ISERROR(C29/RawSEM!D29)=TRUE,0,C29/RawSEM!D29)</f>
        <v>-2.2275881302522157E-2</v>
      </c>
      <c r="V29" s="75">
        <f>IF(ISERROR(D29/RawSEM!E29)=TRUE,0,D29/RawSEM!E29)</f>
        <v>6.6204572302961144E-5</v>
      </c>
      <c r="W29" s="75">
        <f>IF(ISERROR(E29/RawSEM!F29)=TRUE,0,E29/RawSEM!F29)</f>
        <v>0</v>
      </c>
      <c r="X29" s="75">
        <f>IF(ISERROR(F29/RawSEM!G29)=TRUE,0,F29/RawSEM!G29)</f>
        <v>-9.8869784322762777E-2</v>
      </c>
      <c r="Y29" s="75">
        <f>IF(ISERROR(G29/RawSEM!H29)=TRUE,0,G29/RawSEM!H29)</f>
        <v>1.1669944516255323E-2</v>
      </c>
      <c r="Z29" s="75">
        <f>IF(ISERROR(H29/RawSEM!I29)=TRUE,0,H29/RawSEM!I29)</f>
        <v>1.3969816272965976E-2</v>
      </c>
      <c r="AA29" s="75">
        <f>IF(ISERROR(I29/RawSEM!J29)=TRUE,0,I29/RawSEM!J29)</f>
        <v>-9.9483991092189569E-3</v>
      </c>
      <c r="AB29" s="56" t="str">
        <f t="shared" si="2"/>
        <v>07-Apr-2025  Bl No 28</v>
      </c>
      <c r="AD29" s="111" t="s">
        <v>111</v>
      </c>
      <c r="AE29" s="109" t="str">
        <f>VLOOKUP(AE28,AE20:AF26,2,FALSE)</f>
        <v>10-Apr-2025  Bl No 82</v>
      </c>
      <c r="AF29" s="109"/>
      <c r="AG29" s="109" t="str">
        <f>VLOOKUP(AG28,AG20:AH26,2,FALSE)</f>
        <v>08-Apr-2025  Bl No 17</v>
      </c>
      <c r="AH29" s="109"/>
      <c r="AI29" s="109"/>
      <c r="AJ29" s="112"/>
      <c r="AK29" s="112"/>
      <c r="AL29" s="109" t="e">
        <f>VLOOKUP(AL28,AL20:AM26,AL34,FALSE)</f>
        <v>#VALUE!</v>
      </c>
      <c r="AM29" s="113"/>
      <c r="AN29" s="109" t="str">
        <f>VLOOKUP(AN28,AN20:AO26,2,FALSE)</f>
        <v>09-Apr-2025  Bl No 29</v>
      </c>
      <c r="AO29" s="109"/>
      <c r="AP29" s="109" t="str">
        <f>VLOOKUP(AP28,AP20:AQ26,2,FALSE)</f>
        <v>12-Apr-2025  Bl No 41</v>
      </c>
      <c r="AQ29" s="109"/>
      <c r="AR29" s="109"/>
      <c r="AS29" s="112"/>
      <c r="AT29" s="112"/>
      <c r="AU29" s="109" t="e">
        <f>VLOOKUP(AU28,AU20:AV26,AU34,FALSE)</f>
        <v>#VALUE!</v>
      </c>
      <c r="AV29" s="113"/>
      <c r="AW29" s="109" t="str">
        <f>VLOOKUP(AW28,AW20:AX26,2,FALSE)</f>
        <v>12-Apr-2025  Bl No 49</v>
      </c>
      <c r="AX29" s="109"/>
      <c r="AY29" s="109" t="str">
        <f>VLOOKUP(AY28,AY20:AZ26,2,FALSE)</f>
        <v>13-Apr-2025  Bl No 1</v>
      </c>
      <c r="AZ29" s="109"/>
      <c r="BA29" s="109"/>
      <c r="BB29" s="112"/>
      <c r="BC29" s="112"/>
      <c r="BD29" s="109" t="e">
        <f>VLOOKUP(BD28,BD20:BE26,BD34,FALSE)</f>
        <v>#VALUE!</v>
      </c>
      <c r="BE29" s="113"/>
      <c r="BF29" s="109" t="str">
        <f>VLOOKUP(BF28,BF20:BG26,2,FALSE)</f>
        <v>07-Apr-2025  Bl No 47</v>
      </c>
      <c r="BG29" s="109"/>
      <c r="BH29" s="109" t="str">
        <f>VLOOKUP(BH28,BH20:BI26,2,FALSE)</f>
        <v>12-Apr-2025  Bl No 15</v>
      </c>
      <c r="BI29" s="109"/>
      <c r="BJ29" s="109"/>
      <c r="BK29" s="112"/>
      <c r="BL29" s="112"/>
      <c r="BM29" s="109" t="e">
        <f>VLOOKUP(BM28,BM20:BN26,BM34,FALSE)</f>
        <v>#VALUE!</v>
      </c>
      <c r="BN29" s="113"/>
      <c r="BO29" s="109" t="str">
        <f>VLOOKUP(BO28,BO20:BP26,2,FALSE)</f>
        <v>13-Apr-2025  Bl No 49</v>
      </c>
      <c r="BP29" s="109"/>
      <c r="BQ29" s="109" t="str">
        <f>VLOOKUP(BQ28,BQ20:BR26,2,FALSE)</f>
        <v>07-Apr-2025  Bl No 42</v>
      </c>
      <c r="BR29" s="109"/>
      <c r="BS29" s="109"/>
      <c r="BT29" s="112"/>
      <c r="BU29" s="112"/>
      <c r="BV29" s="109" t="e">
        <f>VLOOKUP(BV28,BV20:BW26,BV34,FALSE)</f>
        <v>#VALUE!</v>
      </c>
      <c r="BW29" s="113"/>
      <c r="BX29" s="109" t="str">
        <f>VLOOKUP(BX28,BX20:BY26,2,FALSE)</f>
        <v>10-Apr-2025  Bl No 66</v>
      </c>
      <c r="BY29" s="109"/>
      <c r="BZ29" s="109" t="str">
        <f>VLOOKUP(BZ28,BZ20:CA26,2,FALSE)</f>
        <v>11-Apr-2025  Bl No 32</v>
      </c>
      <c r="CA29" s="109"/>
      <c r="CB29" s="109"/>
      <c r="CC29" s="112"/>
      <c r="CD29" s="112"/>
      <c r="CE29" s="109" t="e">
        <f>VLOOKUP(CE28,CE20:CF26,CE34,FALSE)</f>
        <v>#VALUE!</v>
      </c>
      <c r="CF29" s="113"/>
      <c r="CG29" s="109" t="str">
        <f>VLOOKUP(CG28,CG20:CH26,2,FALSE)</f>
        <v>13-Apr-2025  Bl No 23</v>
      </c>
      <c r="CH29" s="109"/>
      <c r="CI29" s="109" t="str">
        <f>VLOOKUP(CI28,CI20:CJ26,2,FALSE)</f>
        <v>07-Apr-2025  Bl No 96</v>
      </c>
      <c r="CJ29" s="109"/>
      <c r="CK29" s="109"/>
      <c r="CL29" s="112"/>
      <c r="CM29" s="112"/>
      <c r="CN29" s="109" t="e">
        <f>VLOOKUP(CN28,CN20:CO26,CN34,FALSE)</f>
        <v>#VALUE!</v>
      </c>
      <c r="CQ29" s="75"/>
      <c r="CR29" s="75"/>
      <c r="CS29" s="75"/>
      <c r="CT29" s="75"/>
      <c r="CU29" s="75"/>
      <c r="CV29" s="75"/>
      <c r="CW29" s="75"/>
      <c r="CX29" s="56"/>
    </row>
    <row r="30" spans="1:102" ht="17.100000000000001" customHeight="1" x14ac:dyDescent="0.25">
      <c r="A30" s="60">
        <f>RawSEM!A30</f>
        <v>45754</v>
      </c>
      <c r="B30" s="18">
        <v>29</v>
      </c>
      <c r="C30" s="20">
        <f>-RawSEM!D30+RawSCADA!D30</f>
        <v>-22.587079333333349</v>
      </c>
      <c r="D30" s="20">
        <f>-RawSEM!E30+RawSCADA!E30</f>
        <v>0.2361888888889041</v>
      </c>
      <c r="E30" s="20">
        <f>-RawSEM!F30+RawSCADA!F30</f>
        <v>0</v>
      </c>
      <c r="F30" s="20">
        <f>-RawSEM!G30+RawSCADA!G30</f>
        <v>-14.335091777777762</v>
      </c>
      <c r="G30" s="20">
        <f>-RawSEM!H30+RawSCADA!H30</f>
        <v>1.1763517777777821</v>
      </c>
      <c r="H30" s="20">
        <f>-RawSEM!I30+RawSCADA!I30</f>
        <v>0.51165299999999547</v>
      </c>
      <c r="I30" s="20">
        <f>-RawSEM!J30+RawSCADA!J30</f>
        <v>-1.3838941111110898</v>
      </c>
      <c r="J30" s="56" t="str">
        <f t="shared" si="1"/>
        <v>07-Apr-2025  Bl No 29</v>
      </c>
      <c r="K30" s="18">
        <f t="shared" si="0"/>
        <v>7</v>
      </c>
      <c r="L30" s="25"/>
      <c r="M30" s="25"/>
      <c r="N30" s="25"/>
      <c r="O30" s="25"/>
      <c r="P30" s="25"/>
      <c r="Q30" s="25"/>
      <c r="R30" s="25"/>
      <c r="S30" s="25"/>
      <c r="U30" s="75">
        <f>IF(ISERROR(C30/RawSEM!D30)=TRUE,0,C30/RawSEM!D30)</f>
        <v>-2.2793419866580674E-2</v>
      </c>
      <c r="V30" s="75">
        <f>IF(ISERROR(D30/RawSEM!E30)=TRUE,0,D30/RawSEM!E30)</f>
        <v>1.4760356457561286E-3</v>
      </c>
      <c r="W30" s="75">
        <f>IF(ISERROR(E30/RawSEM!F30)=TRUE,0,E30/RawSEM!F30)</f>
        <v>0</v>
      </c>
      <c r="X30" s="75">
        <f>IF(ISERROR(F30/RawSEM!G30)=TRUE,0,F30/RawSEM!G30)</f>
        <v>-9.3146420438649721E-2</v>
      </c>
      <c r="Y30" s="75">
        <f>IF(ISERROR(G30/RawSEM!H30)=TRUE,0,G30/RawSEM!H30)</f>
        <v>1.0100700121050073E-2</v>
      </c>
      <c r="Z30" s="75">
        <f>IF(ISERROR(H30/RawSEM!I30)=TRUE,0,H30/RawSEM!I30)</f>
        <v>6.8926204332362788E-3</v>
      </c>
      <c r="AA30" s="75">
        <f>IF(ISERROR(I30/RawSEM!J30)=TRUE,0,I30/RawSEM!J30)</f>
        <v>-1.0108204861009509E-2</v>
      </c>
      <c r="AB30" s="56" t="str">
        <f t="shared" si="2"/>
        <v>07-Apr-2025  Bl No 29</v>
      </c>
      <c r="AD30" s="106" t="s">
        <v>112</v>
      </c>
      <c r="AE30" s="107">
        <f>MIN(AE20:AE26)</f>
        <v>1.6692978987521211E-2</v>
      </c>
      <c r="AF30" s="114"/>
      <c r="AG30" s="107">
        <f>MIN(AG20:AG26)</f>
        <v>-5.0237984870853791E-2</v>
      </c>
      <c r="AH30" s="108"/>
      <c r="AI30" s="107">
        <f>MIN(AI20:AI26)</f>
        <v>-1.0238979739984727E-2</v>
      </c>
      <c r="AJ30" s="109"/>
      <c r="AK30" s="108"/>
      <c r="AL30" s="107">
        <f>MIN(AL20:AL27)</f>
        <v>2.596921007796562E-2</v>
      </c>
      <c r="AM30" s="115"/>
      <c r="AN30" s="107">
        <f>MIN(AN20:AN26)</f>
        <v>2.5221370790363285E-2</v>
      </c>
      <c r="AO30" s="114"/>
      <c r="AP30" s="107">
        <f>MIN(AP20:AP26)</f>
        <v>-7.8417559625561906E-2</v>
      </c>
      <c r="AQ30" s="108"/>
      <c r="AR30" s="107">
        <f>MIN(AR20:AR26)</f>
        <v>5.4710955940759773E-3</v>
      </c>
      <c r="AS30" s="109"/>
      <c r="AT30" s="108"/>
      <c r="AU30" s="107">
        <f>MIN(AU20:AU27)</f>
        <v>4.5404733839171138E-2</v>
      </c>
      <c r="AV30" s="115"/>
      <c r="AW30" s="107">
        <f>MIN(AW20:AW26)</f>
        <v>2.0996177311966877E-2</v>
      </c>
      <c r="AX30" s="114"/>
      <c r="AY30" s="107">
        <f>MIN(AY20:AY26)</f>
        <v>-0.14571223454712234</v>
      </c>
      <c r="AZ30" s="108"/>
      <c r="BA30" s="107">
        <f>MIN(BA20:BA26)</f>
        <v>-9.9168352699975631E-3</v>
      </c>
      <c r="BB30" s="109"/>
      <c r="BC30" s="108"/>
      <c r="BD30" s="107">
        <f>MIN(BD20:BD27)</f>
        <v>5.0067570619039367E-2</v>
      </c>
      <c r="BE30" s="115"/>
      <c r="BF30" s="107">
        <f>MIN(BF20:BF26)</f>
        <v>3.0208637082208929E-3</v>
      </c>
      <c r="BG30" s="114"/>
      <c r="BH30" s="107">
        <f>MIN(BH20:BH26)</f>
        <v>-0.12220495683819745</v>
      </c>
      <c r="BI30" s="108"/>
      <c r="BJ30" s="107">
        <f>MIN(BJ20:BJ26)</f>
        <v>-1.6488419357435953E-2</v>
      </c>
      <c r="BK30" s="109"/>
      <c r="BL30" s="108"/>
      <c r="BM30" s="107">
        <f>MIN(BM20:BM27)</f>
        <v>4.1235500670869632E-2</v>
      </c>
      <c r="BN30" s="115"/>
      <c r="BO30" s="107">
        <f>MIN(BO20:BO26)</f>
        <v>2.7776756852793169E-2</v>
      </c>
      <c r="BP30" s="114"/>
      <c r="BQ30" s="107">
        <f>MIN(BQ20:BQ26)</f>
        <v>-9.0399617650379821E-2</v>
      </c>
      <c r="BR30" s="108"/>
      <c r="BS30" s="107">
        <f>MIN(BS20:BS26)</f>
        <v>3.4816266327598396E-3</v>
      </c>
      <c r="BT30" s="109"/>
      <c r="BU30" s="108"/>
      <c r="BV30" s="107">
        <f>MIN(BV20:BV27)</f>
        <v>3.7464811232547933E-2</v>
      </c>
      <c r="BW30" s="115"/>
      <c r="BX30" s="107">
        <f>MIN(BX20:BX26)</f>
        <v>5.0388955904034291E-2</v>
      </c>
      <c r="BY30" s="114"/>
      <c r="BZ30" s="107">
        <f>MIN(BZ20:BZ26)</f>
        <v>-0.15339038851150047</v>
      </c>
      <c r="CA30" s="108"/>
      <c r="CB30" s="107">
        <f>MIN(CB20:CB26)</f>
        <v>4.5777925952629403E-3</v>
      </c>
      <c r="CC30" s="109"/>
      <c r="CD30" s="108"/>
      <c r="CE30" s="107">
        <f>MIN(CE20:CE27)</f>
        <v>8.9421358723106956E-2</v>
      </c>
      <c r="CF30" s="115"/>
      <c r="CG30" s="107">
        <f>MIN(CG20:CG26)</f>
        <v>-3.2659473398480537E-3</v>
      </c>
      <c r="CH30" s="114"/>
      <c r="CI30" s="107">
        <f>MIN(CI20:CI26)</f>
        <v>-0.19782149497643572</v>
      </c>
      <c r="CJ30" s="108"/>
      <c r="CK30" s="107">
        <f>MIN(CK20:CK26)</f>
        <v>-2.8680847208888739E-2</v>
      </c>
      <c r="CL30" s="109"/>
      <c r="CM30" s="108"/>
      <c r="CN30" s="107">
        <f>MIN(CN20:CN27)</f>
        <v>1.747791122317242E-2</v>
      </c>
      <c r="CQ30" s="75"/>
      <c r="CR30" s="75"/>
      <c r="CS30" s="75"/>
      <c r="CT30" s="75"/>
      <c r="CU30" s="75"/>
      <c r="CV30" s="75"/>
      <c r="CW30" s="75"/>
      <c r="CX30" s="56"/>
    </row>
    <row r="31" spans="1:102" ht="17.100000000000001" customHeight="1" x14ac:dyDescent="0.25">
      <c r="A31" s="60">
        <f>RawSEM!A31</f>
        <v>45754</v>
      </c>
      <c r="B31" s="18">
        <v>30</v>
      </c>
      <c r="C31" s="20">
        <f>-RawSEM!D31+RawSCADA!D31</f>
        <v>-15.904861111111131</v>
      </c>
      <c r="D31" s="20">
        <f>-RawSEM!E31+RawSCADA!E31</f>
        <v>0.56007288888886819</v>
      </c>
      <c r="E31" s="20">
        <f>-RawSEM!F31+RawSCADA!F31</f>
        <v>0</v>
      </c>
      <c r="F31" s="20">
        <f>-RawSEM!G31+RawSCADA!G31</f>
        <v>-13.189776333333327</v>
      </c>
      <c r="G31" s="20">
        <f>-RawSEM!H31+RawSCADA!H31</f>
        <v>0.51817033333333029</v>
      </c>
      <c r="H31" s="20">
        <f>-RawSEM!I31+RawSCADA!I31</f>
        <v>4.2553380000000089</v>
      </c>
      <c r="I31" s="20">
        <f>-RawSEM!J31+RawSCADA!J31</f>
        <v>0.49344688888891142</v>
      </c>
      <c r="J31" s="56" t="str">
        <f t="shared" si="1"/>
        <v>07-Apr-2025  Bl No 30</v>
      </c>
      <c r="K31" s="18">
        <f t="shared" si="0"/>
        <v>7</v>
      </c>
      <c r="L31" s="25"/>
      <c r="M31" s="25"/>
      <c r="N31" s="25"/>
      <c r="O31" s="25"/>
      <c r="P31" s="25"/>
      <c r="Q31" s="25"/>
      <c r="R31" s="25"/>
      <c r="S31" s="25"/>
      <c r="U31" s="75">
        <f>IF(ISERROR(C31/RawSEM!D31)=TRUE,0,C31/RawSEM!D31)</f>
        <v>-1.6079537370565448E-2</v>
      </c>
      <c r="V31" s="75">
        <f>IF(ISERROR(D31/RawSEM!E31)=TRUE,0,D31/RawSEM!E31)</f>
        <v>3.3442371263380081E-3</v>
      </c>
      <c r="W31" s="75">
        <f>IF(ISERROR(E31/RawSEM!F31)=TRUE,0,E31/RawSEM!F31)</f>
        <v>0</v>
      </c>
      <c r="X31" s="75">
        <f>IF(ISERROR(F31/RawSEM!G31)=TRUE,0,F31/RawSEM!G31)</f>
        <v>-8.6334497465881302E-2</v>
      </c>
      <c r="Y31" s="75">
        <f>IF(ISERROR(G31/RawSEM!H31)=TRUE,0,G31/RawSEM!H31)</f>
        <v>4.4126942763970381E-3</v>
      </c>
      <c r="Z31" s="75">
        <f>IF(ISERROR(H31/RawSEM!I31)=TRUE,0,H31/RawSEM!I31)</f>
        <v>6.5330047899779059E-2</v>
      </c>
      <c r="AA31" s="75">
        <f>IF(ISERROR(I31/RawSEM!J31)=TRUE,0,I31/RawSEM!J31)</f>
        <v>3.6533868645229539E-3</v>
      </c>
      <c r="AB31" s="56" t="str">
        <f t="shared" si="2"/>
        <v>07-Apr-2025  Bl No 30</v>
      </c>
      <c r="AD31" s="111" t="s">
        <v>113</v>
      </c>
      <c r="AE31" s="109" t="str">
        <f>VLOOKUP(AE30,AE20:AF26,2,FALSE)</f>
        <v>13-Apr-2025  Bl No 81</v>
      </c>
      <c r="AF31" s="109"/>
      <c r="AG31" s="109" t="str">
        <f>VLOOKUP(AG30,AG20:AH26,2,FALSE)</f>
        <v>09-Apr-2025  Bl No 45</v>
      </c>
      <c r="AH31" s="109"/>
      <c r="AI31" s="109"/>
      <c r="AJ31" s="112"/>
      <c r="AK31" s="112"/>
      <c r="AL31" s="109" t="e">
        <f>VLOOKUP(AL30,AL20:AM27,AL34,FALSE)</f>
        <v>#VALUE!</v>
      </c>
      <c r="AM31" s="113"/>
      <c r="AN31" s="109" t="str">
        <f>VLOOKUP(AN30,AN20:AO26,2,FALSE)</f>
        <v>13-Apr-2025  Bl No 16</v>
      </c>
      <c r="AO31" s="109"/>
      <c r="AP31" s="109" t="str">
        <f>VLOOKUP(AP30,AP20:AQ26,2,FALSE)</f>
        <v>09-Apr-2025  Bl No 34</v>
      </c>
      <c r="AQ31" s="109"/>
      <c r="AR31" s="109"/>
      <c r="AS31" s="112"/>
      <c r="AT31" s="112"/>
      <c r="AU31" s="109" t="e">
        <f>VLOOKUP(AU30,AU20:AV27,AU34,FALSE)</f>
        <v>#VALUE!</v>
      </c>
      <c r="AV31" s="113"/>
      <c r="AW31" s="109" t="str">
        <f>VLOOKUP(AW30,AW20:AX26,2,FALSE)</f>
        <v>09-Apr-2025  Bl No 20</v>
      </c>
      <c r="AX31" s="109"/>
      <c r="AY31" s="109" t="str">
        <f>VLOOKUP(AY30,AY20:AZ26,2,FALSE)</f>
        <v>10-Apr-2025  Bl No 50</v>
      </c>
      <c r="AZ31" s="109"/>
      <c r="BA31" s="109"/>
      <c r="BB31" s="112"/>
      <c r="BC31" s="112"/>
      <c r="BD31" s="109" t="e">
        <f>VLOOKUP(BD30,BD20:BE27,BD34,FALSE)</f>
        <v>#VALUE!</v>
      </c>
      <c r="BE31" s="113"/>
      <c r="BF31" s="109" t="str">
        <f>VLOOKUP(BF30,BF20:BG26,2,FALSE)</f>
        <v>12-Apr-2025  Bl No 61</v>
      </c>
      <c r="BG31" s="109"/>
      <c r="BH31" s="109" t="str">
        <f>VLOOKUP(BH30,BH20:BI26,2,FALSE)</f>
        <v>13-Apr-2025  Bl No 48</v>
      </c>
      <c r="BI31" s="109"/>
      <c r="BJ31" s="109"/>
      <c r="BK31" s="112"/>
      <c r="BL31" s="112"/>
      <c r="BM31" s="109" t="e">
        <f>VLOOKUP(BM30,BM20:BN27,BM34,FALSE)</f>
        <v>#VALUE!</v>
      </c>
      <c r="BN31" s="113"/>
      <c r="BO31" s="109" t="str">
        <f>VLOOKUP(BO30,BO20:BP26,2,FALSE)</f>
        <v>12-Apr-2025  Bl No 10</v>
      </c>
      <c r="BP31" s="109"/>
      <c r="BQ31" s="109" t="str">
        <f>VLOOKUP(BQ30,BQ20:BR26,2,FALSE)</f>
        <v>13-Apr-2025  Bl No 63</v>
      </c>
      <c r="BR31" s="109"/>
      <c r="BS31" s="109"/>
      <c r="BT31" s="112"/>
      <c r="BU31" s="112"/>
      <c r="BV31" s="109" t="e">
        <f>VLOOKUP(BV30,BV20:BW27,BV34,FALSE)</f>
        <v>#VALUE!</v>
      </c>
      <c r="BW31" s="113"/>
      <c r="BX31" s="109" t="str">
        <f>VLOOKUP(BX30,BX20:BY26,2,FALSE)</f>
        <v>08-Apr-2025  Bl No 28</v>
      </c>
      <c r="BY31" s="109"/>
      <c r="BZ31" s="109" t="str">
        <f>VLOOKUP(BZ30,BZ20:CA26,2,FALSE)</f>
        <v>07-Apr-2025  Bl No 34</v>
      </c>
      <c r="CA31" s="109"/>
      <c r="CB31" s="109"/>
      <c r="CC31" s="112"/>
      <c r="CD31" s="112"/>
      <c r="CE31" s="109" t="e">
        <f>VLOOKUP(CE30,CE20:CF27,CE34,FALSE)</f>
        <v>#VALUE!</v>
      </c>
      <c r="CF31" s="113"/>
      <c r="CG31" s="109" t="str">
        <f>VLOOKUP(CG30,CG20:CH26,2,FALSE)</f>
        <v>08-Apr-2025  Bl No 49</v>
      </c>
      <c r="CH31" s="109"/>
      <c r="CI31" s="109" t="str">
        <f>VLOOKUP(CI30,CI20:CJ26,2,FALSE)</f>
        <v>10-Apr-2025  Bl No 82</v>
      </c>
      <c r="CJ31" s="109"/>
      <c r="CK31" s="109"/>
      <c r="CL31" s="112"/>
      <c r="CM31" s="112"/>
      <c r="CN31" s="109" t="e">
        <f>VLOOKUP(CN30,CN20:CO27,CN34,FALSE)</f>
        <v>#VALUE!</v>
      </c>
      <c r="CQ31" s="75"/>
      <c r="CR31" s="75"/>
      <c r="CS31" s="75"/>
      <c r="CT31" s="75"/>
      <c r="CU31" s="75"/>
      <c r="CV31" s="75"/>
      <c r="CW31" s="75"/>
      <c r="CX31" s="56"/>
    </row>
    <row r="32" spans="1:102" ht="17.100000000000001" customHeight="1" x14ac:dyDescent="0.25">
      <c r="A32" s="60">
        <f>RawSEM!A32</f>
        <v>45754</v>
      </c>
      <c r="B32" s="18">
        <v>31</v>
      </c>
      <c r="C32" s="20">
        <f>-RawSEM!D32+RawSCADA!D32</f>
        <v>-11.035709111111146</v>
      </c>
      <c r="D32" s="20">
        <f>-RawSEM!E32+RawSCADA!E32</f>
        <v>-0.42013388888886993</v>
      </c>
      <c r="E32" s="20">
        <f>-RawSEM!F32+RawSCADA!F32</f>
        <v>2.1948871111111146</v>
      </c>
      <c r="F32" s="20">
        <f>-RawSEM!G32+RawSCADA!G32</f>
        <v>-12.59106977777779</v>
      </c>
      <c r="G32" s="20">
        <f>-RawSEM!H32+RawSCADA!H32</f>
        <v>0.85376344444445351</v>
      </c>
      <c r="H32" s="20">
        <f>-RawSEM!I32+RawSCADA!I32</f>
        <v>0.26134411111110722</v>
      </c>
      <c r="I32" s="20">
        <f>-RawSEM!J32+RawSCADA!J32</f>
        <v>-0.34815988888888683</v>
      </c>
      <c r="J32" s="56" t="str">
        <f t="shared" si="1"/>
        <v>07-Apr-2025  Bl No 31</v>
      </c>
      <c r="K32" s="18">
        <f t="shared" si="0"/>
        <v>7</v>
      </c>
      <c r="L32" s="25"/>
      <c r="M32" s="25"/>
      <c r="N32" s="25"/>
      <c r="O32" s="25"/>
      <c r="P32" s="25"/>
      <c r="Q32" s="25"/>
      <c r="R32" s="25"/>
      <c r="S32" s="25"/>
      <c r="U32" s="75">
        <f>IF(ISERROR(C32/RawSEM!D32)=TRUE,0,C32/RawSEM!D32)</f>
        <v>-1.1005463412321016E-2</v>
      </c>
      <c r="V32" s="75">
        <f>IF(ISERROR(D32/RawSEM!E32)=TRUE,0,D32/RawSEM!E32)</f>
        <v>-2.630845013665702E-3</v>
      </c>
      <c r="W32" s="75">
        <f>IF(ISERROR(E32/RawSEM!F32)=TRUE,0,E32/RawSEM!F32)</f>
        <v>2.847625530452497E-2</v>
      </c>
      <c r="X32" s="75">
        <f>IF(ISERROR(F32/RawSEM!G32)=TRUE,0,F32/RawSEM!G32)</f>
        <v>-8.4656298528026613E-2</v>
      </c>
      <c r="Y32" s="75">
        <f>IF(ISERROR(G32/RawSEM!H32)=TRUE,0,G32/RawSEM!H32)</f>
        <v>7.5208196304127339E-3</v>
      </c>
      <c r="Z32" s="75">
        <f>IF(ISERROR(H32/RawSEM!I32)=TRUE,0,H32/RawSEM!I32)</f>
        <v>4.2989885365032768E-3</v>
      </c>
      <c r="AA32" s="75">
        <f>IF(ISERROR(I32/RawSEM!J32)=TRUE,0,I32/RawSEM!J32)</f>
        <v>-2.6652123603617423E-3</v>
      </c>
      <c r="AB32" s="56" t="str">
        <f t="shared" si="2"/>
        <v>07-Apr-2025  Bl No 31</v>
      </c>
      <c r="AD32" s="106" t="s">
        <v>114</v>
      </c>
      <c r="AE32" s="107">
        <f>AVERAGE(AE20:AE26)</f>
        <v>2.4215317252018611E-2</v>
      </c>
      <c r="AF32" s="108"/>
      <c r="AG32" s="107">
        <f>AVERAGE(AG20:AG26)</f>
        <v>-2.7245846789848101E-2</v>
      </c>
      <c r="AH32" s="114"/>
      <c r="AI32" s="107">
        <f>AVERAGE(AI20:AI26)</f>
        <v>2.0122538851818964E-5</v>
      </c>
      <c r="AJ32" s="109"/>
      <c r="AK32" s="108"/>
      <c r="AL32" s="107">
        <f>AVERAGE(AL20:AL27)</f>
        <v>5.1461164041866715E-2</v>
      </c>
      <c r="AM32" s="115"/>
      <c r="AN32" s="107">
        <f>AVERAGE(AN20:AN26)</f>
        <v>6.0056311897942152E-2</v>
      </c>
      <c r="AO32" s="108"/>
      <c r="AP32" s="107">
        <f>AVERAGE(AP20:AP26)</f>
        <v>-3.0026277125337925E-2</v>
      </c>
      <c r="AQ32" s="114"/>
      <c r="AR32" s="107">
        <f>AVERAGE(AR20:AR26)</f>
        <v>9.6945609659379421E-3</v>
      </c>
      <c r="AS32" s="109"/>
      <c r="AT32" s="108"/>
      <c r="AU32" s="107">
        <f>AVERAGE(AU20:AU27)</f>
        <v>9.0082589023280077E-2</v>
      </c>
      <c r="AV32" s="115"/>
      <c r="AW32" s="107">
        <f>AVERAGE(AW20:AW26)</f>
        <v>7.5594159418560222E-2</v>
      </c>
      <c r="AX32" s="108"/>
      <c r="AY32" s="107">
        <f>AVERAGE(AY20:AY26)</f>
        <v>-5.1756048846850082E-2</v>
      </c>
      <c r="AZ32" s="114"/>
      <c r="BA32" s="107">
        <f>AVERAGE(BA20:BA26)</f>
        <v>-2.0307601016691227E-3</v>
      </c>
      <c r="BB32" s="109"/>
      <c r="BC32" s="108"/>
      <c r="BD32" s="107">
        <f>AVERAGE(BD20:BD27)</f>
        <v>0.12735020826541033</v>
      </c>
      <c r="BE32" s="115"/>
      <c r="BF32" s="107">
        <f>AVERAGE(BF20:BF26)</f>
        <v>5.2593113582373917E-2</v>
      </c>
      <c r="BG32" s="108"/>
      <c r="BH32" s="107">
        <f>AVERAGE(BH20:BH26)</f>
        <v>-6.673026146236985E-2</v>
      </c>
      <c r="BI32" s="114"/>
      <c r="BJ32" s="107">
        <f>AVERAGE(BJ20:BJ26)</f>
        <v>-1.0774375148240674E-2</v>
      </c>
      <c r="BK32" s="109"/>
      <c r="BL32" s="108"/>
      <c r="BM32" s="107">
        <f>AVERAGE(BM20:BM27)</f>
        <v>0.11932337504474377</v>
      </c>
      <c r="BN32" s="115"/>
      <c r="BO32" s="107">
        <f>AVERAGE(BO20:BO26)</f>
        <v>7.0391304849700922E-2</v>
      </c>
      <c r="BP32" s="108"/>
      <c r="BQ32" s="107">
        <f>AVERAGE(BQ20:BQ26)</f>
        <v>-3.4766492185026483E-2</v>
      </c>
      <c r="BR32" s="114"/>
      <c r="BS32" s="107">
        <f>AVERAGE(BS20:BS26)</f>
        <v>8.0144915114347959E-3</v>
      </c>
      <c r="BT32" s="109"/>
      <c r="BU32" s="108"/>
      <c r="BV32" s="107">
        <f>AVERAGE(BV20:BV27)</f>
        <v>0.1051577970347274</v>
      </c>
      <c r="BW32" s="115"/>
      <c r="BX32" s="107">
        <f>AVERAGE(BX20:BX26)</f>
        <v>8.5697399549180667E-2</v>
      </c>
      <c r="BY32" s="108"/>
      <c r="BZ32" s="107">
        <f>AVERAGE(BZ20:BZ26)</f>
        <v>-5.771038319467274E-2</v>
      </c>
      <c r="CA32" s="114"/>
      <c r="CB32" s="107">
        <f>AVERAGE(CB20:CB26)</f>
        <v>5.4148885820522411E-3</v>
      </c>
      <c r="CC32" s="109"/>
      <c r="CD32" s="108"/>
      <c r="CE32" s="107">
        <f>AVERAGE(CE20:CE27)</f>
        <v>0.14340778274385341</v>
      </c>
      <c r="CF32" s="115"/>
      <c r="CG32" s="107">
        <f>AVERAGE(CG20:CG26)</f>
        <v>1.5720677924434656E-2</v>
      </c>
      <c r="CH32" s="108"/>
      <c r="CI32" s="107">
        <f>AVERAGE(CI20:CI26)</f>
        <v>-5.6794973197568537E-2</v>
      </c>
      <c r="CJ32" s="114"/>
      <c r="CK32" s="107">
        <f>AVERAGE(CK20:CK26)</f>
        <v>-1.2926460391446107E-2</v>
      </c>
      <c r="CL32" s="109"/>
      <c r="CM32" s="108"/>
      <c r="CN32" s="107">
        <f>AVERAGE(CN20:CN27)</f>
        <v>7.25156511220032E-2</v>
      </c>
      <c r="CQ32" s="75"/>
      <c r="CR32" s="75"/>
      <c r="CS32" s="75"/>
      <c r="CT32" s="75"/>
      <c r="CU32" s="75"/>
      <c r="CV32" s="75"/>
      <c r="CW32" s="75"/>
      <c r="CX32" s="56"/>
    </row>
    <row r="33" spans="1:102" ht="17.100000000000001" customHeight="1" x14ac:dyDescent="0.25">
      <c r="A33" s="60">
        <f>RawSEM!A33</f>
        <v>45754</v>
      </c>
      <c r="B33" s="18">
        <v>32</v>
      </c>
      <c r="C33" s="20">
        <f>-RawSEM!D33+RawSCADA!D33</f>
        <v>-10.57392588888888</v>
      </c>
      <c r="D33" s="20">
        <f>-RawSEM!E33+RawSCADA!E33</f>
        <v>0.64961522222222357</v>
      </c>
      <c r="E33" s="20">
        <f>-RawSEM!F33+RawSCADA!F33</f>
        <v>1.6725583333333276</v>
      </c>
      <c r="F33" s="20">
        <f>-RawSEM!G33+RawSCADA!G33</f>
        <v>-10.46880444444443</v>
      </c>
      <c r="G33" s="20">
        <f>-RawSEM!H33+RawSCADA!H33</f>
        <v>0.73792633333333413</v>
      </c>
      <c r="H33" s="20">
        <f>-RawSEM!I33+RawSCADA!I33</f>
        <v>5.9040777777774167E-2</v>
      </c>
      <c r="I33" s="20">
        <f>-RawSEM!J33+RawSCADA!J33</f>
        <v>-0.3577227777777523</v>
      </c>
      <c r="J33" s="56" t="str">
        <f t="shared" si="1"/>
        <v>07-Apr-2025  Bl No 32</v>
      </c>
      <c r="K33" s="18">
        <f t="shared" si="0"/>
        <v>7</v>
      </c>
      <c r="L33" s="25"/>
      <c r="M33" s="25"/>
      <c r="N33" s="25"/>
      <c r="O33" s="25"/>
      <c r="P33" s="25"/>
      <c r="Q33" s="25"/>
      <c r="R33" s="25"/>
      <c r="S33" s="25"/>
      <c r="U33" s="75">
        <f>IF(ISERROR(C33/RawSEM!D33)=TRUE,0,C33/RawSEM!D33)</f>
        <v>-1.0482743671883834E-2</v>
      </c>
      <c r="V33" s="75">
        <f>IF(ISERROR(D33/RawSEM!E33)=TRUE,0,D33/RawSEM!E33)</f>
        <v>3.8136892444825595E-3</v>
      </c>
      <c r="W33" s="75">
        <f>IF(ISERROR(E33/RawSEM!F33)=TRUE,0,E33/RawSEM!F33)</f>
        <v>2.0320874348276431E-2</v>
      </c>
      <c r="X33" s="75">
        <f>IF(ISERROR(F33/RawSEM!G33)=TRUE,0,F33/RawSEM!G33)</f>
        <v>-7.2966246186568967E-2</v>
      </c>
      <c r="Y33" s="75">
        <f>IF(ISERROR(G33/RawSEM!H33)=TRUE,0,G33/RawSEM!H33)</f>
        <v>6.6957601384049631E-3</v>
      </c>
      <c r="Z33" s="75">
        <f>IF(ISERROR(H33/RawSEM!I33)=TRUE,0,H33/RawSEM!I33)</f>
        <v>1.0024581937274886E-3</v>
      </c>
      <c r="AA33" s="75">
        <f>IF(ISERROR(I33/RawSEM!J33)=TRUE,0,I33/RawSEM!J33)</f>
        <v>-2.7789559945943336E-3</v>
      </c>
      <c r="AB33" s="56" t="str">
        <f t="shared" si="2"/>
        <v>07-Apr-2025  Bl No 32</v>
      </c>
      <c r="AD33" s="109" t="s">
        <v>37</v>
      </c>
      <c r="AE33" s="116">
        <f>COUNT(AE20:AE26)</f>
        <v>7</v>
      </c>
      <c r="AF33" s="109"/>
      <c r="AG33" s="116">
        <f>COUNT(AG20:AG26)</f>
        <v>7</v>
      </c>
      <c r="AH33" s="109"/>
      <c r="AI33" s="116">
        <f>COUNT(AI20:AI27)</f>
        <v>7</v>
      </c>
      <c r="AJ33" s="109"/>
      <c r="AK33" s="108"/>
      <c r="AL33" s="116">
        <f>COUNT(AL20:AL26)</f>
        <v>7</v>
      </c>
      <c r="AM33" s="115"/>
      <c r="AN33" s="116">
        <f>COUNT(AN20:AN26)</f>
        <v>7</v>
      </c>
      <c r="AO33" s="109"/>
      <c r="AP33" s="116">
        <f>COUNT(AP20:AP26)</f>
        <v>7</v>
      </c>
      <c r="AQ33" s="109"/>
      <c r="AR33" s="116">
        <f>COUNT(AR20:AR27)</f>
        <v>7</v>
      </c>
      <c r="AS33" s="109"/>
      <c r="AT33" s="108"/>
      <c r="AU33" s="116">
        <f>COUNT(AU20:AU26)</f>
        <v>7</v>
      </c>
      <c r="AV33" s="115"/>
      <c r="AW33" s="116">
        <f>COUNT(AW20:AW26)</f>
        <v>7</v>
      </c>
      <c r="AX33" s="109"/>
      <c r="AY33" s="116">
        <f>COUNT(AY20:AY26)</f>
        <v>7</v>
      </c>
      <c r="AZ33" s="109"/>
      <c r="BA33" s="116">
        <f>COUNT(BA20:BA27)</f>
        <v>7</v>
      </c>
      <c r="BB33" s="109"/>
      <c r="BC33" s="108"/>
      <c r="BD33" s="116">
        <f>COUNT(BD20:BD26)</f>
        <v>7</v>
      </c>
      <c r="BE33" s="115"/>
      <c r="BF33" s="116">
        <f>COUNT(BF20:BF26)</f>
        <v>7</v>
      </c>
      <c r="BG33" s="109"/>
      <c r="BH33" s="116">
        <f>COUNT(BH20:BH26)</f>
        <v>7</v>
      </c>
      <c r="BI33" s="109"/>
      <c r="BJ33" s="116">
        <f>COUNT(BJ20:BJ27)</f>
        <v>7</v>
      </c>
      <c r="BK33" s="109"/>
      <c r="BL33" s="108"/>
      <c r="BM33" s="116">
        <f>COUNT(BM20:BM26)</f>
        <v>7</v>
      </c>
      <c r="BN33" s="115"/>
      <c r="BO33" s="116">
        <f>COUNT(BO20:BO26)</f>
        <v>7</v>
      </c>
      <c r="BP33" s="109"/>
      <c r="BQ33" s="116">
        <f>COUNT(BQ20:BQ26)</f>
        <v>7</v>
      </c>
      <c r="BR33" s="109"/>
      <c r="BS33" s="116">
        <f>COUNT(BS20:BS27)</f>
        <v>7</v>
      </c>
      <c r="BT33" s="109"/>
      <c r="BU33" s="108"/>
      <c r="BV33" s="116">
        <f>COUNT(BV20:BV26)</f>
        <v>7</v>
      </c>
      <c r="BW33" s="115"/>
      <c r="BX33" s="116">
        <f>COUNT(BX20:BX26)</f>
        <v>7</v>
      </c>
      <c r="BY33" s="109"/>
      <c r="BZ33" s="116">
        <f>COUNT(BZ20:BZ26)</f>
        <v>7</v>
      </c>
      <c r="CA33" s="109"/>
      <c r="CB33" s="116">
        <f>COUNT(CB20:CB27)</f>
        <v>7</v>
      </c>
      <c r="CC33" s="109"/>
      <c r="CD33" s="108"/>
      <c r="CE33" s="116">
        <f>COUNT(CE20:CE26)</f>
        <v>7</v>
      </c>
      <c r="CF33" s="115"/>
      <c r="CG33" s="116">
        <f>COUNT(CG20:CG26)</f>
        <v>7</v>
      </c>
      <c r="CH33" s="109"/>
      <c r="CI33" s="116">
        <f>COUNT(CI20:CI26)</f>
        <v>7</v>
      </c>
      <c r="CJ33" s="109"/>
      <c r="CK33" s="116">
        <f>COUNT(CK20:CK27)</f>
        <v>7</v>
      </c>
      <c r="CL33" s="109"/>
      <c r="CM33" s="108"/>
      <c r="CN33" s="116">
        <f>COUNT(CN20:CN26)</f>
        <v>7</v>
      </c>
      <c r="CQ33" s="75"/>
      <c r="CR33" s="75"/>
      <c r="CS33" s="75"/>
      <c r="CT33" s="75"/>
      <c r="CU33" s="75"/>
      <c r="CV33" s="75"/>
      <c r="CW33" s="75"/>
      <c r="CX33" s="56"/>
    </row>
    <row r="34" spans="1:102" ht="17.100000000000001" customHeight="1" x14ac:dyDescent="0.25">
      <c r="A34" s="60">
        <f>RawSEM!A34</f>
        <v>45754</v>
      </c>
      <c r="B34" s="18">
        <v>33</v>
      </c>
      <c r="C34" s="20">
        <f>-RawSEM!D34+RawSCADA!D34</f>
        <v>-9.0425045555555243</v>
      </c>
      <c r="D34" s="20">
        <f>-RawSEM!E34+RawSCADA!E34</f>
        <v>-2.1879841111111205</v>
      </c>
      <c r="E34" s="20">
        <f>-RawSEM!F34+RawSCADA!F34</f>
        <v>1.0138954444444437</v>
      </c>
      <c r="F34" s="20">
        <f>-RawSEM!G34+RawSCADA!G34</f>
        <v>-10.006135222222241</v>
      </c>
      <c r="G34" s="20">
        <f>-RawSEM!H34+RawSCADA!H34</f>
        <v>0.86961244444444219</v>
      </c>
      <c r="H34" s="20">
        <f>-RawSEM!I34+RawSCADA!I34</f>
        <v>0.30541544444444213</v>
      </c>
      <c r="I34" s="20">
        <f>-RawSEM!J34+RawSCADA!J34</f>
        <v>-0.83681522222221361</v>
      </c>
      <c r="J34" s="56" t="str">
        <f t="shared" si="1"/>
        <v>07-Apr-2025  Bl No 33</v>
      </c>
      <c r="K34" s="18">
        <f t="shared" si="0"/>
        <v>7</v>
      </c>
      <c r="L34" s="25"/>
      <c r="M34" s="25"/>
      <c r="N34" s="25"/>
      <c r="O34" s="25"/>
      <c r="P34" s="25"/>
      <c r="Q34" s="25"/>
      <c r="R34" s="25"/>
      <c r="S34" s="25"/>
      <c r="U34" s="75">
        <f>IF(ISERROR(C34/RawSEM!D34)=TRUE,0,C34/RawSEM!D34)</f>
        <v>-9.3041373825684948E-3</v>
      </c>
      <c r="V34" s="75">
        <f>IF(ISERROR(D34/RawSEM!E34)=TRUE,0,D34/RawSEM!E34)</f>
        <v>-1.2101818309807517E-2</v>
      </c>
      <c r="W34" s="75">
        <f>IF(ISERROR(E34/RawSEM!F34)=TRUE,0,E34/RawSEM!F34)</f>
        <v>1.1064572305209E-2</v>
      </c>
      <c r="X34" s="75">
        <f>IF(ISERROR(F34/RawSEM!G34)=TRUE,0,F34/RawSEM!G34)</f>
        <v>-7.1306000872750852E-2</v>
      </c>
      <c r="Y34" s="75">
        <f>IF(ISERROR(G34/RawSEM!H34)=TRUE,0,G34/RawSEM!H34)</f>
        <v>8.4797219405222928E-3</v>
      </c>
      <c r="Z34" s="75">
        <f>IF(ISERROR(H34/RawSEM!I34)=TRUE,0,H34/RawSEM!I34)</f>
        <v>6.2319507926143101E-3</v>
      </c>
      <c r="AA34" s="75">
        <f>IF(ISERROR(I34/RawSEM!J34)=TRUE,0,I34/RawSEM!J34)</f>
        <v>-6.5474810669681645E-3</v>
      </c>
      <c r="AB34" s="56" t="str">
        <f t="shared" si="2"/>
        <v>07-Apr-2025  Bl No 33</v>
      </c>
      <c r="AE34" s="72"/>
      <c r="AG34" s="72"/>
      <c r="AI34" s="72"/>
      <c r="CQ34" s="75"/>
      <c r="CR34" s="75"/>
      <c r="CS34" s="75"/>
      <c r="CT34" s="75"/>
      <c r="CU34" s="75"/>
      <c r="CV34" s="75"/>
      <c r="CW34" s="75"/>
      <c r="CX34" s="56"/>
    </row>
    <row r="35" spans="1:102" ht="17.100000000000001" customHeight="1" x14ac:dyDescent="0.25">
      <c r="A35" s="60">
        <f>RawSEM!A35</f>
        <v>45754</v>
      </c>
      <c r="B35" s="18">
        <v>34</v>
      </c>
      <c r="C35" s="20">
        <f>-RawSEM!D35+RawSCADA!D35</f>
        <v>-10.725852777777732</v>
      </c>
      <c r="D35" s="20">
        <f>-RawSEM!E35+RawSCADA!E35</f>
        <v>-1.4833396666666658</v>
      </c>
      <c r="E35" s="20">
        <f>-RawSEM!F35+RawSCADA!F35</f>
        <v>0.85391111111110263</v>
      </c>
      <c r="F35" s="20">
        <f>-RawSEM!G35+RawSCADA!G35</f>
        <v>-8.6974574444444386</v>
      </c>
      <c r="G35" s="20">
        <f>-RawSEM!H35+RawSCADA!H35</f>
        <v>-0.21829577777778297</v>
      </c>
      <c r="H35" s="20">
        <f>-RawSEM!I35+RawSCADA!I35</f>
        <v>-6.1780740000000023</v>
      </c>
      <c r="I35" s="20">
        <f>-RawSEM!J35+RawSCADA!J35</f>
        <v>8.2222222232530839E-5</v>
      </c>
      <c r="J35" s="56" t="str">
        <f t="shared" si="1"/>
        <v>07-Apr-2025  Bl No 34</v>
      </c>
      <c r="K35" s="18">
        <f t="shared" si="0"/>
        <v>7</v>
      </c>
      <c r="M35" s="26"/>
      <c r="N35" s="26"/>
      <c r="O35" s="26"/>
      <c r="P35" s="26"/>
      <c r="Q35" s="26"/>
      <c r="R35" s="26"/>
      <c r="S35" s="26"/>
      <c r="U35" s="75">
        <f>IF(ISERROR(C35/RawSEM!D35)=TRUE,0,C35/RawSEM!D35)</f>
        <v>-1.1338025855393841E-2</v>
      </c>
      <c r="V35" s="75">
        <f>IF(ISERROR(D35/RawSEM!E35)=TRUE,0,D35/RawSEM!E35)</f>
        <v>-6.8151145424428169E-3</v>
      </c>
      <c r="W35" s="75">
        <f>IF(ISERROR(E35/RawSEM!F35)=TRUE,0,E35/RawSEM!F35)</f>
        <v>8.5575269090192359E-3</v>
      </c>
      <c r="X35" s="75">
        <f>IF(ISERROR(F35/RawSEM!G35)=TRUE,0,F35/RawSEM!G35)</f>
        <v>-6.3963248331707051E-2</v>
      </c>
      <c r="Y35" s="75">
        <f>IF(ISERROR(G35/RawSEM!H35)=TRUE,0,G35/RawSEM!H35)</f>
        <v>-2.2008462561477989E-3</v>
      </c>
      <c r="Z35" s="75">
        <f>IF(ISERROR(H35/RawSEM!I35)=TRUE,0,H35/RawSEM!I35)</f>
        <v>-0.15339038851150047</v>
      </c>
      <c r="AA35" s="75">
        <f>IF(ISERROR(I35/RawSEM!J35)=TRUE,0,I35/RawSEM!J35)</f>
        <v>6.655212507165844E-7</v>
      </c>
      <c r="AB35" s="56" t="str">
        <f t="shared" si="2"/>
        <v>07-Apr-2025  Bl No 34</v>
      </c>
      <c r="AE35" s="72"/>
      <c r="AG35" s="72"/>
      <c r="AI35" s="72"/>
      <c r="CQ35" s="75"/>
      <c r="CR35" s="75"/>
      <c r="CS35" s="75"/>
      <c r="CT35" s="75"/>
      <c r="CU35" s="75"/>
      <c r="CV35" s="75"/>
      <c r="CW35" s="75"/>
      <c r="CX35" s="56"/>
    </row>
    <row r="36" spans="1:102" ht="17.100000000000001" customHeight="1" x14ac:dyDescent="0.25">
      <c r="A36" s="60">
        <f>RawSEM!A36</f>
        <v>45754</v>
      </c>
      <c r="B36" s="18">
        <v>35</v>
      </c>
      <c r="C36" s="20">
        <f>-RawSEM!D36+RawSCADA!D36</f>
        <v>-6.1585538888888323</v>
      </c>
      <c r="D36" s="20">
        <f>-RawSEM!E36+RawSCADA!E36</f>
        <v>0.32994377777777117</v>
      </c>
      <c r="E36" s="20">
        <f>-RawSEM!F36+RawSCADA!F36</f>
        <v>-0.68408800000000269</v>
      </c>
      <c r="F36" s="20">
        <f>-RawSEM!G36+RawSCADA!G36</f>
        <v>-7.6028454444444407</v>
      </c>
      <c r="G36" s="20">
        <f>-RawSEM!H36+RawSCADA!H36</f>
        <v>0.2925910000000016</v>
      </c>
      <c r="H36" s="20">
        <f>-RawSEM!I36+RawSCADA!I36</f>
        <v>-1.6026731111111125</v>
      </c>
      <c r="I36" s="20">
        <f>-RawSEM!J36+RawSCADA!J36</f>
        <v>-0.35640988888887648</v>
      </c>
      <c r="J36" s="56" t="str">
        <f t="shared" si="1"/>
        <v>07-Apr-2025  Bl No 35</v>
      </c>
      <c r="K36" s="18">
        <f t="shared" si="0"/>
        <v>7</v>
      </c>
      <c r="M36" s="27"/>
      <c r="N36" s="27"/>
      <c r="O36" s="27"/>
      <c r="P36" s="27"/>
      <c r="Q36" s="27"/>
      <c r="R36" s="27"/>
      <c r="S36" s="27"/>
      <c r="U36" s="75">
        <f>IF(ISERROR(C36/RawSEM!D36)=TRUE,0,C36/RawSEM!D36)</f>
        <v>-6.5729219017951037E-3</v>
      </c>
      <c r="V36" s="75">
        <f>IF(ISERROR(D36/RawSEM!E36)=TRUE,0,D36/RawSEM!E36)</f>
        <v>1.5976415885185339E-3</v>
      </c>
      <c r="W36" s="75">
        <f>IF(ISERROR(E36/RawSEM!F36)=TRUE,0,E36/RawSEM!F36)</f>
        <v>-6.5208994633342175E-3</v>
      </c>
      <c r="X36" s="75">
        <f>IF(ISERROR(F36/RawSEM!G36)=TRUE,0,F36/RawSEM!G36)</f>
        <v>-5.6982965085666713E-2</v>
      </c>
      <c r="Y36" s="75">
        <f>IF(ISERROR(G36/RawSEM!H36)=TRUE,0,G36/RawSEM!H36)</f>
        <v>3.1708519732279268E-3</v>
      </c>
      <c r="Z36" s="75">
        <f>IF(ISERROR(H36/RawSEM!I36)=TRUE,0,H36/RawSEM!I36)</f>
        <v>-8.3681762276060598E-2</v>
      </c>
      <c r="AA36" s="75">
        <f>IF(ISERROR(I36/RawSEM!J36)=TRUE,0,I36/RawSEM!J36)</f>
        <v>-2.8774663569321804E-3</v>
      </c>
      <c r="AB36" s="56" t="str">
        <f t="shared" si="2"/>
        <v>07-Apr-2025  Bl No 35</v>
      </c>
      <c r="AE36" s="72"/>
      <c r="AG36" s="72"/>
      <c r="AI36" s="72"/>
      <c r="CQ36" s="75"/>
      <c r="CR36" s="75"/>
      <c r="CS36" s="75"/>
      <c r="CT36" s="75"/>
      <c r="CU36" s="75"/>
      <c r="CV36" s="75"/>
      <c r="CW36" s="75"/>
      <c r="CX36" s="56"/>
    </row>
    <row r="37" spans="1:102" ht="17.100000000000001" customHeight="1" x14ac:dyDescent="0.25">
      <c r="A37" s="60">
        <f>RawSEM!A37</f>
        <v>45754</v>
      </c>
      <c r="B37" s="18">
        <v>36</v>
      </c>
      <c r="C37" s="20">
        <f>-RawSEM!D37+RawSCADA!D37</f>
        <v>-5.6365369999999757</v>
      </c>
      <c r="D37" s="20">
        <f>-RawSEM!E37+RawSCADA!E37</f>
        <v>0.37329522222222522</v>
      </c>
      <c r="E37" s="20">
        <f>-RawSEM!F37+RawSCADA!F37</f>
        <v>-1.8047035555555624</v>
      </c>
      <c r="F37" s="20">
        <f>-RawSEM!G37+RawSCADA!G37</f>
        <v>-9.6297074444444348</v>
      </c>
      <c r="G37" s="20">
        <f>-RawSEM!H37+RawSCADA!H37</f>
        <v>-0.35020488888889645</v>
      </c>
      <c r="H37" s="20">
        <f>-RawSEM!I37+RawSCADA!I37</f>
        <v>1.1838824444444462</v>
      </c>
      <c r="I37" s="20">
        <f>-RawSEM!J37+RawSCADA!J37</f>
        <v>0.53680177777776805</v>
      </c>
      <c r="J37" s="56" t="str">
        <f t="shared" si="1"/>
        <v>07-Apr-2025  Bl No 36</v>
      </c>
      <c r="K37" s="18">
        <f t="shared" si="0"/>
        <v>7</v>
      </c>
      <c r="M37" s="26"/>
      <c r="N37" s="26"/>
      <c r="O37" s="26"/>
      <c r="P37" s="26"/>
      <c r="Q37" s="26"/>
      <c r="R37" s="26"/>
      <c r="S37" s="26"/>
      <c r="U37" s="75">
        <f>IF(ISERROR(C37/RawSEM!D37)=TRUE,0,C37/RawSEM!D37)</f>
        <v>-6.1138953223298818E-3</v>
      </c>
      <c r="V37" s="75">
        <f>IF(ISERROR(D37/RawSEM!E37)=TRUE,0,D37/RawSEM!E37)</f>
        <v>1.8156485196357103E-3</v>
      </c>
      <c r="W37" s="75">
        <f>IF(ISERROR(E37/RawSEM!F37)=TRUE,0,E37/RawSEM!F37)</f>
        <v>-1.5644318537319887E-2</v>
      </c>
      <c r="X37" s="75">
        <f>IF(ISERROR(F37/RawSEM!G37)=TRUE,0,F37/RawSEM!G37)</f>
        <v>-7.2854066650259772E-2</v>
      </c>
      <c r="Y37" s="75">
        <f>IF(ISERROR(G37/RawSEM!H37)=TRUE,0,G37/RawSEM!H37)</f>
        <v>-3.7363318406234149E-3</v>
      </c>
      <c r="Z37" s="75">
        <f>IF(ISERROR(H37/RawSEM!I37)=TRUE,0,H37/RawSEM!I37)</f>
        <v>6.2918922430083249E-2</v>
      </c>
      <c r="AA37" s="75">
        <f>IF(ISERROR(I37/RawSEM!J37)=TRUE,0,I37/RawSEM!J37)</f>
        <v>4.2258539674541679E-3</v>
      </c>
      <c r="AB37" s="56" t="str">
        <f t="shared" si="2"/>
        <v>07-Apr-2025  Bl No 36</v>
      </c>
      <c r="AE37" s="72"/>
      <c r="AG37" s="72"/>
      <c r="AI37" s="72"/>
      <c r="CQ37" s="75"/>
      <c r="CR37" s="75"/>
      <c r="CS37" s="75"/>
      <c r="CT37" s="75"/>
      <c r="CU37" s="75"/>
      <c r="CV37" s="75"/>
      <c r="CW37" s="75"/>
      <c r="CX37" s="56"/>
    </row>
    <row r="38" spans="1:102" ht="17.100000000000001" customHeight="1" x14ac:dyDescent="0.25">
      <c r="A38" s="60">
        <f>RawSEM!A38</f>
        <v>45754</v>
      </c>
      <c r="B38" s="18">
        <v>37</v>
      </c>
      <c r="C38" s="20">
        <f>-RawSEM!D38+RawSCADA!D38</f>
        <v>-12.493569444444461</v>
      </c>
      <c r="D38" s="20">
        <f>-RawSEM!E38+RawSCADA!E38</f>
        <v>0.34789611111111185</v>
      </c>
      <c r="E38" s="20">
        <f>-RawSEM!F38+RawSCADA!F38</f>
        <v>-1.1784331111111044</v>
      </c>
      <c r="F38" s="20">
        <f>-RawSEM!G38+RawSCADA!G38</f>
        <v>-7.198941111111111</v>
      </c>
      <c r="G38" s="20">
        <f>-RawSEM!H38+RawSCADA!H38</f>
        <v>-0.65874333333333368</v>
      </c>
      <c r="H38" s="20">
        <f>-RawSEM!I38+RawSCADA!I38</f>
        <v>0.57642200000000088</v>
      </c>
      <c r="I38" s="20">
        <f>-RawSEM!J38+RawSCADA!J38</f>
        <v>-0.11336766666667586</v>
      </c>
      <c r="J38" s="56" t="str">
        <f t="shared" si="1"/>
        <v>07-Apr-2025  Bl No 37</v>
      </c>
      <c r="K38" s="18">
        <f t="shared" si="0"/>
        <v>7</v>
      </c>
      <c r="M38" s="26"/>
      <c r="N38" s="26"/>
      <c r="O38" s="26"/>
      <c r="P38" s="26"/>
      <c r="Q38" s="26"/>
      <c r="R38" s="26"/>
      <c r="S38" s="26"/>
      <c r="U38" s="75">
        <f>IF(ISERROR(C38/RawSEM!D38)=TRUE,0,C38/RawSEM!D38)</f>
        <v>-1.3470205462456026E-2</v>
      </c>
      <c r="V38" s="75">
        <f>IF(ISERROR(D38/RawSEM!E38)=TRUE,0,D38/RawSEM!E38)</f>
        <v>1.7181998938621235E-3</v>
      </c>
      <c r="W38" s="75">
        <f>IF(ISERROR(E38/RawSEM!F38)=TRUE,0,E38/RawSEM!F38)</f>
        <v>-9.6795354800460007E-3</v>
      </c>
      <c r="X38" s="75">
        <f>IF(ISERROR(F38/RawSEM!G38)=TRUE,0,F38/RawSEM!G38)</f>
        <v>-5.6558584528184339E-2</v>
      </c>
      <c r="Y38" s="75">
        <f>IF(ISERROR(G38/RawSEM!H38)=TRUE,0,G38/RawSEM!H38)</f>
        <v>-6.4558375408996392E-3</v>
      </c>
      <c r="Z38" s="75">
        <f>IF(ISERROR(H38/RawSEM!I38)=TRUE,0,H38/RawSEM!I38)</f>
        <v>1.800418540729638E-2</v>
      </c>
      <c r="AA38" s="75">
        <f>IF(ISERROR(I38/RawSEM!J38)=TRUE,0,I38/RawSEM!J38)</f>
        <v>-8.7710570565001584E-4</v>
      </c>
      <c r="AB38" s="56" t="str">
        <f t="shared" si="2"/>
        <v>07-Apr-2025  Bl No 37</v>
      </c>
      <c r="AE38" s="72"/>
      <c r="AG38" s="72"/>
      <c r="AI38" s="72"/>
      <c r="CQ38" s="75"/>
      <c r="CR38" s="75"/>
      <c r="CS38" s="75"/>
      <c r="CT38" s="75"/>
      <c r="CU38" s="75"/>
      <c r="CV38" s="75"/>
      <c r="CW38" s="75"/>
      <c r="CX38" s="56"/>
    </row>
    <row r="39" spans="1:102" ht="17.100000000000001" customHeight="1" x14ac:dyDescent="0.25">
      <c r="A39" s="60">
        <f>RawSEM!A39</f>
        <v>45754</v>
      </c>
      <c r="B39" s="18">
        <v>38</v>
      </c>
      <c r="C39" s="20">
        <f>-RawSEM!D39+RawSCADA!D39</f>
        <v>-5.3063087777777582</v>
      </c>
      <c r="D39" s="20">
        <f>-RawSEM!E39+RawSCADA!E39</f>
        <v>-0.69312100000001919</v>
      </c>
      <c r="E39" s="20">
        <f>-RawSEM!F39+RawSCADA!F39</f>
        <v>-2.7265564444444266</v>
      </c>
      <c r="F39" s="20">
        <f>-RawSEM!G39+RawSCADA!G39</f>
        <v>-5.7682821111111053</v>
      </c>
      <c r="G39" s="20">
        <f>-RawSEM!H39+RawSCADA!H39</f>
        <v>-0.43320188888888822</v>
      </c>
      <c r="H39" s="20">
        <f>-RawSEM!I39+RawSCADA!I39</f>
        <v>0.62823555555555188</v>
      </c>
      <c r="I39" s="20">
        <f>-RawSEM!J39+RawSCADA!J39</f>
        <v>0.78275599999999201</v>
      </c>
      <c r="J39" s="56" t="str">
        <f t="shared" si="1"/>
        <v>07-Apr-2025  Bl No 38</v>
      </c>
      <c r="K39" s="18">
        <f t="shared" si="0"/>
        <v>7</v>
      </c>
      <c r="M39" s="26"/>
      <c r="N39" s="26"/>
      <c r="O39" s="26"/>
      <c r="P39" s="26"/>
      <c r="Q39" s="26"/>
      <c r="R39" s="26"/>
      <c r="S39" s="26"/>
      <c r="U39" s="75">
        <f>IF(ISERROR(C39/RawSEM!D39)=TRUE,0,C39/RawSEM!D39)</f>
        <v>-5.6110632648760832E-3</v>
      </c>
      <c r="V39" s="75">
        <f>IF(ISERROR(D39/RawSEM!E39)=TRUE,0,D39/RawSEM!E39)</f>
        <v>-3.3977973332114876E-3</v>
      </c>
      <c r="W39" s="75">
        <f>IF(ISERROR(E39/RawSEM!F39)=TRUE,0,E39/RawSEM!F39)</f>
        <v>-2.109821780775311E-2</v>
      </c>
      <c r="X39" s="75">
        <f>IF(ISERROR(F39/RawSEM!G39)=TRUE,0,F39/RawSEM!G39)</f>
        <v>-5.0116568418012916E-2</v>
      </c>
      <c r="Y39" s="75">
        <f>IF(ISERROR(G39/RawSEM!H39)=TRUE,0,G39/RawSEM!H39)</f>
        <v>-4.5116173524554276E-3</v>
      </c>
      <c r="Z39" s="75">
        <f>IF(ISERROR(H39/RawSEM!I39)=TRUE,0,H39/RawSEM!I39)</f>
        <v>1.9939428307039403E-2</v>
      </c>
      <c r="AA39" s="75">
        <f>IF(ISERROR(I39/RawSEM!J39)=TRUE,0,I39/RawSEM!J39)</f>
        <v>6.2941127278808521E-3</v>
      </c>
      <c r="AB39" s="56" t="str">
        <f t="shared" si="2"/>
        <v>07-Apr-2025  Bl No 38</v>
      </c>
      <c r="AE39" s="72"/>
      <c r="AG39" s="72"/>
      <c r="AI39" s="72"/>
      <c r="CQ39" s="75"/>
      <c r="CR39" s="75"/>
      <c r="CS39" s="75"/>
      <c r="CT39" s="75"/>
      <c r="CU39" s="75"/>
      <c r="CV39" s="75"/>
      <c r="CW39" s="75"/>
      <c r="CX39" s="56"/>
    </row>
    <row r="40" spans="1:102" ht="17.100000000000001" customHeight="1" x14ac:dyDescent="0.25">
      <c r="A40" s="60">
        <f>RawSEM!A40</f>
        <v>45754</v>
      </c>
      <c r="B40" s="18">
        <v>39</v>
      </c>
      <c r="C40" s="20">
        <f>-RawSEM!D40+RawSCADA!D40</f>
        <v>-5.039420444444545</v>
      </c>
      <c r="D40" s="20">
        <f>-RawSEM!E40+RawSCADA!E40</f>
        <v>-1.0028567777777653</v>
      </c>
      <c r="E40" s="20">
        <f>-RawSEM!F40+RawSCADA!F40</f>
        <v>-6.8351443333333322</v>
      </c>
      <c r="F40" s="20">
        <f>-RawSEM!G40+RawSCADA!G40</f>
        <v>-3.7404020000000031</v>
      </c>
      <c r="G40" s="20">
        <f>-RawSEM!H40+RawSCADA!H40</f>
        <v>-0.54563911111111452</v>
      </c>
      <c r="H40" s="20">
        <f>-RawSEM!I40+RawSCADA!I40</f>
        <v>0.94144166666666607</v>
      </c>
      <c r="I40" s="20">
        <f>-RawSEM!J40+RawSCADA!J40</f>
        <v>0.19013644444443401</v>
      </c>
      <c r="J40" s="56" t="str">
        <f t="shared" si="1"/>
        <v>07-Apr-2025  Bl No 39</v>
      </c>
      <c r="K40" s="18">
        <f t="shared" si="0"/>
        <v>7</v>
      </c>
      <c r="M40" s="26"/>
      <c r="N40" s="26"/>
      <c r="U40" s="75">
        <f>IF(ISERROR(C40/RawSEM!D40)=TRUE,0,C40/RawSEM!D40)</f>
        <v>-5.2830999645980528E-3</v>
      </c>
      <c r="V40" s="75">
        <f>IF(ISERROR(D40/RawSEM!E40)=TRUE,0,D40/RawSEM!E40)</f>
        <v>-4.7453551233389612E-3</v>
      </c>
      <c r="W40" s="75">
        <f>IF(ISERROR(E40/RawSEM!F40)=TRUE,0,E40/RawSEM!F40)</f>
        <v>-5.1374603017119991E-2</v>
      </c>
      <c r="X40" s="75">
        <f>IF(ISERROR(F40/RawSEM!G40)=TRUE,0,F40/RawSEM!G40)</f>
        <v>-3.686089099005363E-2</v>
      </c>
      <c r="Y40" s="75">
        <f>IF(ISERROR(G40/RawSEM!H40)=TRUE,0,G40/RawSEM!H40)</f>
        <v>-5.877401107223801E-3</v>
      </c>
      <c r="Z40" s="75">
        <f>IF(ISERROR(H40/RawSEM!I40)=TRUE,0,H40/RawSEM!I40)</f>
        <v>3.2504753158030399E-2</v>
      </c>
      <c r="AA40" s="75">
        <f>IF(ISERROR(I40/RawSEM!J40)=TRUE,0,I40/RawSEM!J40)</f>
        <v>1.5542454766673587E-3</v>
      </c>
      <c r="AB40" s="56" t="str">
        <f t="shared" si="2"/>
        <v>07-Apr-2025  Bl No 39</v>
      </c>
      <c r="AE40" s="72"/>
      <c r="AG40" s="72"/>
      <c r="AI40" s="72"/>
      <c r="CQ40" s="75"/>
      <c r="CR40" s="75"/>
      <c r="CS40" s="75"/>
      <c r="CT40" s="75"/>
      <c r="CU40" s="75"/>
      <c r="CV40" s="75"/>
      <c r="CW40" s="75"/>
      <c r="CX40" s="56"/>
    </row>
    <row r="41" spans="1:102" ht="17.100000000000001" customHeight="1" x14ac:dyDescent="0.25">
      <c r="A41" s="60">
        <f>RawSEM!A41</f>
        <v>45754</v>
      </c>
      <c r="B41" s="18">
        <v>40</v>
      </c>
      <c r="C41" s="20">
        <f>-RawSEM!D41+RawSCADA!D41</f>
        <v>-8.588568777777823</v>
      </c>
      <c r="D41" s="20">
        <f>-RawSEM!E41+RawSCADA!E41</f>
        <v>0.2790512222222219</v>
      </c>
      <c r="E41" s="20">
        <f>-RawSEM!F41+RawSCADA!F41</f>
        <v>-6.4151663333333317</v>
      </c>
      <c r="F41" s="20">
        <f>-RawSEM!G41+RawSCADA!G41</f>
        <v>-2.9922276666666647</v>
      </c>
      <c r="G41" s="20">
        <f>-RawSEM!H41+RawSCADA!H41</f>
        <v>0.16699066666667761</v>
      </c>
      <c r="H41" s="20">
        <f>-RawSEM!I41+RawSCADA!I41</f>
        <v>-0.21981188888889136</v>
      </c>
      <c r="I41" s="20">
        <f>-RawSEM!J41+RawSCADA!J41</f>
        <v>-0.30685422222222769</v>
      </c>
      <c r="J41" s="56" t="str">
        <f t="shared" si="1"/>
        <v>07-Apr-2025  Bl No 40</v>
      </c>
      <c r="K41" s="18">
        <f t="shared" si="0"/>
        <v>7</v>
      </c>
      <c r="M41" s="26"/>
      <c r="U41" s="75">
        <f>IF(ISERROR(C41/RawSEM!D41)=TRUE,0,C41/RawSEM!D41)</f>
        <v>-8.7009302945561234E-3</v>
      </c>
      <c r="V41" s="75">
        <f>IF(ISERROR(D41/RawSEM!E41)=TRUE,0,D41/RawSEM!E41)</f>
        <v>1.29732899620036E-3</v>
      </c>
      <c r="W41" s="75">
        <f>IF(ISERROR(E41/RawSEM!F41)=TRUE,0,E41/RawSEM!F41)</f>
        <v>-4.6112599039483525E-2</v>
      </c>
      <c r="X41" s="75">
        <f>IF(ISERROR(F41/RawSEM!G41)=TRUE,0,F41/RawSEM!G41)</f>
        <v>-3.0558061584378918E-2</v>
      </c>
      <c r="Y41" s="75">
        <f>IF(ISERROR(G41/RawSEM!H41)=TRUE,0,G41/RawSEM!H41)</f>
        <v>1.9057640220336623E-3</v>
      </c>
      <c r="Z41" s="75">
        <f>IF(ISERROR(H41/RawSEM!I41)=TRUE,0,H41/RawSEM!I41)</f>
        <v>-7.5830673155355246E-3</v>
      </c>
      <c r="AA41" s="75">
        <f>IF(ISERROR(I41/RawSEM!J41)=TRUE,0,I41/RawSEM!J41)</f>
        <v>-2.5223106317997278E-3</v>
      </c>
      <c r="AB41" s="56" t="str">
        <f t="shared" si="2"/>
        <v>07-Apr-2025  Bl No 40</v>
      </c>
      <c r="AE41" s="72"/>
      <c r="AG41" s="72"/>
      <c r="AI41" s="72"/>
      <c r="CQ41" s="75"/>
      <c r="CR41" s="75"/>
      <c r="CS41" s="75"/>
      <c r="CT41" s="75"/>
      <c r="CU41" s="75"/>
      <c r="CV41" s="75"/>
      <c r="CW41" s="75"/>
      <c r="CX41" s="56"/>
    </row>
    <row r="42" spans="1:102" ht="17.100000000000001" customHeight="1" x14ac:dyDescent="0.25">
      <c r="A42" s="60">
        <f>RawSEM!A42</f>
        <v>45754</v>
      </c>
      <c r="B42" s="18">
        <v>41</v>
      </c>
      <c r="C42" s="20">
        <f>-RawSEM!D42+RawSCADA!D42</f>
        <v>-10.900321555555593</v>
      </c>
      <c r="D42" s="20">
        <f>-RawSEM!E42+RawSCADA!E42</f>
        <v>-0.12067466666664473</v>
      </c>
      <c r="E42" s="20">
        <f>-RawSEM!F42+RawSCADA!F42</f>
        <v>-2.5948202222222108</v>
      </c>
      <c r="F42" s="20">
        <f>-RawSEM!G42+RawSCADA!G42</f>
        <v>-0.921669333333341</v>
      </c>
      <c r="G42" s="20">
        <f>-RawSEM!H42+RawSCADA!H42</f>
        <v>-0.21078577777777241</v>
      </c>
      <c r="H42" s="20">
        <f>-RawSEM!I42+RawSCADA!I42</f>
        <v>0.85706311111110978</v>
      </c>
      <c r="I42" s="20">
        <f>-RawSEM!J42+RawSCADA!J42</f>
        <v>-0.42077577777777719</v>
      </c>
      <c r="J42" s="56" t="str">
        <f t="shared" si="1"/>
        <v>07-Apr-2025  Bl No 41</v>
      </c>
      <c r="K42" s="18">
        <f t="shared" si="0"/>
        <v>7</v>
      </c>
      <c r="M42" s="26"/>
      <c r="U42" s="75">
        <f>IF(ISERROR(C42/RawSEM!D42)=TRUE,0,C42/RawSEM!D42)</f>
        <v>-1.0451830258204977E-2</v>
      </c>
      <c r="V42" s="75">
        <f>IF(ISERROR(D42/RawSEM!E42)=TRUE,0,D42/RawSEM!E42)</f>
        <v>-5.6136601155120107E-4</v>
      </c>
      <c r="W42" s="75">
        <f>IF(ISERROR(E42/RawSEM!F42)=TRUE,0,E42/RawSEM!F42)</f>
        <v>-1.7898620036132271E-2</v>
      </c>
      <c r="X42" s="75">
        <f>IF(ISERROR(F42/RawSEM!G42)=TRUE,0,F42/RawSEM!G42)</f>
        <v>-9.8364696105552769E-3</v>
      </c>
      <c r="Y42" s="75">
        <f>IF(ISERROR(G42/RawSEM!H42)=TRUE,0,G42/RawSEM!H42)</f>
        <v>-2.5320707895809601E-3</v>
      </c>
      <c r="Z42" s="75">
        <f>IF(ISERROR(H42/RawSEM!I42)=TRUE,0,H42/RawSEM!I42)</f>
        <v>2.9729406396073015E-2</v>
      </c>
      <c r="AA42" s="75">
        <f>IF(ISERROR(I42/RawSEM!J42)=TRUE,0,I42/RawSEM!J42)</f>
        <v>-3.3642899226822578E-3</v>
      </c>
      <c r="AB42" s="56" t="str">
        <f t="shared" si="2"/>
        <v>07-Apr-2025  Bl No 41</v>
      </c>
      <c r="AE42" s="72"/>
      <c r="AG42" s="72"/>
      <c r="AI42" s="72"/>
      <c r="CQ42" s="75"/>
      <c r="CR42" s="75"/>
      <c r="CS42" s="75"/>
      <c r="CT42" s="75"/>
      <c r="CU42" s="75"/>
      <c r="CV42" s="75"/>
      <c r="CW42" s="75"/>
      <c r="CX42" s="56"/>
    </row>
    <row r="43" spans="1:102" ht="17.100000000000001" customHeight="1" x14ac:dyDescent="0.25">
      <c r="A43" s="60">
        <f>RawSEM!A43</f>
        <v>45754</v>
      </c>
      <c r="B43" s="18">
        <v>42</v>
      </c>
      <c r="C43" s="20">
        <f>-RawSEM!D43+RawSCADA!D43</f>
        <v>-9.7193754444444949</v>
      </c>
      <c r="D43" s="20">
        <f>-RawSEM!E43+RawSCADA!E43</f>
        <v>0.68814999999997895</v>
      </c>
      <c r="E43" s="20">
        <f>-RawSEM!F43+RawSCADA!F43</f>
        <v>-2.1700187777777842</v>
      </c>
      <c r="F43" s="20">
        <f>-RawSEM!G43+RawSCADA!G43</f>
        <v>-1.7343211111111145</v>
      </c>
      <c r="G43" s="20">
        <f>-RawSEM!H43+RawSCADA!H43</f>
        <v>-0.67102311111111135</v>
      </c>
      <c r="H43" s="20">
        <f>-RawSEM!I43+RawSCADA!I43</f>
        <v>-0.1117971111111089</v>
      </c>
      <c r="I43" s="20">
        <f>-RawSEM!J43+RawSCADA!J43</f>
        <v>-0.24734288888888045</v>
      </c>
      <c r="J43" s="56" t="str">
        <f t="shared" si="1"/>
        <v>07-Apr-2025  Bl No 42</v>
      </c>
      <c r="K43" s="18">
        <f t="shared" si="0"/>
        <v>7</v>
      </c>
      <c r="M43" s="26"/>
      <c r="U43" s="75">
        <f>IF(ISERROR(C43/RawSEM!D43)=TRUE,0,C43/RawSEM!D43)</f>
        <v>-8.9239210063509818E-3</v>
      </c>
      <c r="V43" s="75">
        <f>IF(ISERROR(D43/RawSEM!E43)=TRUE,0,D43/RawSEM!E43)</f>
        <v>3.1544288061254957E-3</v>
      </c>
      <c r="W43" s="75">
        <f>IF(ISERROR(E43/RawSEM!F43)=TRUE,0,E43/RawSEM!F43)</f>
        <v>-1.4974548854407131E-2</v>
      </c>
      <c r="X43" s="75">
        <f>IF(ISERROR(F43/RawSEM!G43)=TRUE,0,F43/RawSEM!G43)</f>
        <v>-1.7956040725696353E-2</v>
      </c>
      <c r="Y43" s="75">
        <f>IF(ISERROR(G43/RawSEM!H43)=TRUE,0,G43/RawSEM!H43)</f>
        <v>-7.4994089094727505E-3</v>
      </c>
      <c r="Z43" s="75">
        <f>IF(ISERROR(H43/RawSEM!I43)=TRUE,0,H43/RawSEM!I43)</f>
        <v>-2.9549688930238971E-3</v>
      </c>
      <c r="AA43" s="75">
        <f>IF(ISERROR(I43/RawSEM!J43)=TRUE,0,I43/RawSEM!J43)</f>
        <v>-1.9805684029512035E-3</v>
      </c>
      <c r="AB43" s="56" t="str">
        <f t="shared" si="2"/>
        <v>07-Apr-2025  Bl No 42</v>
      </c>
      <c r="AN43" s="80"/>
      <c r="AP43" s="80"/>
      <c r="AR43" s="80"/>
      <c r="AW43" s="80"/>
      <c r="AY43" s="80"/>
      <c r="BA43" s="80"/>
      <c r="BF43" s="80"/>
      <c r="BH43" s="80"/>
      <c r="BJ43" s="80"/>
      <c r="BO43" s="80"/>
      <c r="BQ43" s="80"/>
      <c r="BS43" s="80"/>
      <c r="BX43" s="80"/>
      <c r="BZ43" s="80"/>
      <c r="CB43" s="80"/>
      <c r="CG43" s="80"/>
      <c r="CI43" s="80"/>
      <c r="CK43" s="80"/>
      <c r="CO43" s="56"/>
      <c r="CQ43" s="75"/>
      <c r="CR43" s="75"/>
      <c r="CS43" s="75"/>
      <c r="CT43" s="75"/>
      <c r="CU43" s="75"/>
      <c r="CV43" s="75"/>
      <c r="CW43" s="75"/>
      <c r="CX43" s="56"/>
    </row>
    <row r="44" spans="1:102" ht="17.100000000000001" customHeight="1" x14ac:dyDescent="0.25">
      <c r="A44" s="60">
        <f>RawSEM!A44</f>
        <v>45754</v>
      </c>
      <c r="B44" s="18">
        <v>43</v>
      </c>
      <c r="C44" s="20">
        <f>-RawSEM!D44+RawSCADA!D44</f>
        <v>-8.849159777777686</v>
      </c>
      <c r="D44" s="20">
        <f>-RawSEM!E44+RawSCADA!E44</f>
        <v>0.4137364444444529</v>
      </c>
      <c r="E44" s="20">
        <f>-RawSEM!F44+RawSCADA!F44</f>
        <v>-10.098969111111103</v>
      </c>
      <c r="F44" s="20">
        <f>-RawSEM!G44+RawSCADA!G44</f>
        <v>-1.2904046666666602</v>
      </c>
      <c r="G44" s="20">
        <f>-RawSEM!H44+RawSCADA!H44</f>
        <v>-0.14229066666666768</v>
      </c>
      <c r="H44" s="20">
        <f>-RawSEM!I44+RawSCADA!I44</f>
        <v>0.38787500000000108</v>
      </c>
      <c r="I44" s="20">
        <f>-RawSEM!J44+RawSCADA!J44</f>
        <v>-0.32480533333333028</v>
      </c>
      <c r="J44" s="56" t="str">
        <f t="shared" si="1"/>
        <v>07-Apr-2025  Bl No 43</v>
      </c>
      <c r="K44" s="18">
        <f t="shared" si="0"/>
        <v>7</v>
      </c>
      <c r="U44" s="75">
        <f>IF(ISERROR(C44/RawSEM!D44)=TRUE,0,C44/RawSEM!D44)</f>
        <v>-7.9579136234942966E-3</v>
      </c>
      <c r="V44" s="75">
        <f>IF(ISERROR(D44/RawSEM!E44)=TRUE,0,D44/RawSEM!E44)</f>
        <v>1.8991128653404806E-3</v>
      </c>
      <c r="W44" s="75">
        <f>IF(ISERROR(E44/RawSEM!F44)=TRUE,0,E44/RawSEM!F44)</f>
        <v>-6.4360226616442112E-2</v>
      </c>
      <c r="X44" s="75">
        <f>IF(ISERROR(F44/RawSEM!G44)=TRUE,0,F44/RawSEM!G44)</f>
        <v>-1.3340127979856441E-2</v>
      </c>
      <c r="Y44" s="75">
        <f>IF(ISERROR(G44/RawSEM!H44)=TRUE,0,G44/RawSEM!H44)</f>
        <v>-1.6105557366559329E-3</v>
      </c>
      <c r="Z44" s="75">
        <f>IF(ISERROR(H44/RawSEM!I44)=TRUE,0,H44/RawSEM!I44)</f>
        <v>1.1268622460837664E-2</v>
      </c>
      <c r="AA44" s="75">
        <f>IF(ISERROR(I44/RawSEM!J44)=TRUE,0,I44/RawSEM!J44)</f>
        <v>-2.6885722105969251E-3</v>
      </c>
      <c r="AB44" s="56" t="str">
        <f t="shared" si="2"/>
        <v>07-Apr-2025  Bl No 43</v>
      </c>
      <c r="CO44" s="56"/>
      <c r="CQ44" s="75"/>
      <c r="CR44" s="75"/>
      <c r="CS44" s="75"/>
      <c r="CT44" s="75"/>
      <c r="CU44" s="75"/>
      <c r="CV44" s="75"/>
      <c r="CW44" s="75"/>
      <c r="CX44" s="56"/>
    </row>
    <row r="45" spans="1:102" ht="17.100000000000001" customHeight="1" x14ac:dyDescent="0.25">
      <c r="A45" s="60">
        <f>RawSEM!A45</f>
        <v>45754</v>
      </c>
      <c r="B45" s="18">
        <v>44</v>
      </c>
      <c r="C45" s="20">
        <f>-RawSEM!D45+RawSCADA!D45</f>
        <v>-14.726121666666586</v>
      </c>
      <c r="D45" s="20">
        <f>-RawSEM!E45+RawSCADA!E45</f>
        <v>0.25737944444446725</v>
      </c>
      <c r="E45" s="20">
        <f>-RawSEM!F45+RawSCADA!F45</f>
        <v>-3.8065657777777915</v>
      </c>
      <c r="F45" s="20">
        <f>-RawSEM!G45+RawSCADA!G45</f>
        <v>4.5168816666666771</v>
      </c>
      <c r="G45" s="20">
        <f>-RawSEM!H45+RawSCADA!H45</f>
        <v>-0.18792533333332528</v>
      </c>
      <c r="H45" s="20">
        <f>-RawSEM!I45+RawSCADA!I45</f>
        <v>2.1608703333333352</v>
      </c>
      <c r="I45" s="20">
        <f>-RawSEM!J45+RawSCADA!J45</f>
        <v>-1.0428693333333428</v>
      </c>
      <c r="J45" s="56" t="str">
        <f t="shared" si="1"/>
        <v>07-Apr-2025  Bl No 44</v>
      </c>
      <c r="K45" s="18">
        <f t="shared" si="0"/>
        <v>7</v>
      </c>
      <c r="U45" s="75">
        <f>IF(ISERROR(C45/RawSEM!D45)=TRUE,0,C45/RawSEM!D45)</f>
        <v>-1.3143426051646211E-2</v>
      </c>
      <c r="V45" s="75">
        <f>IF(ISERROR(D45/RawSEM!E45)=TRUE,0,D45/RawSEM!E45)</f>
        <v>1.2009233367132363E-3</v>
      </c>
      <c r="W45" s="75">
        <f>IF(ISERROR(E45/RawSEM!F45)=TRUE,0,E45/RawSEM!F45)</f>
        <v>-2.3651404133955358E-2</v>
      </c>
      <c r="X45" s="75">
        <f>IF(ISERROR(F45/RawSEM!G45)=TRUE,0,F45/RawSEM!G45)</f>
        <v>4.7168055450897459E-2</v>
      </c>
      <c r="Y45" s="75">
        <f>IF(ISERROR(G45/RawSEM!H45)=TRUE,0,G45/RawSEM!H45)</f>
        <v>-2.1375360947318974E-3</v>
      </c>
      <c r="Z45" s="75">
        <f>IF(ISERROR(H45/RawSEM!I45)=TRUE,0,H45/RawSEM!I45)</f>
        <v>5.2554438412846703E-2</v>
      </c>
      <c r="AA45" s="75">
        <f>IF(ISERROR(I45/RawSEM!J45)=TRUE,0,I45/RawSEM!J45)</f>
        <v>-8.5393179917506463E-3</v>
      </c>
      <c r="AB45" s="56" t="str">
        <f t="shared" si="2"/>
        <v>07-Apr-2025  Bl No 44</v>
      </c>
      <c r="CO45" s="56"/>
      <c r="CQ45" s="75"/>
      <c r="CR45" s="75"/>
      <c r="CS45" s="75"/>
      <c r="CT45" s="75"/>
      <c r="CU45" s="75"/>
      <c r="CV45" s="75"/>
      <c r="CW45" s="75"/>
      <c r="CX45" s="56"/>
    </row>
    <row r="46" spans="1:102" ht="17.100000000000001" customHeight="1" x14ac:dyDescent="0.25">
      <c r="A46" s="60">
        <f>RawSEM!A46</f>
        <v>45754</v>
      </c>
      <c r="B46" s="18">
        <v>45</v>
      </c>
      <c r="C46" s="20">
        <f>-RawSEM!D46+RawSCADA!D46</f>
        <v>-10.267516000000114</v>
      </c>
      <c r="D46" s="20">
        <f>-RawSEM!E46+RawSCADA!E46</f>
        <v>-0.20603011111111869</v>
      </c>
      <c r="E46" s="20">
        <f>-RawSEM!F46+RawSCADA!F46</f>
        <v>-3.6587934444444272</v>
      </c>
      <c r="F46" s="20">
        <f>-RawSEM!G46+RawSCADA!G46</f>
        <v>13.748466666666658</v>
      </c>
      <c r="G46" s="20">
        <f>-RawSEM!H46+RawSCADA!H46</f>
        <v>-0.23321677777776983</v>
      </c>
      <c r="H46" s="20">
        <f>-RawSEM!I46+RawSCADA!I46</f>
        <v>0.91085966666666707</v>
      </c>
      <c r="I46" s="20">
        <f>-RawSEM!J46+RawSCADA!J46</f>
        <v>-1.1980285555555525</v>
      </c>
      <c r="J46" s="56" t="str">
        <f t="shared" si="1"/>
        <v>07-Apr-2025  Bl No 45</v>
      </c>
      <c r="K46" s="18">
        <f t="shared" si="0"/>
        <v>7</v>
      </c>
      <c r="U46" s="75">
        <f>IF(ISERROR(C46/RawSEM!D46)=TRUE,0,C46/RawSEM!D46)</f>
        <v>-9.1560072627433053E-3</v>
      </c>
      <c r="V46" s="75">
        <f>IF(ISERROR(D46/RawSEM!E46)=TRUE,0,D46/RawSEM!E46)</f>
        <v>-9.0120426646097141E-4</v>
      </c>
      <c r="W46" s="75">
        <f>IF(ISERROR(E46/RawSEM!F46)=TRUE,0,E46/RawSEM!F46)</f>
        <v>-2.2784977409555082E-2</v>
      </c>
      <c r="X46" s="75">
        <f>IF(ISERROR(F46/RawSEM!G46)=TRUE,0,F46/RawSEM!G46)</f>
        <v>0.14931520933249914</v>
      </c>
      <c r="Y46" s="75">
        <f>IF(ISERROR(G46/RawSEM!H46)=TRUE,0,G46/RawSEM!H46)</f>
        <v>-2.6032377145146835E-3</v>
      </c>
      <c r="Z46" s="75">
        <f>IF(ISERROR(H46/RawSEM!I46)=TRUE,0,H46/RawSEM!I46)</f>
        <v>1.6629780961839948E-2</v>
      </c>
      <c r="AA46" s="75">
        <f>IF(ISERROR(I46/RawSEM!J46)=TRUE,0,I46/RawSEM!J46)</f>
        <v>-9.8645391900694344E-3</v>
      </c>
      <c r="AB46" s="56" t="str">
        <f t="shared" si="2"/>
        <v>07-Apr-2025  Bl No 45</v>
      </c>
      <c r="CO46" s="56"/>
      <c r="CQ46" s="75"/>
      <c r="CR46" s="75"/>
      <c r="CS46" s="75"/>
      <c r="CT46" s="75"/>
      <c r="CU46" s="75"/>
      <c r="CV46" s="75"/>
      <c r="CW46" s="75"/>
      <c r="CX46" s="56"/>
    </row>
    <row r="47" spans="1:102" ht="17.100000000000001" customHeight="1" x14ac:dyDescent="0.25">
      <c r="A47" s="60">
        <f>RawSEM!A47</f>
        <v>45754</v>
      </c>
      <c r="B47" s="18">
        <v>46</v>
      </c>
      <c r="C47" s="20">
        <f>-RawSEM!D47+RawSCADA!D47</f>
        <v>-12.383197888888844</v>
      </c>
      <c r="D47" s="20">
        <f>-RawSEM!E47+RawSCADA!E47</f>
        <v>0.8307752222222291</v>
      </c>
      <c r="E47" s="20">
        <f>-RawSEM!F47+RawSCADA!F47</f>
        <v>-4.6658406666666679</v>
      </c>
      <c r="F47" s="20">
        <f>-RawSEM!G47+RawSCADA!G47</f>
        <v>13.84981077777779</v>
      </c>
      <c r="G47" s="20">
        <f>-RawSEM!H47+RawSCADA!H47</f>
        <v>-0.235452555555554</v>
      </c>
      <c r="H47" s="20">
        <f>-RawSEM!I47+RawSCADA!I47</f>
        <v>0.32605144444444534</v>
      </c>
      <c r="I47" s="20">
        <f>-RawSEM!J47+RawSCADA!J47</f>
        <v>-1.3018218888888953</v>
      </c>
      <c r="J47" s="56" t="str">
        <f t="shared" si="1"/>
        <v>07-Apr-2025  Bl No 46</v>
      </c>
      <c r="K47" s="18">
        <f t="shared" si="0"/>
        <v>7</v>
      </c>
      <c r="U47" s="75">
        <f>IF(ISERROR(C47/RawSEM!D47)=TRUE,0,C47/RawSEM!D47)</f>
        <v>-1.0940770047992524E-2</v>
      </c>
      <c r="V47" s="75">
        <f>IF(ISERROR(D47/RawSEM!E47)=TRUE,0,D47/RawSEM!E47)</f>
        <v>3.5999271665618335E-3</v>
      </c>
      <c r="W47" s="75">
        <f>IF(ISERROR(E47/RawSEM!F47)=TRUE,0,E47/RawSEM!F47)</f>
        <v>-2.6610550289536027E-2</v>
      </c>
      <c r="X47" s="75">
        <f>IF(ISERROR(F47/RawSEM!G47)=TRUE,0,F47/RawSEM!G47)</f>
        <v>0.15305712158521903</v>
      </c>
      <c r="Y47" s="75">
        <f>IF(ISERROR(G47/RawSEM!H47)=TRUE,0,G47/RawSEM!H47)</f>
        <v>-2.6248189073598254E-3</v>
      </c>
      <c r="Z47" s="75">
        <f>IF(ISERROR(H47/RawSEM!I47)=TRUE,0,H47/RawSEM!I47)</f>
        <v>5.8816680456541207E-3</v>
      </c>
      <c r="AA47" s="75">
        <f>IF(ISERROR(I47/RawSEM!J47)=TRUE,0,I47/RawSEM!J47)</f>
        <v>-1.0751394807645066E-2</v>
      </c>
      <c r="AB47" s="56" t="str">
        <f t="shared" si="2"/>
        <v>07-Apr-2025  Bl No 46</v>
      </c>
      <c r="CO47" s="56"/>
      <c r="CQ47" s="75"/>
      <c r="CR47" s="75"/>
      <c r="CS47" s="75"/>
      <c r="CT47" s="75"/>
      <c r="CU47" s="75"/>
      <c r="CV47" s="75"/>
      <c r="CW47" s="75"/>
      <c r="CX47" s="56"/>
    </row>
    <row r="48" spans="1:102" ht="17.100000000000001" customHeight="1" x14ac:dyDescent="0.25">
      <c r="A48" s="60">
        <f>RawSEM!A48</f>
        <v>45754</v>
      </c>
      <c r="B48" s="18">
        <v>47</v>
      </c>
      <c r="C48" s="20">
        <f>-RawSEM!D48+RawSCADA!D48</f>
        <v>-11.316881666666632</v>
      </c>
      <c r="D48" s="20">
        <f>-RawSEM!E48+RawSCADA!E48</f>
        <v>0.45795766666665827</v>
      </c>
      <c r="E48" s="20">
        <f>-RawSEM!F48+RawSCADA!F48</f>
        <v>-3.0297872222222395</v>
      </c>
      <c r="F48" s="20">
        <f>-RawSEM!G48+RawSCADA!G48</f>
        <v>14.890422333333333</v>
      </c>
      <c r="G48" s="20">
        <f>-RawSEM!H48+RawSCADA!H48</f>
        <v>-0.29494955555556146</v>
      </c>
      <c r="H48" s="20">
        <f>-RawSEM!I48+RawSCADA!I48</f>
        <v>0.50777777777777544</v>
      </c>
      <c r="I48" s="20">
        <f>-RawSEM!J48+RawSCADA!J48</f>
        <v>-1.2753309999999942</v>
      </c>
      <c r="J48" s="56" t="str">
        <f t="shared" si="1"/>
        <v>07-Apr-2025  Bl No 47</v>
      </c>
      <c r="K48" s="18">
        <f t="shared" si="0"/>
        <v>7</v>
      </c>
      <c r="U48" s="75">
        <f>IF(ISERROR(C48/RawSEM!D48)=TRUE,0,C48/RawSEM!D48)</f>
        <v>-9.8362209298664023E-3</v>
      </c>
      <c r="V48" s="75">
        <f>IF(ISERROR(D48/RawSEM!E48)=TRUE,0,D48/RawSEM!E48)</f>
        <v>2.0965406622033976E-3</v>
      </c>
      <c r="W48" s="75">
        <f>IF(ISERROR(E48/RawSEM!F48)=TRUE,0,E48/RawSEM!F48)</f>
        <v>-1.690184316789696E-2</v>
      </c>
      <c r="X48" s="75">
        <f>IF(ISERROR(F48/RawSEM!G48)=TRUE,0,F48/RawSEM!G48)</f>
        <v>0.1771276848754155</v>
      </c>
      <c r="Y48" s="75">
        <f>IF(ISERROR(G48/RawSEM!H48)=TRUE,0,G48/RawSEM!H48)</f>
        <v>-3.1920947570948208E-3</v>
      </c>
      <c r="Z48" s="75">
        <f>IF(ISERROR(H48/RawSEM!I48)=TRUE,0,H48/RawSEM!I48)</f>
        <v>8.636381503554294E-3</v>
      </c>
      <c r="AA48" s="75">
        <f>IF(ISERROR(I48/RawSEM!J48)=TRUE,0,I48/RawSEM!J48)</f>
        <v>-1.0473862382066127E-2</v>
      </c>
      <c r="AB48" s="56" t="str">
        <f t="shared" si="2"/>
        <v>07-Apr-2025  Bl No 47</v>
      </c>
      <c r="CO48" s="56"/>
      <c r="CQ48" s="75"/>
      <c r="CR48" s="75"/>
      <c r="CS48" s="75"/>
      <c r="CT48" s="75"/>
      <c r="CU48" s="75"/>
      <c r="CV48" s="75"/>
      <c r="CW48" s="75"/>
      <c r="CX48" s="56"/>
    </row>
    <row r="49" spans="1:102" ht="17.100000000000001" customHeight="1" x14ac:dyDescent="0.25">
      <c r="A49" s="60">
        <f>RawSEM!A49</f>
        <v>45754</v>
      </c>
      <c r="B49" s="18">
        <v>48</v>
      </c>
      <c r="C49" s="20">
        <f>-RawSEM!D49+RawSCADA!D49</f>
        <v>-11.085484222222021</v>
      </c>
      <c r="D49" s="20">
        <f>-RawSEM!E49+RawSCADA!E49</f>
        <v>0.6316669999999931</v>
      </c>
      <c r="E49" s="20">
        <f>-RawSEM!F49+RawSCADA!F49</f>
        <v>-4.1391098888888962</v>
      </c>
      <c r="F49" s="20">
        <f>-RawSEM!G49+RawSCADA!G49</f>
        <v>12.691943999999992</v>
      </c>
      <c r="G49" s="20">
        <f>-RawSEM!H49+RawSCADA!H49</f>
        <v>-9.4100222222223806E-2</v>
      </c>
      <c r="H49" s="20">
        <f>-RawSEM!I49+RawSCADA!I49</f>
        <v>-4.8572333333332551E-2</v>
      </c>
      <c r="I49" s="20">
        <f>-RawSEM!J49+RawSCADA!J49</f>
        <v>-1.1108272222222269</v>
      </c>
      <c r="J49" s="56" t="str">
        <f t="shared" si="1"/>
        <v>07-Apr-2025  Bl No 48</v>
      </c>
      <c r="K49" s="18">
        <f t="shared" si="0"/>
        <v>7</v>
      </c>
      <c r="M49" s="77"/>
      <c r="U49" s="75">
        <f>IF(ISERROR(C49/RawSEM!D49)=TRUE,0,C49/RawSEM!D49)</f>
        <v>-9.6117109678158508E-3</v>
      </c>
      <c r="V49" s="75">
        <f>IF(ISERROR(D49/RawSEM!E49)=TRUE,0,D49/RawSEM!E49)</f>
        <v>2.9048658737217538E-3</v>
      </c>
      <c r="W49" s="75">
        <f>IF(ISERROR(E49/RawSEM!F49)=TRUE,0,E49/RawSEM!F49)</f>
        <v>-2.2615639886443412E-2</v>
      </c>
      <c r="X49" s="75">
        <f>IF(ISERROR(F49/RawSEM!G49)=TRUE,0,F49/RawSEM!G49)</f>
        <v>0.13470635074682744</v>
      </c>
      <c r="Y49" s="75">
        <f>IF(ISERROR(G49/RawSEM!H49)=TRUE,0,G49/RawSEM!H49)</f>
        <v>-1.0743211838537534E-3</v>
      </c>
      <c r="Z49" s="75">
        <f>IF(ISERROR(H49/RawSEM!I49)=TRUE,0,H49/RawSEM!I49)</f>
        <v>-7.7661059947129309E-4</v>
      </c>
      <c r="AA49" s="75">
        <f>IF(ISERROR(I49/RawSEM!J49)=TRUE,0,I49/RawSEM!J49)</f>
        <v>-9.2768077324508844E-3</v>
      </c>
      <c r="AB49" s="56" t="str">
        <f t="shared" si="2"/>
        <v>07-Apr-2025  Bl No 48</v>
      </c>
      <c r="CO49" s="56"/>
      <c r="CQ49" s="75"/>
      <c r="CR49" s="75"/>
      <c r="CS49" s="75"/>
      <c r="CT49" s="75"/>
      <c r="CU49" s="75"/>
      <c r="CV49" s="75"/>
      <c r="CW49" s="75"/>
      <c r="CX49" s="56"/>
    </row>
    <row r="50" spans="1:102" ht="17.100000000000001" customHeight="1" x14ac:dyDescent="0.25">
      <c r="A50" s="60">
        <f>RawSEM!A50</f>
        <v>45754</v>
      </c>
      <c r="B50" s="18">
        <v>49</v>
      </c>
      <c r="C50" s="20">
        <f>-RawSEM!D50+RawSCADA!D50</f>
        <v>-6.4262742222222187</v>
      </c>
      <c r="D50" s="20">
        <f>-RawSEM!E50+RawSCADA!E50</f>
        <v>-1.466516222222225</v>
      </c>
      <c r="E50" s="20">
        <f>-RawSEM!F50+RawSCADA!F50</f>
        <v>-5.813902666666678</v>
      </c>
      <c r="F50" s="20">
        <f>-RawSEM!G50+RawSCADA!G50</f>
        <v>13.013733777777773</v>
      </c>
      <c r="G50" s="20">
        <f>-RawSEM!H50+RawSCADA!H50</f>
        <v>-0.25584622222221753</v>
      </c>
      <c r="H50" s="20">
        <f>-RawSEM!I50+RawSCADA!I50</f>
        <v>0.22452422222222168</v>
      </c>
      <c r="I50" s="20">
        <f>-RawSEM!J50+RawSCADA!J50</f>
        <v>-1.4511266666666671</v>
      </c>
      <c r="J50" s="56" t="str">
        <f t="shared" si="1"/>
        <v>07-Apr-2025  Bl No 49</v>
      </c>
      <c r="K50" s="18">
        <f t="shared" si="0"/>
        <v>7</v>
      </c>
      <c r="M50" s="77"/>
      <c r="U50" s="75">
        <f>IF(ISERROR(C50/RawSEM!D50)=TRUE,0,C50/RawSEM!D50)</f>
        <v>-5.5552089677238211E-3</v>
      </c>
      <c r="V50" s="75">
        <f>IF(ISERROR(D50/RawSEM!E50)=TRUE,0,D50/RawSEM!E50)</f>
        <v>-6.6423908674826879E-3</v>
      </c>
      <c r="W50" s="75">
        <f>IF(ISERROR(E50/RawSEM!F50)=TRUE,0,E50/RawSEM!F50)</f>
        <v>-3.0833334217230033E-2</v>
      </c>
      <c r="X50" s="75">
        <f>IF(ISERROR(F50/RawSEM!G50)=TRUE,0,F50/RawSEM!G50)</f>
        <v>0.14610401068965437</v>
      </c>
      <c r="Y50" s="75">
        <f>IF(ISERROR(G50/RawSEM!H50)=TRUE,0,G50/RawSEM!H50)</f>
        <v>-2.9448229997953218E-3</v>
      </c>
      <c r="Z50" s="75">
        <f>IF(ISERROR(H50/RawSEM!I50)=TRUE,0,H50/RawSEM!I50)</f>
        <v>3.7108988202800095E-3</v>
      </c>
      <c r="AA50" s="75">
        <f>IF(ISERROR(I50/RawSEM!J50)=TRUE,0,I50/RawSEM!J50)</f>
        <v>-1.2002463695234066E-2</v>
      </c>
      <c r="AB50" s="56" t="str">
        <f t="shared" si="2"/>
        <v>07-Apr-2025  Bl No 49</v>
      </c>
      <c r="AE50" s="72"/>
      <c r="AG50" s="72"/>
      <c r="AI50" s="72"/>
      <c r="CQ50" s="75"/>
      <c r="CR50" s="75"/>
      <c r="CS50" s="75"/>
      <c r="CT50" s="75"/>
      <c r="CU50" s="75"/>
      <c r="CV50" s="75"/>
      <c r="CW50" s="75"/>
      <c r="CX50" s="56"/>
    </row>
    <row r="51" spans="1:102" ht="17.100000000000001" customHeight="1" x14ac:dyDescent="0.25">
      <c r="A51" s="60">
        <f>RawSEM!A51</f>
        <v>45754</v>
      </c>
      <c r="B51" s="18">
        <v>50</v>
      </c>
      <c r="C51" s="20">
        <f>-RawSEM!D51+RawSCADA!D51</f>
        <v>-3.2734666666556222E-2</v>
      </c>
      <c r="D51" s="20">
        <f>-RawSEM!E51+RawSCADA!E51</f>
        <v>0.68339755555555826</v>
      </c>
      <c r="E51" s="20">
        <f>-RawSEM!F51+RawSCADA!F51</f>
        <v>-5.6598294444444548</v>
      </c>
      <c r="F51" s="20">
        <f>-RawSEM!G51+RawSCADA!G51</f>
        <v>-1.6404762222222331</v>
      </c>
      <c r="G51" s="20">
        <f>-RawSEM!H51+RawSCADA!H51</f>
        <v>-0.32520655555555322</v>
      </c>
      <c r="H51" s="20">
        <f>-RawSEM!I51+RawSCADA!I51</f>
        <v>0.68160755555555852</v>
      </c>
      <c r="I51" s="20">
        <f>-RawSEM!J51+RawSCADA!J51</f>
        <v>-1.7611214444444556</v>
      </c>
      <c r="J51" s="56" t="str">
        <f t="shared" si="1"/>
        <v>07-Apr-2025  Bl No 50</v>
      </c>
      <c r="K51" s="18">
        <f t="shared" si="0"/>
        <v>7</v>
      </c>
      <c r="M51" s="77"/>
      <c r="U51" s="75">
        <f>IF(ISERROR(C51/RawSEM!D51)=TRUE,0,C51/RawSEM!D51)</f>
        <v>-2.8073961059003427E-5</v>
      </c>
      <c r="V51" s="75">
        <f>IF(ISERROR(D51/RawSEM!E51)=TRUE,0,D51/RawSEM!E51)</f>
        <v>3.0872513642707365E-3</v>
      </c>
      <c r="W51" s="75">
        <f>IF(ISERROR(E51/RawSEM!F51)=TRUE,0,E51/RawSEM!F51)</f>
        <v>-2.914232202538267E-2</v>
      </c>
      <c r="X51" s="75">
        <f>IF(ISERROR(F51/RawSEM!G51)=TRUE,0,F51/RawSEM!G51)</f>
        <v>-1.9013625592493481E-2</v>
      </c>
      <c r="Y51" s="75">
        <f>IF(ISERROR(G51/RawSEM!H51)=TRUE,0,G51/RawSEM!H51)</f>
        <v>-3.5082521613887872E-3</v>
      </c>
      <c r="Z51" s="75">
        <f>IF(ISERROR(H51/RawSEM!I51)=TRUE,0,H51/RawSEM!I51)</f>
        <v>1.1737607379242411E-2</v>
      </c>
      <c r="AA51" s="75">
        <f>IF(ISERROR(I51/RawSEM!J51)=TRUE,0,I51/RawSEM!J51)</f>
        <v>-1.4858975556050633E-2</v>
      </c>
      <c r="AB51" s="56" t="str">
        <f t="shared" si="2"/>
        <v>07-Apr-2025  Bl No 50</v>
      </c>
      <c r="AE51" s="72"/>
      <c r="AG51" s="72"/>
      <c r="AI51" s="72"/>
      <c r="CQ51" s="75"/>
      <c r="CR51" s="75"/>
      <c r="CS51" s="75"/>
      <c r="CT51" s="75"/>
      <c r="CU51" s="75"/>
      <c r="CV51" s="75"/>
      <c r="CW51" s="75"/>
      <c r="CX51" s="56"/>
    </row>
    <row r="52" spans="1:102" ht="17.100000000000001" customHeight="1" x14ac:dyDescent="0.25">
      <c r="A52" s="60">
        <f>RawSEM!A52</f>
        <v>45754</v>
      </c>
      <c r="B52" s="18">
        <v>51</v>
      </c>
      <c r="C52" s="20">
        <f>-RawSEM!D52+RawSCADA!D52</f>
        <v>-1.2776758888887798</v>
      </c>
      <c r="D52" s="20">
        <f>-RawSEM!E52+RawSCADA!E52</f>
        <v>0.27568322222222719</v>
      </c>
      <c r="E52" s="20">
        <f>-RawSEM!F52+RawSCADA!F52</f>
        <v>-5.5266056666666543</v>
      </c>
      <c r="F52" s="20">
        <f>-RawSEM!G52+RawSCADA!G52</f>
        <v>-0.40794699999999295</v>
      </c>
      <c r="G52" s="20">
        <f>-RawSEM!H52+RawSCADA!H52</f>
        <v>0.10688333333332878</v>
      </c>
      <c r="H52" s="20">
        <f>-RawSEM!I52+RawSCADA!I52</f>
        <v>0.49123300000000114</v>
      </c>
      <c r="I52" s="20">
        <f>-RawSEM!J52+RawSCADA!J52</f>
        <v>-1.5653209999999973</v>
      </c>
      <c r="J52" s="56" t="str">
        <f t="shared" si="1"/>
        <v>07-Apr-2025  Bl No 51</v>
      </c>
      <c r="K52" s="18">
        <f t="shared" si="0"/>
        <v>7</v>
      </c>
      <c r="M52" s="77"/>
      <c r="U52" s="75">
        <f>IF(ISERROR(C52/RawSEM!D52)=TRUE,0,C52/RawSEM!D52)</f>
        <v>-1.0787082803399102E-3</v>
      </c>
      <c r="V52" s="75">
        <f>IF(ISERROR(D52/RawSEM!E52)=TRUE,0,D52/RawSEM!E52)</f>
        <v>1.1979560167481888E-3</v>
      </c>
      <c r="W52" s="75">
        <f>IF(ISERROR(E52/RawSEM!F52)=TRUE,0,E52/RawSEM!F52)</f>
        <v>-2.8198838018167808E-2</v>
      </c>
      <c r="X52" s="75">
        <f>IF(ISERROR(F52/RawSEM!G52)=TRUE,0,F52/RawSEM!G52)</f>
        <v>-4.316032610593057E-3</v>
      </c>
      <c r="Y52" s="75">
        <f>IF(ISERROR(G52/RawSEM!H52)=TRUE,0,G52/RawSEM!H52)</f>
        <v>1.1551857808212369E-3</v>
      </c>
      <c r="Z52" s="75">
        <f>IF(ISERROR(H52/RawSEM!I52)=TRUE,0,H52/RawSEM!I52)</f>
        <v>8.0500439182988725E-3</v>
      </c>
      <c r="AA52" s="75">
        <f>IF(ISERROR(I52/RawSEM!J52)=TRUE,0,I52/RawSEM!J52)</f>
        <v>-1.3164046731612776E-2</v>
      </c>
      <c r="AB52" s="56" t="str">
        <f t="shared" si="2"/>
        <v>07-Apr-2025  Bl No 51</v>
      </c>
      <c r="AE52" s="72"/>
      <c r="AG52" s="72"/>
      <c r="AI52" s="72"/>
      <c r="CQ52" s="75"/>
      <c r="CR52" s="75"/>
      <c r="CS52" s="75"/>
      <c r="CT52" s="75"/>
      <c r="CU52" s="75"/>
      <c r="CV52" s="75"/>
      <c r="CW52" s="75"/>
      <c r="CX52" s="56"/>
    </row>
    <row r="53" spans="1:102" ht="17.100000000000001" customHeight="1" x14ac:dyDescent="0.25">
      <c r="A53" s="60">
        <f>RawSEM!A53</f>
        <v>45754</v>
      </c>
      <c r="B53" s="18">
        <v>52</v>
      </c>
      <c r="C53" s="20">
        <f>-RawSEM!D53+RawSCADA!D53</f>
        <v>-2.1752148888888314</v>
      </c>
      <c r="D53" s="20">
        <f>-RawSEM!E53+RawSCADA!E53</f>
        <v>0.34626866666664569</v>
      </c>
      <c r="E53" s="20">
        <f>-RawSEM!F53+RawSCADA!F53</f>
        <v>-5.7472583333333205</v>
      </c>
      <c r="F53" s="20">
        <f>-RawSEM!G53+RawSCADA!G53</f>
        <v>-1.3468935555555532</v>
      </c>
      <c r="G53" s="20">
        <f>-RawSEM!H53+RawSCADA!H53</f>
        <v>7.7288333333328296E-2</v>
      </c>
      <c r="H53" s="20">
        <f>-RawSEM!I53+RawSCADA!I53</f>
        <v>-8.5159222222223718E-2</v>
      </c>
      <c r="I53" s="20">
        <f>-RawSEM!J53+RawSCADA!J53</f>
        <v>-1.6017556666666621</v>
      </c>
      <c r="J53" s="56" t="str">
        <f t="shared" si="1"/>
        <v>07-Apr-2025  Bl No 52</v>
      </c>
      <c r="K53" s="18">
        <f t="shared" si="0"/>
        <v>7</v>
      </c>
      <c r="M53" s="77"/>
      <c r="U53" s="75">
        <f>IF(ISERROR(C53/RawSEM!D53)=TRUE,0,C53/RawSEM!D53)</f>
        <v>-1.8218937816400333E-3</v>
      </c>
      <c r="V53" s="75">
        <f>IF(ISERROR(D53/RawSEM!E53)=TRUE,0,D53/RawSEM!E53)</f>
        <v>1.5291801511371473E-3</v>
      </c>
      <c r="W53" s="75">
        <f>IF(ISERROR(E53/RawSEM!F53)=TRUE,0,E53/RawSEM!F53)</f>
        <v>-2.9312666630624575E-2</v>
      </c>
      <c r="X53" s="75">
        <f>IF(ISERROR(F53/RawSEM!G53)=TRUE,0,F53/RawSEM!G53)</f>
        <v>-1.3280402185189792E-2</v>
      </c>
      <c r="Y53" s="75">
        <f>IF(ISERROR(G53/RawSEM!H53)=TRUE,0,G53/RawSEM!H53)</f>
        <v>8.3606293738564105E-4</v>
      </c>
      <c r="Z53" s="75">
        <f>IF(ISERROR(H53/RawSEM!I53)=TRUE,0,H53/RawSEM!I53)</f>
        <v>-1.3399927967998446E-3</v>
      </c>
      <c r="AA53" s="75">
        <f>IF(ISERROR(I53/RawSEM!J53)=TRUE,0,I53/RawSEM!J53)</f>
        <v>-1.3378466793177295E-2</v>
      </c>
      <c r="AB53" s="56" t="str">
        <f t="shared" si="2"/>
        <v>07-Apr-2025  Bl No 52</v>
      </c>
      <c r="AE53" s="72"/>
      <c r="AG53" s="72"/>
      <c r="AI53" s="72"/>
      <c r="CQ53" s="75"/>
      <c r="CR53" s="75"/>
      <c r="CS53" s="75"/>
      <c r="CT53" s="75"/>
      <c r="CU53" s="75"/>
      <c r="CV53" s="75"/>
      <c r="CW53" s="75"/>
      <c r="CX53" s="56"/>
    </row>
    <row r="54" spans="1:102" ht="17.100000000000001" customHeight="1" x14ac:dyDescent="0.25">
      <c r="A54" s="60">
        <f>RawSEM!A54</f>
        <v>45754</v>
      </c>
      <c r="B54" s="18">
        <v>53</v>
      </c>
      <c r="C54" s="20">
        <f>-RawSEM!D54+RawSCADA!D54</f>
        <v>3.4368652222221954</v>
      </c>
      <c r="D54" s="20">
        <f>-RawSEM!E54+RawSCADA!E54</f>
        <v>0.38207333333335214</v>
      </c>
      <c r="E54" s="20">
        <f>-RawSEM!F54+RawSCADA!F54</f>
        <v>-5.57378833333334</v>
      </c>
      <c r="F54" s="20">
        <f>-RawSEM!G54+RawSCADA!G54</f>
        <v>-0.6485975555555541</v>
      </c>
      <c r="G54" s="20">
        <f>-RawSEM!H54+RawSCADA!H54</f>
        <v>-0.45475177777777276</v>
      </c>
      <c r="H54" s="20">
        <f>-RawSEM!I54+RawSCADA!I54</f>
        <v>0.3103843333333316</v>
      </c>
      <c r="I54" s="20">
        <f>-RawSEM!J54+RawSCADA!J54</f>
        <v>-1.25750844444444</v>
      </c>
      <c r="J54" s="56" t="str">
        <f t="shared" si="1"/>
        <v>07-Apr-2025  Bl No 53</v>
      </c>
      <c r="K54" s="18">
        <f t="shared" si="0"/>
        <v>7</v>
      </c>
      <c r="M54" s="77"/>
      <c r="U54" s="75">
        <f>IF(ISERROR(C54/RawSEM!D54)=TRUE,0,C54/RawSEM!D54)</f>
        <v>2.9254426597479246E-3</v>
      </c>
      <c r="V54" s="75">
        <f>IF(ISERROR(D54/RawSEM!E54)=TRUE,0,D54/RawSEM!E54)</f>
        <v>1.6884556728785261E-3</v>
      </c>
      <c r="W54" s="75">
        <f>IF(ISERROR(E54/RawSEM!F54)=TRUE,0,E54/RawSEM!F54)</f>
        <v>-2.7829729577691732E-2</v>
      </c>
      <c r="X54" s="75">
        <f>IF(ISERROR(F54/RawSEM!G54)=TRUE,0,F54/RawSEM!G54)</f>
        <v>-6.0744006517779109E-3</v>
      </c>
      <c r="Y54" s="75">
        <f>IF(ISERROR(G54/RawSEM!H54)=TRUE,0,G54/RawSEM!H54)</f>
        <v>-4.7280144577154732E-3</v>
      </c>
      <c r="Z54" s="75">
        <f>IF(ISERROR(H54/RawSEM!I54)=TRUE,0,H54/RawSEM!I54)</f>
        <v>4.7410662642259262E-3</v>
      </c>
      <c r="AA54" s="75">
        <f>IF(ISERROR(I54/RawSEM!J54)=TRUE,0,I54/RawSEM!J54)</f>
        <v>-1.0585159196732301E-2</v>
      </c>
      <c r="AB54" s="56" t="str">
        <f t="shared" si="2"/>
        <v>07-Apr-2025  Bl No 53</v>
      </c>
      <c r="AE54" s="72"/>
      <c r="AG54" s="72"/>
      <c r="AI54" s="72"/>
      <c r="CQ54" s="75"/>
      <c r="CR54" s="75"/>
      <c r="CS54" s="75"/>
      <c r="CT54" s="75"/>
      <c r="CU54" s="75"/>
      <c r="CV54" s="75"/>
      <c r="CW54" s="75"/>
      <c r="CX54" s="56"/>
    </row>
    <row r="55" spans="1:102" ht="17.100000000000001" customHeight="1" x14ac:dyDescent="0.25">
      <c r="A55" s="60">
        <f>RawSEM!A55</f>
        <v>45754</v>
      </c>
      <c r="B55" s="18">
        <v>54</v>
      </c>
      <c r="C55" s="20">
        <f>-RawSEM!D55+RawSCADA!D55</f>
        <v>-2.1084303333334447</v>
      </c>
      <c r="D55" s="20">
        <f>-RawSEM!E55+RawSCADA!E55</f>
        <v>1.9822983333333184</v>
      </c>
      <c r="E55" s="20">
        <f>-RawSEM!F55+RawSCADA!F55</f>
        <v>-5.0560644444444449</v>
      </c>
      <c r="F55" s="20">
        <f>-RawSEM!G55+RawSCADA!G55</f>
        <v>1.0734333333331847E-2</v>
      </c>
      <c r="G55" s="20">
        <f>-RawSEM!H55+RawSCADA!H55</f>
        <v>-0.31722344444443706</v>
      </c>
      <c r="H55" s="20">
        <f>-RawSEM!I55+RawSCADA!I55</f>
        <v>0.4445130000000006</v>
      </c>
      <c r="I55" s="20">
        <f>-RawSEM!J55+RawSCADA!J55</f>
        <v>-1.2278104444444438</v>
      </c>
      <c r="J55" s="56" t="str">
        <f t="shared" si="1"/>
        <v>07-Apr-2025  Bl No 54</v>
      </c>
      <c r="K55" s="18">
        <f t="shared" si="0"/>
        <v>7</v>
      </c>
      <c r="M55" s="77"/>
      <c r="U55" s="75">
        <f>IF(ISERROR(C55/RawSEM!D55)=TRUE,0,C55/RawSEM!D55)</f>
        <v>-1.7865074928451205E-3</v>
      </c>
      <c r="V55" s="75">
        <f>IF(ISERROR(D55/RawSEM!E55)=TRUE,0,D55/RawSEM!E55)</f>
        <v>8.7286822500070287E-3</v>
      </c>
      <c r="W55" s="75">
        <f>IF(ISERROR(E55/RawSEM!F55)=TRUE,0,E55/RawSEM!F55)</f>
        <v>-2.5474540116067122E-2</v>
      </c>
      <c r="X55" s="75">
        <f>IF(ISERROR(F55/RawSEM!G55)=TRUE,0,F55/RawSEM!G55)</f>
        <v>9.9945748790817335E-5</v>
      </c>
      <c r="Y55" s="75">
        <f>IF(ISERROR(G55/RawSEM!H55)=TRUE,0,G55/RawSEM!H55)</f>
        <v>-3.2383485688255126E-3</v>
      </c>
      <c r="Z55" s="75">
        <f>IF(ISERROR(H55/RawSEM!I55)=TRUE,0,H55/RawSEM!I55)</f>
        <v>6.6931826394911907E-3</v>
      </c>
      <c r="AA55" s="75">
        <f>IF(ISERROR(I55/RawSEM!J55)=TRUE,0,I55/RawSEM!J55)</f>
        <v>-1.0462486403863569E-2</v>
      </c>
      <c r="AB55" s="56" t="str">
        <f t="shared" si="2"/>
        <v>07-Apr-2025  Bl No 54</v>
      </c>
      <c r="AE55" s="72"/>
      <c r="AG55" s="72"/>
      <c r="AI55" s="72"/>
      <c r="CQ55" s="75"/>
      <c r="CR55" s="75"/>
      <c r="CS55" s="75"/>
      <c r="CT55" s="75"/>
      <c r="CU55" s="75"/>
      <c r="CV55" s="75"/>
      <c r="CW55" s="75"/>
      <c r="CX55" s="56"/>
    </row>
    <row r="56" spans="1:102" ht="17.100000000000001" customHeight="1" x14ac:dyDescent="0.25">
      <c r="A56" s="60">
        <f>RawSEM!A56</f>
        <v>45754</v>
      </c>
      <c r="B56" s="18">
        <v>55</v>
      </c>
      <c r="C56" s="20">
        <f>-RawSEM!D56+RawSCADA!D56</f>
        <v>-7.4899054444445028</v>
      </c>
      <c r="D56" s="20">
        <f>-RawSEM!E56+RawSCADA!E56</f>
        <v>3.2264098888888952</v>
      </c>
      <c r="E56" s="20">
        <f>-RawSEM!F56+RawSCADA!F56</f>
        <v>-4.7547654444444447</v>
      </c>
      <c r="F56" s="20">
        <f>-RawSEM!G56+RawSCADA!G56</f>
        <v>-7.8199999999952752E-3</v>
      </c>
      <c r="G56" s="20">
        <f>-RawSEM!H56+RawSCADA!H56</f>
        <v>-0.10285588888888242</v>
      </c>
      <c r="H56" s="20">
        <f>-RawSEM!I56+RawSCADA!I56</f>
        <v>0.28032500000000482</v>
      </c>
      <c r="I56" s="20">
        <f>-RawSEM!J56+RawSCADA!J56</f>
        <v>-1.065158777777782</v>
      </c>
      <c r="J56" s="56" t="str">
        <f t="shared" si="1"/>
        <v>07-Apr-2025  Bl No 55</v>
      </c>
      <c r="K56" s="18">
        <f t="shared" si="0"/>
        <v>7</v>
      </c>
      <c r="M56" s="77"/>
      <c r="U56" s="75">
        <f>IF(ISERROR(C56/RawSEM!D56)=TRUE,0,C56/RawSEM!D56)</f>
        <v>-6.1820947494399554E-3</v>
      </c>
      <c r="V56" s="75">
        <f>IF(ISERROR(D56/RawSEM!E56)=TRUE,0,D56/RawSEM!E56)</f>
        <v>1.4578577246236726E-2</v>
      </c>
      <c r="W56" s="75">
        <f>IF(ISERROR(E56/RawSEM!F56)=TRUE,0,E56/RawSEM!F56)</f>
        <v>-2.3282884323379445E-2</v>
      </c>
      <c r="X56" s="75">
        <f>IF(ISERROR(F56/RawSEM!G56)=TRUE,0,F56/RawSEM!G56)</f>
        <v>-7.2670488031535601E-5</v>
      </c>
      <c r="Y56" s="75">
        <f>IF(ISERROR(G56/RawSEM!H56)=TRUE,0,G56/RawSEM!H56)</f>
        <v>-1.0478391288598454E-3</v>
      </c>
      <c r="Z56" s="75">
        <f>IF(ISERROR(H56/RawSEM!I56)=TRUE,0,H56/RawSEM!I56)</f>
        <v>3.9642303602136619E-3</v>
      </c>
      <c r="AA56" s="75">
        <f>IF(ISERROR(I56/RawSEM!J56)=TRUE,0,I56/RawSEM!J56)</f>
        <v>-9.1224467617810352E-3</v>
      </c>
      <c r="AB56" s="56" t="str">
        <f t="shared" si="2"/>
        <v>07-Apr-2025  Bl No 55</v>
      </c>
      <c r="AE56" s="72"/>
      <c r="AG56" s="72"/>
      <c r="AI56" s="72"/>
      <c r="CQ56" s="75"/>
      <c r="CR56" s="75"/>
      <c r="CS56" s="75"/>
      <c r="CT56" s="75"/>
      <c r="CU56" s="75"/>
      <c r="CV56" s="75"/>
      <c r="CW56" s="75"/>
      <c r="CX56" s="56"/>
    </row>
    <row r="57" spans="1:102" ht="17.100000000000001" customHeight="1" x14ac:dyDescent="0.25">
      <c r="A57" s="60">
        <f>RawSEM!A57</f>
        <v>45754</v>
      </c>
      <c r="B57" s="18">
        <v>56</v>
      </c>
      <c r="C57" s="20">
        <f>-RawSEM!D57+RawSCADA!D57</f>
        <v>-10.48702422222209</v>
      </c>
      <c r="D57" s="20">
        <f>-RawSEM!E57+RawSCADA!E57</f>
        <v>0.52017277777778759</v>
      </c>
      <c r="E57" s="20">
        <f>-RawSEM!F57+RawSCADA!F57</f>
        <v>-3.5972992222222047</v>
      </c>
      <c r="F57" s="20">
        <f>-RawSEM!G57+RawSCADA!G57</f>
        <v>0.23865266666666685</v>
      </c>
      <c r="G57" s="20">
        <f>-RawSEM!H57+RawSCADA!H57</f>
        <v>-0.27783177777777723</v>
      </c>
      <c r="H57" s="20">
        <f>-RawSEM!I57+RawSCADA!I57</f>
        <v>0.62063455555555436</v>
      </c>
      <c r="I57" s="20">
        <f>-RawSEM!J57+RawSCADA!J57</f>
        <v>-1.1671434444444344</v>
      </c>
      <c r="J57" s="56" t="str">
        <f t="shared" si="1"/>
        <v>07-Apr-2025  Bl No 56</v>
      </c>
      <c r="K57" s="18">
        <f t="shared" si="0"/>
        <v>7</v>
      </c>
      <c r="M57" s="77"/>
      <c r="U57" s="75">
        <f>IF(ISERROR(C57/RawSEM!D57)=TRUE,0,C57/RawSEM!D57)</f>
        <v>-8.477589437959487E-3</v>
      </c>
      <c r="V57" s="75">
        <f>IF(ISERROR(D57/RawSEM!E57)=TRUE,0,D57/RawSEM!E57)</f>
        <v>2.3475966202451894E-3</v>
      </c>
      <c r="W57" s="75">
        <f>IF(ISERROR(E57/RawSEM!F57)=TRUE,0,E57/RawSEM!F57)</f>
        <v>-1.7613357140098047E-2</v>
      </c>
      <c r="X57" s="75">
        <f>IF(ISERROR(F57/RawSEM!G57)=TRUE,0,F57/RawSEM!G57)</f>
        <v>2.2096338130643354E-3</v>
      </c>
      <c r="Y57" s="75">
        <f>IF(ISERROR(G57/RawSEM!H57)=TRUE,0,G57/RawSEM!H57)</f>
        <v>-2.84262942590955E-3</v>
      </c>
      <c r="Z57" s="75">
        <f>IF(ISERROR(H57/RawSEM!I57)=TRUE,0,H57/RawSEM!I57)</f>
        <v>8.7630542691115206E-3</v>
      </c>
      <c r="AA57" s="75">
        <f>IF(ISERROR(I57/RawSEM!J57)=TRUE,0,I57/RawSEM!J57)</f>
        <v>-9.8735081113922596E-3</v>
      </c>
      <c r="AB57" s="56" t="str">
        <f t="shared" si="2"/>
        <v>07-Apr-2025  Bl No 56</v>
      </c>
      <c r="AE57" s="72"/>
      <c r="AG57" s="72"/>
      <c r="AI57" s="72"/>
      <c r="CQ57" s="75"/>
      <c r="CR57" s="75"/>
      <c r="CS57" s="75"/>
      <c r="CT57" s="75"/>
      <c r="CU57" s="75"/>
      <c r="CV57" s="75"/>
      <c r="CW57" s="75"/>
      <c r="CX57" s="56"/>
    </row>
    <row r="58" spans="1:102" ht="17.100000000000001" customHeight="1" x14ac:dyDescent="0.25">
      <c r="A58" s="60">
        <f>RawSEM!A58</f>
        <v>45754</v>
      </c>
      <c r="B58" s="18">
        <v>57</v>
      </c>
      <c r="C58" s="20">
        <f>-RawSEM!D58+RawSCADA!D58</f>
        <v>-7.8881698888887968</v>
      </c>
      <c r="D58" s="20">
        <f>-RawSEM!E58+RawSCADA!E58</f>
        <v>0.4694811111110937</v>
      </c>
      <c r="E58" s="20">
        <f>-RawSEM!F58+RawSCADA!F58</f>
        <v>-4.238484777777785</v>
      </c>
      <c r="F58" s="20">
        <f>-RawSEM!G58+RawSCADA!G58</f>
        <v>-0.27257333333334088</v>
      </c>
      <c r="G58" s="20">
        <f>-RawSEM!H58+RawSCADA!H58</f>
        <v>-0.44228244444444442</v>
      </c>
      <c r="H58" s="20">
        <f>-RawSEM!I58+RawSCADA!I58</f>
        <v>0.40765288888889017</v>
      </c>
      <c r="I58" s="20">
        <f>-RawSEM!J58+RawSCADA!J58</f>
        <v>-0.85242288888889561</v>
      </c>
      <c r="J58" s="56" t="str">
        <f t="shared" si="1"/>
        <v>07-Apr-2025  Bl No 57</v>
      </c>
      <c r="K58" s="18">
        <f t="shared" si="0"/>
        <v>7</v>
      </c>
      <c r="M58" s="77"/>
      <c r="U58" s="75">
        <f>IF(ISERROR(C58/RawSEM!D58)=TRUE,0,C58/RawSEM!D58)</f>
        <v>-6.391760874278762E-3</v>
      </c>
      <c r="V58" s="75">
        <f>IF(ISERROR(D58/RawSEM!E58)=TRUE,0,D58/RawSEM!E58)</f>
        <v>2.1014899572898006E-3</v>
      </c>
      <c r="W58" s="75">
        <f>IF(ISERROR(E58/RawSEM!F58)=TRUE,0,E58/RawSEM!F58)</f>
        <v>-2.0302582021469919E-2</v>
      </c>
      <c r="X58" s="75">
        <f>IF(ISERROR(F58/RawSEM!G58)=TRUE,0,F58/RawSEM!G58)</f>
        <v>-2.4779065954667078E-3</v>
      </c>
      <c r="Y58" s="75">
        <f>IF(ISERROR(G58/RawSEM!H58)=TRUE,0,G58/RawSEM!H58)</f>
        <v>-4.3870959351485937E-3</v>
      </c>
      <c r="Z58" s="75">
        <f>IF(ISERROR(H58/RawSEM!I58)=TRUE,0,H58/RawSEM!I58)</f>
        <v>5.4190712854253094E-3</v>
      </c>
      <c r="AA58" s="75">
        <f>IF(ISERROR(I58/RawSEM!J58)=TRUE,0,I58/RawSEM!J58)</f>
        <v>-7.2521940521430624E-3</v>
      </c>
      <c r="AB58" s="56" t="str">
        <f t="shared" si="2"/>
        <v>07-Apr-2025  Bl No 57</v>
      </c>
      <c r="AE58" s="72"/>
      <c r="AG58" s="72"/>
      <c r="AI58" s="72"/>
      <c r="CQ58" s="75"/>
      <c r="CR58" s="75"/>
      <c r="CS58" s="75"/>
      <c r="CT58" s="75"/>
      <c r="CU58" s="75"/>
      <c r="CV58" s="75"/>
      <c r="CW58" s="75"/>
      <c r="CX58" s="56"/>
    </row>
    <row r="59" spans="1:102" ht="17.100000000000001" customHeight="1" x14ac:dyDescent="0.25">
      <c r="A59" s="60">
        <f>RawSEM!A59</f>
        <v>45754</v>
      </c>
      <c r="B59" s="18">
        <v>58</v>
      </c>
      <c r="C59" s="20">
        <f>-RawSEM!D59+RawSCADA!D59</f>
        <v>-22.799926666666579</v>
      </c>
      <c r="D59" s="20">
        <f>-RawSEM!E59+RawSCADA!E59</f>
        <v>-2.2913829999999962</v>
      </c>
      <c r="E59" s="20">
        <f>-RawSEM!F59+RawSCADA!F59</f>
        <v>-4.5555686666666872</v>
      </c>
      <c r="F59" s="20">
        <f>-RawSEM!G59+RawSCADA!G59</f>
        <v>-7.53480000000053E-2</v>
      </c>
      <c r="G59" s="20">
        <f>-RawSEM!H59+RawSCADA!H59</f>
        <v>-0.40242877777777153</v>
      </c>
      <c r="H59" s="20">
        <f>-RawSEM!I59+RawSCADA!I59</f>
        <v>2.6112222222224091E-2</v>
      </c>
      <c r="I59" s="20">
        <f>-RawSEM!J59+RawSCADA!J59</f>
        <v>-1.3119601111111194</v>
      </c>
      <c r="J59" s="56" t="str">
        <f t="shared" si="1"/>
        <v>07-Apr-2025  Bl No 58</v>
      </c>
      <c r="K59" s="18">
        <f t="shared" si="0"/>
        <v>7</v>
      </c>
      <c r="M59" s="77"/>
      <c r="U59" s="75">
        <f>IF(ISERROR(C59/RawSEM!D59)=TRUE,0,C59/RawSEM!D59)</f>
        <v>-1.8219186968361278E-2</v>
      </c>
      <c r="V59" s="75">
        <f>IF(ISERROR(D59/RawSEM!E59)=TRUE,0,D59/RawSEM!E59)</f>
        <v>-1.0229667333964607E-2</v>
      </c>
      <c r="W59" s="75">
        <f>IF(ISERROR(E59/RawSEM!F59)=TRUE,0,E59/RawSEM!F59)</f>
        <v>-2.1952981988112109E-2</v>
      </c>
      <c r="X59" s="75">
        <f>IF(ISERROR(F59/RawSEM!G59)=TRUE,0,F59/RawSEM!G59)</f>
        <v>-6.7973449037473386E-4</v>
      </c>
      <c r="Y59" s="75">
        <f>IF(ISERROR(G59/RawSEM!H59)=TRUE,0,G59/RawSEM!H59)</f>
        <v>-3.7429942722310107E-3</v>
      </c>
      <c r="Z59" s="75">
        <f>IF(ISERROR(H59/RawSEM!I59)=TRUE,0,H59/RawSEM!I59)</f>
        <v>3.3276524934528298E-4</v>
      </c>
      <c r="AA59" s="75">
        <f>IF(ISERROR(I59/RawSEM!J59)=TRUE,0,I59/RawSEM!J59)</f>
        <v>-1.1159387704491104E-2</v>
      </c>
      <c r="AB59" s="56" t="str">
        <f t="shared" si="2"/>
        <v>07-Apr-2025  Bl No 58</v>
      </c>
      <c r="AE59" s="72"/>
      <c r="AG59" s="72"/>
      <c r="AI59" s="72"/>
      <c r="CQ59" s="75"/>
      <c r="CR59" s="75"/>
      <c r="CS59" s="75"/>
      <c r="CT59" s="75"/>
      <c r="CU59" s="75"/>
      <c r="CV59" s="75"/>
      <c r="CW59" s="75"/>
      <c r="CX59" s="56"/>
    </row>
    <row r="60" spans="1:102" ht="17.100000000000001" customHeight="1" x14ac:dyDescent="0.25">
      <c r="A60" s="60">
        <f>RawSEM!A60</f>
        <v>45754</v>
      </c>
      <c r="B60" s="18">
        <v>59</v>
      </c>
      <c r="C60" s="20">
        <f>-RawSEM!D60+RawSCADA!D60</f>
        <v>-26.005169000000024</v>
      </c>
      <c r="D60" s="20">
        <f>-RawSEM!E60+RawSCADA!E60</f>
        <v>0.84973577777779497</v>
      </c>
      <c r="E60" s="20">
        <f>-RawSEM!F60+RawSCADA!F60</f>
        <v>-6.2852951111111111</v>
      </c>
      <c r="F60" s="20">
        <f>-RawSEM!G60+RawSCADA!G60</f>
        <v>1.6421222222234633E-2</v>
      </c>
      <c r="G60" s="20">
        <f>-RawSEM!H60+RawSCADA!H60</f>
        <v>-0.39611833333333379</v>
      </c>
      <c r="H60" s="20">
        <f>-RawSEM!I60+RawSCADA!I60</f>
        <v>0.6953106666666713</v>
      </c>
      <c r="I60" s="20">
        <f>-RawSEM!J60+RawSCADA!J60</f>
        <v>-1.0927024444444555</v>
      </c>
      <c r="J60" s="56" t="str">
        <f t="shared" si="1"/>
        <v>07-Apr-2025  Bl No 59</v>
      </c>
      <c r="K60" s="18">
        <f t="shared" si="0"/>
        <v>7</v>
      </c>
      <c r="M60" s="77"/>
      <c r="U60" s="75">
        <f>IF(ISERROR(C60/RawSEM!D60)=TRUE,0,C60/RawSEM!D60)</f>
        <v>-2.0594758081217322E-2</v>
      </c>
      <c r="V60" s="75">
        <f>IF(ISERROR(D60/RawSEM!E60)=TRUE,0,D60/RawSEM!E60)</f>
        <v>3.7457079255551378E-3</v>
      </c>
      <c r="W60" s="75">
        <f>IF(ISERROR(E60/RawSEM!F60)=TRUE,0,E60/RawSEM!F60)</f>
        <v>-2.8913302397833473E-2</v>
      </c>
      <c r="X60" s="75">
        <f>IF(ISERROR(F60/RawSEM!G60)=TRUE,0,F60/RawSEM!G60)</f>
        <v>1.5438164957201704E-4</v>
      </c>
      <c r="Y60" s="75">
        <f>IF(ISERROR(G60/RawSEM!H60)=TRUE,0,G60/RawSEM!H60)</f>
        <v>-3.5130327690510357E-3</v>
      </c>
      <c r="Z60" s="75">
        <f>IF(ISERROR(H60/RawSEM!I60)=TRUE,0,H60/RawSEM!I60)</f>
        <v>8.5587231248974802E-3</v>
      </c>
      <c r="AA60" s="75">
        <f>IF(ISERROR(I60/RawSEM!J60)=TRUE,0,I60/RawSEM!J60)</f>
        <v>-9.2800085304587387E-3</v>
      </c>
      <c r="AB60" s="56" t="str">
        <f t="shared" si="2"/>
        <v>07-Apr-2025  Bl No 59</v>
      </c>
      <c r="AE60" s="72"/>
      <c r="AG60" s="72"/>
      <c r="AI60" s="72"/>
      <c r="CQ60" s="75"/>
      <c r="CR60" s="75"/>
      <c r="CS60" s="75"/>
      <c r="CT60" s="75"/>
      <c r="CU60" s="75"/>
      <c r="CV60" s="75"/>
      <c r="CW60" s="75"/>
      <c r="CX60" s="56"/>
    </row>
    <row r="61" spans="1:102" ht="17.100000000000001" customHeight="1" x14ac:dyDescent="0.25">
      <c r="A61" s="60">
        <f>RawSEM!A61</f>
        <v>45754</v>
      </c>
      <c r="B61" s="18">
        <v>60</v>
      </c>
      <c r="C61" s="20">
        <f>-RawSEM!D61+RawSCADA!D61</f>
        <v>-25.560462444444283</v>
      </c>
      <c r="D61" s="20">
        <f>-RawSEM!E61+RawSCADA!E61</f>
        <v>1.6599093333333315</v>
      </c>
      <c r="E61" s="20">
        <f>-RawSEM!F61+RawSCADA!F61</f>
        <v>-6.1275305555555803</v>
      </c>
      <c r="F61" s="20">
        <f>-RawSEM!G61+RawSCADA!G61</f>
        <v>-0.65046199999999033</v>
      </c>
      <c r="G61" s="20">
        <f>-RawSEM!H61+RawSCADA!H61</f>
        <v>-0.20664444444443575</v>
      </c>
      <c r="H61" s="20">
        <f>-RawSEM!I61+RawSCADA!I61</f>
        <v>0.25884344444443741</v>
      </c>
      <c r="I61" s="20">
        <f>-RawSEM!J61+RawSCADA!J61</f>
        <v>-0.64817366666666487</v>
      </c>
      <c r="J61" s="56" t="str">
        <f t="shared" si="1"/>
        <v>07-Apr-2025  Bl No 60</v>
      </c>
      <c r="K61" s="18">
        <f t="shared" si="0"/>
        <v>7</v>
      </c>
      <c r="M61" s="77"/>
      <c r="U61" s="75">
        <f>IF(ISERROR(C61/RawSEM!D61)=TRUE,0,C61/RawSEM!D61)</f>
        <v>-1.9604502760222849E-2</v>
      </c>
      <c r="V61" s="75">
        <f>IF(ISERROR(D61/RawSEM!E61)=TRUE,0,D61/RawSEM!E61)</f>
        <v>7.1836694975159487E-3</v>
      </c>
      <c r="W61" s="75">
        <f>IF(ISERROR(E61/RawSEM!F61)=TRUE,0,E61/RawSEM!F61)</f>
        <v>-2.7777236313883156E-2</v>
      </c>
      <c r="X61" s="75">
        <f>IF(ISERROR(F61/RawSEM!G61)=TRUE,0,F61/RawSEM!G61)</f>
        <v>-5.8271150814690857E-3</v>
      </c>
      <c r="Y61" s="75">
        <f>IF(ISERROR(G61/RawSEM!H61)=TRUE,0,G61/RawSEM!H61)</f>
        <v>-1.8404123600343756E-3</v>
      </c>
      <c r="Z61" s="75">
        <f>IF(ISERROR(H61/RawSEM!I61)=TRUE,0,H61/RawSEM!I61)</f>
        <v>3.1973033079918845E-3</v>
      </c>
      <c r="AA61" s="75">
        <f>IF(ISERROR(I61/RawSEM!J61)=TRUE,0,I61/RawSEM!J61)</f>
        <v>-5.8997391945979499E-3</v>
      </c>
      <c r="AB61" s="56" t="str">
        <f t="shared" si="2"/>
        <v>07-Apr-2025  Bl No 60</v>
      </c>
      <c r="AE61" s="72"/>
      <c r="AG61" s="72"/>
      <c r="AI61" s="72"/>
      <c r="CQ61" s="75"/>
      <c r="CR61" s="75"/>
      <c r="CS61" s="75"/>
      <c r="CT61" s="75"/>
      <c r="CU61" s="75"/>
      <c r="CV61" s="75"/>
      <c r="CW61" s="75"/>
      <c r="CX61" s="56"/>
    </row>
    <row r="62" spans="1:102" ht="17.100000000000001" customHeight="1" x14ac:dyDescent="0.25">
      <c r="A62" s="60">
        <f>RawSEM!A62</f>
        <v>45754</v>
      </c>
      <c r="B62" s="18">
        <v>61</v>
      </c>
      <c r="C62" s="20">
        <f>-RawSEM!D62+RawSCADA!D62</f>
        <v>-10.573617111111162</v>
      </c>
      <c r="D62" s="20">
        <f>-RawSEM!E62+RawSCADA!E62</f>
        <v>2.9981503333333137</v>
      </c>
      <c r="E62" s="20">
        <f>-RawSEM!F62+RawSCADA!F62</f>
        <v>-5.6992415555555453</v>
      </c>
      <c r="F62" s="20">
        <f>-RawSEM!G62+RawSCADA!G62</f>
        <v>-0.19617244444444282</v>
      </c>
      <c r="G62" s="20">
        <f>-RawSEM!H62+RawSCADA!H62</f>
        <v>-0.6883365555555514</v>
      </c>
      <c r="H62" s="20">
        <f>-RawSEM!I62+RawSCADA!I62</f>
        <v>0.11449899999999502</v>
      </c>
      <c r="I62" s="20">
        <f>-RawSEM!J62+RawSCADA!J62</f>
        <v>-1.3169350000000009</v>
      </c>
      <c r="J62" s="56" t="str">
        <f t="shared" si="1"/>
        <v>07-Apr-2025  Bl No 61</v>
      </c>
      <c r="K62" s="18">
        <f t="shared" si="0"/>
        <v>7</v>
      </c>
      <c r="M62" s="77"/>
      <c r="U62" s="75">
        <f>IF(ISERROR(C62/RawSEM!D62)=TRUE,0,C62/RawSEM!D62)</f>
        <v>-8.0008638454541377E-3</v>
      </c>
      <c r="V62" s="75">
        <f>IF(ISERROR(D62/RawSEM!E62)=TRUE,0,D62/RawSEM!E62)</f>
        <v>1.2648630123886713E-2</v>
      </c>
      <c r="W62" s="75">
        <f>IF(ISERROR(E62/RawSEM!F62)=TRUE,0,E62/RawSEM!F62)</f>
        <v>-2.6419355799057982E-2</v>
      </c>
      <c r="X62" s="75">
        <f>IF(ISERROR(F62/RawSEM!G62)=TRUE,0,F62/RawSEM!G62)</f>
        <v>-1.6948906853144897E-3</v>
      </c>
      <c r="Y62" s="75">
        <f>IF(ISERROR(G62/RawSEM!H62)=TRUE,0,G62/RawSEM!H62)</f>
        <v>-5.8218353797528915E-3</v>
      </c>
      <c r="Z62" s="75">
        <f>IF(ISERROR(H62/RawSEM!I62)=TRUE,0,H62/RawSEM!I62)</f>
        <v>1.2844735519537073E-3</v>
      </c>
      <c r="AA62" s="75">
        <f>IF(ISERROR(I62/RawSEM!J62)=TRUE,0,I62/RawSEM!J62)</f>
        <v>-1.205375121733337E-2</v>
      </c>
      <c r="AB62" s="56" t="str">
        <f t="shared" si="2"/>
        <v>07-Apr-2025  Bl No 61</v>
      </c>
      <c r="AE62" s="72"/>
      <c r="AG62" s="72"/>
      <c r="AI62" s="72"/>
      <c r="CQ62" s="75"/>
      <c r="CR62" s="75"/>
      <c r="CS62" s="75"/>
      <c r="CT62" s="75"/>
      <c r="CU62" s="75"/>
      <c r="CV62" s="75"/>
      <c r="CW62" s="75"/>
      <c r="CX62" s="56"/>
    </row>
    <row r="63" spans="1:102" ht="17.100000000000001" customHeight="1" x14ac:dyDescent="0.25">
      <c r="A63" s="60">
        <f>RawSEM!A63</f>
        <v>45754</v>
      </c>
      <c r="B63" s="18">
        <v>62</v>
      </c>
      <c r="C63" s="20">
        <f>-RawSEM!D63+RawSCADA!D63</f>
        <v>-5.9003003333332344</v>
      </c>
      <c r="D63" s="20">
        <f>-RawSEM!E63+RawSCADA!E63</f>
        <v>0.11261000000001786</v>
      </c>
      <c r="E63" s="20">
        <f>-RawSEM!F63+RawSCADA!F63</f>
        <v>-6.1448821111111158</v>
      </c>
      <c r="F63" s="20">
        <f>-RawSEM!G63+RawSCADA!G63</f>
        <v>-0.18324688888888829</v>
      </c>
      <c r="G63" s="20">
        <f>-RawSEM!H63+RawSCADA!H63</f>
        <v>-0.11910033333333558</v>
      </c>
      <c r="H63" s="20">
        <f>-RawSEM!I63+RawSCADA!I63</f>
        <v>0.53243444444444776</v>
      </c>
      <c r="I63" s="20">
        <f>-RawSEM!J63+RawSCADA!J63</f>
        <v>-1.1805374444444539</v>
      </c>
      <c r="J63" s="56" t="str">
        <f t="shared" si="1"/>
        <v>07-Apr-2025  Bl No 62</v>
      </c>
      <c r="K63" s="18">
        <f t="shared" si="0"/>
        <v>7</v>
      </c>
      <c r="M63" s="77"/>
      <c r="U63" s="75">
        <f>IF(ISERROR(C63/RawSEM!D63)=TRUE,0,C63/RawSEM!D63)</f>
        <v>-4.4316036127637409E-3</v>
      </c>
      <c r="V63" s="75">
        <f>IF(ISERROR(D63/RawSEM!E63)=TRUE,0,D63/RawSEM!E63)</f>
        <v>4.8878768535265632E-4</v>
      </c>
      <c r="W63" s="75">
        <f>IF(ISERROR(E63/RawSEM!F63)=TRUE,0,E63/RawSEM!F63)</f>
        <v>-2.7995697878988455E-2</v>
      </c>
      <c r="X63" s="75">
        <f>IF(ISERROR(F63/RawSEM!G63)=TRUE,0,F63/RawSEM!G63)</f>
        <v>-1.5100460341446141E-3</v>
      </c>
      <c r="Y63" s="75">
        <f>IF(ISERROR(G63/RawSEM!H63)=TRUE,0,G63/RawSEM!H63)</f>
        <v>-9.3887427896340676E-4</v>
      </c>
      <c r="Z63" s="75">
        <f>IF(ISERROR(H63/RawSEM!I63)=TRUE,0,H63/RawSEM!I63)</f>
        <v>5.6828650336899064E-3</v>
      </c>
      <c r="AA63" s="75">
        <f>IF(ISERROR(I63/RawSEM!J63)=TRUE,0,I63/RawSEM!J63)</f>
        <v>-1.0910132603529335E-2</v>
      </c>
      <c r="AB63" s="56" t="str">
        <f t="shared" si="2"/>
        <v>07-Apr-2025  Bl No 62</v>
      </c>
      <c r="AE63" s="72"/>
      <c r="AG63" s="72"/>
      <c r="AI63" s="72"/>
      <c r="CQ63" s="75"/>
      <c r="CR63" s="75"/>
      <c r="CS63" s="75"/>
      <c r="CT63" s="75"/>
      <c r="CU63" s="75"/>
      <c r="CV63" s="75"/>
      <c r="CW63" s="75"/>
      <c r="CX63" s="56"/>
    </row>
    <row r="64" spans="1:102" ht="17.100000000000001" customHeight="1" x14ac:dyDescent="0.25">
      <c r="A64" s="60">
        <f>RawSEM!A64</f>
        <v>45754</v>
      </c>
      <c r="B64" s="18">
        <v>63</v>
      </c>
      <c r="C64" s="20">
        <f>-RawSEM!D64+RawSCADA!D64</f>
        <v>-7.7823256666665657</v>
      </c>
      <c r="D64" s="20">
        <f>-RawSEM!E64+RawSCADA!E64</f>
        <v>0.64226888888887856</v>
      </c>
      <c r="E64" s="20">
        <f>-RawSEM!F64+RawSCADA!F64</f>
        <v>-7.102364222222235</v>
      </c>
      <c r="F64" s="20">
        <f>-RawSEM!G64+RawSCADA!G64</f>
        <v>-0.68928655555555451</v>
      </c>
      <c r="G64" s="20">
        <f>-RawSEM!H64+RawSCADA!H64</f>
        <v>-0.31632633333330773</v>
      </c>
      <c r="H64" s="20">
        <f>-RawSEM!I64+RawSCADA!I64</f>
        <v>0.33035344444444092</v>
      </c>
      <c r="I64" s="20">
        <f>-RawSEM!J64+RawSCADA!J64</f>
        <v>-1.0728296666666637</v>
      </c>
      <c r="J64" s="56" t="str">
        <f t="shared" si="1"/>
        <v>07-Apr-2025  Bl No 63</v>
      </c>
      <c r="K64" s="18">
        <f t="shared" si="0"/>
        <v>7</v>
      </c>
      <c r="M64" s="77"/>
      <c r="U64" s="75">
        <f>IF(ISERROR(C64/RawSEM!D64)=TRUE,0,C64/RawSEM!D64)</f>
        <v>-5.8133071291389523E-3</v>
      </c>
      <c r="V64" s="75">
        <f>IF(ISERROR(D64/RawSEM!E64)=TRUE,0,D64/RawSEM!E64)</f>
        <v>2.7865347186976841E-3</v>
      </c>
      <c r="W64" s="75">
        <f>IF(ISERROR(E64/RawSEM!F64)=TRUE,0,E64/RawSEM!F64)</f>
        <v>-3.1756943612282158E-2</v>
      </c>
      <c r="X64" s="75">
        <f>IF(ISERROR(F64/RawSEM!G64)=TRUE,0,F64/RawSEM!G64)</f>
        <v>-5.7205760507164022E-3</v>
      </c>
      <c r="Y64" s="75">
        <f>IF(ISERROR(G64/RawSEM!H64)=TRUE,0,G64/RawSEM!H64)</f>
        <v>-2.3780787905758921E-3</v>
      </c>
      <c r="Z64" s="75">
        <f>IF(ISERROR(H64/RawSEM!I64)=TRUE,0,H64/RawSEM!I64)</f>
        <v>3.2763798085908087E-3</v>
      </c>
      <c r="AA64" s="75">
        <f>IF(ISERROR(I64/RawSEM!J64)=TRUE,0,I64/RawSEM!J64)</f>
        <v>-1.003094534619889E-2</v>
      </c>
      <c r="AB64" s="56" t="str">
        <f t="shared" si="2"/>
        <v>07-Apr-2025  Bl No 63</v>
      </c>
      <c r="AE64" s="72"/>
      <c r="AG64" s="72"/>
      <c r="AI64" s="72"/>
      <c r="CQ64" s="75"/>
      <c r="CR64" s="75"/>
      <c r="CS64" s="75"/>
      <c r="CT64" s="75"/>
      <c r="CU64" s="75"/>
      <c r="CV64" s="75"/>
      <c r="CW64" s="75"/>
      <c r="CX64" s="56"/>
    </row>
    <row r="65" spans="1:102" ht="17.100000000000001" customHeight="1" x14ac:dyDescent="0.25">
      <c r="A65" s="60">
        <f>RawSEM!A65</f>
        <v>45754</v>
      </c>
      <c r="B65" s="18">
        <v>64</v>
      </c>
      <c r="C65" s="20">
        <f>-RawSEM!D65+RawSCADA!D65</f>
        <v>1.1437388888889473</v>
      </c>
      <c r="D65" s="20">
        <f>-RawSEM!E65+RawSCADA!E65</f>
        <v>0.38490688888890645</v>
      </c>
      <c r="E65" s="20">
        <f>-RawSEM!F65+RawSCADA!F65</f>
        <v>-7.0987975555555352</v>
      </c>
      <c r="F65" s="20">
        <f>-RawSEM!G65+RawSCADA!G65</f>
        <v>-0.35398744444444219</v>
      </c>
      <c r="G65" s="20">
        <f>-RawSEM!H65+RawSCADA!H65</f>
        <v>-0.27778566666665938</v>
      </c>
      <c r="H65" s="20">
        <f>-RawSEM!I65+RawSCADA!I65</f>
        <v>4.0598872222222155</v>
      </c>
      <c r="I65" s="20">
        <f>-RawSEM!J65+RawSCADA!J65</f>
        <v>-1.5859813333333364</v>
      </c>
      <c r="J65" s="56" t="str">
        <f t="shared" si="1"/>
        <v>07-Apr-2025  Bl No 64</v>
      </c>
      <c r="K65" s="18">
        <f t="shared" si="0"/>
        <v>7</v>
      </c>
      <c r="M65" s="77"/>
      <c r="U65" s="75">
        <f>IF(ISERROR(C65/RawSEM!D65)=TRUE,0,C65/RawSEM!D65)</f>
        <v>8.4998334075099286E-4</v>
      </c>
      <c r="V65" s="75">
        <f>IF(ISERROR(D65/RawSEM!E65)=TRUE,0,D65/RawSEM!E65)</f>
        <v>1.6744633847173103E-3</v>
      </c>
      <c r="W65" s="75">
        <f>IF(ISERROR(E65/RawSEM!F65)=TRUE,0,E65/RawSEM!F65)</f>
        <v>-3.2274450016392446E-2</v>
      </c>
      <c r="X65" s="75">
        <f>IF(ISERROR(F65/RawSEM!G65)=TRUE,0,F65/RawSEM!G65)</f>
        <v>-2.8717354425548511E-3</v>
      </c>
      <c r="Y65" s="75">
        <f>IF(ISERROR(G65/RawSEM!H65)=TRUE,0,G65/RawSEM!H65)</f>
        <v>-2.0648665176040025E-3</v>
      </c>
      <c r="Z65" s="75">
        <f>IF(ISERROR(H65/RawSEM!I65)=TRUE,0,H65/RawSEM!I65)</f>
        <v>4.109264140130018E-2</v>
      </c>
      <c r="AA65" s="75">
        <f>IF(ISERROR(I65/RawSEM!J65)=TRUE,0,I65/RawSEM!J65)</f>
        <v>-1.4214868724530674E-2</v>
      </c>
      <c r="AB65" s="56" t="str">
        <f t="shared" si="2"/>
        <v>07-Apr-2025  Bl No 64</v>
      </c>
      <c r="AE65" s="72"/>
      <c r="AG65" s="72"/>
      <c r="AI65" s="72"/>
      <c r="CQ65" s="75"/>
      <c r="CR65" s="75"/>
      <c r="CS65" s="75"/>
      <c r="CT65" s="75"/>
      <c r="CU65" s="75"/>
      <c r="CV65" s="75"/>
      <c r="CW65" s="75"/>
      <c r="CX65" s="56"/>
    </row>
    <row r="66" spans="1:102" ht="17.100000000000001" customHeight="1" x14ac:dyDescent="0.25">
      <c r="A66" s="60">
        <f>RawSEM!A66</f>
        <v>45754</v>
      </c>
      <c r="B66" s="18">
        <v>65</v>
      </c>
      <c r="C66" s="20">
        <f>-RawSEM!D66+RawSCADA!D66</f>
        <v>0.73179722222221244</v>
      </c>
      <c r="D66" s="20">
        <f>-RawSEM!E66+RawSCADA!E66</f>
        <v>0.56856544444443102</v>
      </c>
      <c r="E66" s="20">
        <f>-RawSEM!F66+RawSCADA!F66</f>
        <v>-6.5561977777777827</v>
      </c>
      <c r="F66" s="20">
        <f>-RawSEM!G66+RawSCADA!G66</f>
        <v>-9.8584555555561337E-2</v>
      </c>
      <c r="G66" s="20">
        <f>-RawSEM!H66+RawSCADA!H66</f>
        <v>-0.37086733333333655</v>
      </c>
      <c r="H66" s="20">
        <f>-RawSEM!I66+RawSCADA!I66</f>
        <v>0.56511877777778352</v>
      </c>
      <c r="I66" s="20">
        <f>-RawSEM!J66+RawSCADA!J66</f>
        <v>-1.3289608888888864</v>
      </c>
      <c r="J66" s="56" t="str">
        <f t="shared" si="1"/>
        <v>07-Apr-2025  Bl No 65</v>
      </c>
      <c r="K66" s="18">
        <f t="shared" ref="K66:K129" si="18">DAY(A66)</f>
        <v>7</v>
      </c>
      <c r="U66" s="75">
        <f>IF(ISERROR(C66/RawSEM!D66)=TRUE,0,C66/RawSEM!D66)</f>
        <v>5.4464213022641659E-4</v>
      </c>
      <c r="V66" s="75">
        <f>IF(ISERROR(D66/RawSEM!E66)=TRUE,0,D66/RawSEM!E66)</f>
        <v>2.4416568070204114E-3</v>
      </c>
      <c r="W66" s="75">
        <f>IF(ISERROR(E66/RawSEM!F66)=TRUE,0,E66/RawSEM!F66)</f>
        <v>-3.0185739729873325E-2</v>
      </c>
      <c r="X66" s="75">
        <f>IF(ISERROR(F66/RawSEM!G66)=TRUE,0,F66/RawSEM!G66)</f>
        <v>-7.3446831150037319E-4</v>
      </c>
      <c r="Y66" s="75">
        <f>IF(ISERROR(G66/RawSEM!H66)=TRUE,0,G66/RawSEM!H66)</f>
        <v>-2.6175224533429927E-3</v>
      </c>
      <c r="Z66" s="75">
        <f>IF(ISERROR(H66/RawSEM!I66)=TRUE,0,H66/RawSEM!I66)</f>
        <v>6.0665264442574798E-3</v>
      </c>
      <c r="AA66" s="75">
        <f>IF(ISERROR(I66/RawSEM!J66)=TRUE,0,I66/RawSEM!J66)</f>
        <v>-1.098329307568436E-2</v>
      </c>
      <c r="AB66" s="56" t="str">
        <f t="shared" si="2"/>
        <v>07-Apr-2025  Bl No 65</v>
      </c>
      <c r="AE66" s="72"/>
      <c r="AG66" s="72"/>
      <c r="AI66" s="72"/>
      <c r="CQ66" s="75"/>
      <c r="CR66" s="75"/>
      <c r="CS66" s="75"/>
      <c r="CT66" s="75"/>
      <c r="CU66" s="75"/>
      <c r="CV66" s="75"/>
      <c r="CW66" s="75"/>
      <c r="CX66" s="56"/>
    </row>
    <row r="67" spans="1:102" ht="17.100000000000001" customHeight="1" x14ac:dyDescent="0.25">
      <c r="A67" s="60">
        <f>RawSEM!A67</f>
        <v>45754</v>
      </c>
      <c r="B67" s="18">
        <v>66</v>
      </c>
      <c r="C67" s="20">
        <f>-RawSEM!D67+RawSCADA!D67</f>
        <v>1.7616183333332174</v>
      </c>
      <c r="D67" s="20">
        <f>-RawSEM!E67+RawSCADA!E67</f>
        <v>0.72865888888887298</v>
      </c>
      <c r="E67" s="20">
        <f>-RawSEM!F67+RawSCADA!F67</f>
        <v>-4.9133720000000096</v>
      </c>
      <c r="F67" s="20">
        <f>-RawSEM!G67+RawSCADA!G67</f>
        <v>-0.65344844444445016</v>
      </c>
      <c r="G67" s="20">
        <f>-RawSEM!H67+RawSCADA!H67</f>
        <v>-0.44038822222222507</v>
      </c>
      <c r="H67" s="20">
        <f>-RawSEM!I67+RawSCADA!I67</f>
        <v>0.8609957777777737</v>
      </c>
      <c r="I67" s="20">
        <f>-RawSEM!J67+RawSCADA!J67</f>
        <v>-0.78506666666667968</v>
      </c>
      <c r="J67" s="56" t="str">
        <f t="shared" ref="J67:J130" si="19">TEXT(A67,"DD-MMM-YYYY") &amp;"  " &amp;"Bl No " &amp;B67</f>
        <v>07-Apr-2025  Bl No 66</v>
      </c>
      <c r="K67" s="18">
        <f t="shared" si="18"/>
        <v>7</v>
      </c>
      <c r="U67" s="75">
        <f>IF(ISERROR(C67/RawSEM!D67)=TRUE,0,C67/RawSEM!D67)</f>
        <v>1.3083553565412292E-3</v>
      </c>
      <c r="V67" s="75">
        <f>IF(ISERROR(D67/RawSEM!E67)=TRUE,0,D67/RawSEM!E67)</f>
        <v>3.0394275956856904E-3</v>
      </c>
      <c r="W67" s="75">
        <f>IF(ISERROR(E67/RawSEM!F67)=TRUE,0,E67/RawSEM!F67)</f>
        <v>-2.3124536414739893E-2</v>
      </c>
      <c r="X67" s="75">
        <f>IF(ISERROR(F67/RawSEM!G67)=TRUE,0,F67/RawSEM!G67)</f>
        <v>-4.6084149345331305E-3</v>
      </c>
      <c r="Y67" s="75">
        <f>IF(ISERROR(G67/RawSEM!H67)=TRUE,0,G67/RawSEM!H67)</f>
        <v>-3.1115629890896318E-3</v>
      </c>
      <c r="Z67" s="75">
        <f>IF(ISERROR(H67/RawSEM!I67)=TRUE,0,H67/RawSEM!I67)</f>
        <v>8.9660162136543792E-3</v>
      </c>
      <c r="AA67" s="75">
        <f>IF(ISERROR(I67/RawSEM!J67)=TRUE,0,I67/RawSEM!J67)</f>
        <v>-6.3285288964843745E-3</v>
      </c>
      <c r="AB67" s="56" t="str">
        <f t="shared" ref="AB67:AB130" si="20">TEXT(A67,"dd-mmm-yyyy") &amp;"  " &amp; "Bl No " &amp; B67:B67</f>
        <v>07-Apr-2025  Bl No 66</v>
      </c>
      <c r="AE67" s="72"/>
      <c r="AG67" s="72"/>
      <c r="AI67" s="72"/>
      <c r="CQ67" s="75"/>
      <c r="CR67" s="75"/>
      <c r="CS67" s="75"/>
      <c r="CT67" s="75"/>
      <c r="CU67" s="75"/>
      <c r="CV67" s="75"/>
      <c r="CW67" s="75"/>
      <c r="CX67" s="56"/>
    </row>
    <row r="68" spans="1:102" ht="17.100000000000001" customHeight="1" x14ac:dyDescent="0.25">
      <c r="A68" s="60">
        <f>RawSEM!A68</f>
        <v>45754</v>
      </c>
      <c r="B68" s="18">
        <v>67</v>
      </c>
      <c r="C68" s="20">
        <f>-RawSEM!D68+RawSCADA!D68</f>
        <v>5.6018876666666984</v>
      </c>
      <c r="D68" s="20">
        <f>-RawSEM!E68+RawSCADA!E68</f>
        <v>0.57140222222221837</v>
      </c>
      <c r="E68" s="20">
        <f>-RawSEM!F68+RawSCADA!F68</f>
        <v>-6.1493512222222364</v>
      </c>
      <c r="F68" s="20">
        <f>-RawSEM!G68+RawSCADA!G68</f>
        <v>-0.92836722222222079</v>
      </c>
      <c r="G68" s="20">
        <f>-RawSEM!H68+RawSCADA!H68</f>
        <v>-0.43106822222222263</v>
      </c>
      <c r="H68" s="20">
        <f>-RawSEM!I68+RawSCADA!I68</f>
        <v>3.9826108888888854</v>
      </c>
      <c r="I68" s="20">
        <f>-RawSEM!J68+RawSCADA!J68</f>
        <v>-0.99643611111112307</v>
      </c>
      <c r="J68" s="56" t="str">
        <f t="shared" si="19"/>
        <v>07-Apr-2025  Bl No 67</v>
      </c>
      <c r="K68" s="18">
        <f t="shared" si="18"/>
        <v>7</v>
      </c>
      <c r="U68" s="75">
        <f>IF(ISERROR(C68/RawSEM!D68)=TRUE,0,C68/RawSEM!D68)</f>
        <v>4.1662127272936974E-3</v>
      </c>
      <c r="V68" s="75">
        <f>IF(ISERROR(D68/RawSEM!E68)=TRUE,0,D68/RawSEM!E68)</f>
        <v>2.314417386379432E-3</v>
      </c>
      <c r="W68" s="75">
        <f>IF(ISERROR(E68/RawSEM!F68)=TRUE,0,E68/RawSEM!F68)</f>
        <v>-2.9005662230087922E-2</v>
      </c>
      <c r="X68" s="75">
        <f>IF(ISERROR(F68/RawSEM!G68)=TRUE,0,F68/RawSEM!G68)</f>
        <v>-6.3562732759295448E-3</v>
      </c>
      <c r="Y68" s="75">
        <f>IF(ISERROR(G68/RawSEM!H68)=TRUE,0,G68/RawSEM!H68)</f>
        <v>-3.0592001508935041E-3</v>
      </c>
      <c r="Z68" s="75">
        <f>IF(ISERROR(H68/RawSEM!I68)=TRUE,0,H68/RawSEM!I68)</f>
        <v>4.5671305215602531E-2</v>
      </c>
      <c r="AA68" s="75">
        <f>IF(ISERROR(I68/RawSEM!J68)=TRUE,0,I68/RawSEM!J68)</f>
        <v>-8.3616080752477433E-3</v>
      </c>
      <c r="AB68" s="56" t="str">
        <f t="shared" si="20"/>
        <v>07-Apr-2025  Bl No 67</v>
      </c>
      <c r="AE68" s="72"/>
      <c r="AG68" s="72"/>
      <c r="AI68" s="72"/>
      <c r="CQ68" s="75"/>
      <c r="CR68" s="75"/>
      <c r="CS68" s="75"/>
      <c r="CT68" s="75"/>
      <c r="CU68" s="75"/>
      <c r="CV68" s="75"/>
      <c r="CW68" s="75"/>
      <c r="CX68" s="56"/>
    </row>
    <row r="69" spans="1:102" ht="17.100000000000001" customHeight="1" x14ac:dyDescent="0.3">
      <c r="A69" s="60">
        <f>RawSEM!A69</f>
        <v>45754</v>
      </c>
      <c r="B69" s="18">
        <v>68</v>
      </c>
      <c r="C69" s="20">
        <f>-RawSEM!D69+RawSCADA!D69</f>
        <v>0.27103677777768098</v>
      </c>
      <c r="D69" s="20">
        <f>-RawSEM!E69+RawSCADA!E69</f>
        <v>-0.88647955555555313</v>
      </c>
      <c r="E69" s="20">
        <f>-RawSEM!F69+RawSCADA!F69</f>
        <v>-5.2149655555555512</v>
      </c>
      <c r="F69" s="20">
        <f>-RawSEM!G69+RawSCADA!G69</f>
        <v>-0.815882444444469</v>
      </c>
      <c r="G69" s="20">
        <f>-RawSEM!H69+RawSCADA!H69</f>
        <v>3.9080222222224847E-2</v>
      </c>
      <c r="H69" s="20">
        <f>-RawSEM!I69+RawSCADA!I69</f>
        <v>0.20213344444445625</v>
      </c>
      <c r="I69" s="20">
        <f>-RawSEM!J69+RawSCADA!J69</f>
        <v>-1.7422557777777854</v>
      </c>
      <c r="J69" s="56" t="str">
        <f t="shared" si="19"/>
        <v>07-Apr-2025  Bl No 68</v>
      </c>
      <c r="K69" s="18">
        <f t="shared" si="18"/>
        <v>7</v>
      </c>
      <c r="U69" s="75">
        <f>IF(ISERROR(C69/RawSEM!D69)=TRUE,0,C69/RawSEM!D69)</f>
        <v>1.996641607841414E-4</v>
      </c>
      <c r="V69" s="75">
        <f>IF(ISERROR(D69/RawSEM!E69)=TRUE,0,D69/RawSEM!E69)</f>
        <v>-3.5627707549407352E-3</v>
      </c>
      <c r="W69" s="75">
        <f>IF(ISERROR(E69/RawSEM!F69)=TRUE,0,E69/RawSEM!F69)</f>
        <v>-2.4923106120828167E-2</v>
      </c>
      <c r="X69" s="75">
        <f>IF(ISERROR(F69/RawSEM!G69)=TRUE,0,F69/RawSEM!G69)</f>
        <v>-5.4243935262214601E-3</v>
      </c>
      <c r="Y69" s="75">
        <f>IF(ISERROR(G69/RawSEM!H69)=TRUE,0,G69/RawSEM!H69)</f>
        <v>2.7706094612956888E-4</v>
      </c>
      <c r="Z69" s="75">
        <f>IF(ISERROR(H69/RawSEM!I69)=TRUE,0,H69/RawSEM!I69)</f>
        <v>2.4073134544824628E-3</v>
      </c>
      <c r="AA69" s="75">
        <f>IF(ISERROR(I69/RawSEM!J69)=TRUE,0,I69/RawSEM!J69)</f>
        <v>-1.3373245904010659E-2</v>
      </c>
      <c r="AB69" s="56" t="str">
        <f t="shared" si="20"/>
        <v>07-Apr-2025  Bl No 68</v>
      </c>
      <c r="AD69" s="78"/>
      <c r="AE69" s="79"/>
      <c r="AF69" s="78"/>
      <c r="AG69" s="79"/>
      <c r="AM69" s="78"/>
      <c r="AN69" s="79"/>
      <c r="AO69" s="78"/>
      <c r="AP69" s="79"/>
      <c r="AR69" s="80"/>
      <c r="AV69" s="78"/>
      <c r="AW69" s="79"/>
      <c r="AX69" s="78"/>
      <c r="AY69" s="79"/>
      <c r="BA69" s="80"/>
      <c r="BE69" s="78"/>
      <c r="BF69" s="79"/>
      <c r="BG69" s="78"/>
      <c r="BH69" s="79"/>
      <c r="BJ69" s="80"/>
      <c r="BN69" s="78"/>
      <c r="BO69" s="79"/>
      <c r="BP69" s="78"/>
      <c r="BQ69" s="79"/>
      <c r="BS69" s="80"/>
      <c r="BW69" s="78"/>
      <c r="BX69" s="79"/>
      <c r="BY69" s="78"/>
      <c r="BZ69" s="79"/>
      <c r="CB69" s="80"/>
      <c r="CF69" s="78"/>
      <c r="CG69" s="79"/>
      <c r="CH69" s="78"/>
      <c r="CI69" s="79"/>
      <c r="CK69" s="80"/>
      <c r="CQ69" s="75"/>
      <c r="CR69" s="75"/>
      <c r="CS69" s="75"/>
      <c r="CT69" s="75"/>
      <c r="CU69" s="75"/>
      <c r="CV69" s="75"/>
      <c r="CW69" s="75"/>
      <c r="CX69" s="56"/>
    </row>
    <row r="70" spans="1:102" ht="17.100000000000001" customHeight="1" x14ac:dyDescent="0.25">
      <c r="A70" s="60">
        <f>RawSEM!A70</f>
        <v>45754</v>
      </c>
      <c r="B70" s="18">
        <v>69</v>
      </c>
      <c r="C70" s="20">
        <f>-RawSEM!D70+RawSCADA!D70</f>
        <v>4.3529029999999693</v>
      </c>
      <c r="D70" s="20">
        <f>-RawSEM!E70+RawSCADA!E70</f>
        <v>-0.78413355555554176</v>
      </c>
      <c r="E70" s="20">
        <f>-RawSEM!F70+RawSCADA!F70</f>
        <v>-2.653253333333339</v>
      </c>
      <c r="F70" s="20">
        <f>-RawSEM!G70+RawSCADA!G70</f>
        <v>-0.31236177777776675</v>
      </c>
      <c r="G70" s="20">
        <f>-RawSEM!H70+RawSCADA!H70</f>
        <v>-0.17027411111109814</v>
      </c>
      <c r="H70" s="20">
        <f>-RawSEM!I70+RawSCADA!I70</f>
        <v>0.90674677777776935</v>
      </c>
      <c r="I70" s="20">
        <f>-RawSEM!J70+RawSCADA!J70</f>
        <v>-1.0405748888888979</v>
      </c>
      <c r="J70" s="56" t="str">
        <f t="shared" si="19"/>
        <v>07-Apr-2025  Bl No 69</v>
      </c>
      <c r="K70" s="18">
        <f t="shared" si="18"/>
        <v>7</v>
      </c>
      <c r="U70" s="75">
        <f>IF(ISERROR(C70/RawSEM!D70)=TRUE,0,C70/RawSEM!D70)</f>
        <v>3.1524399470054774E-3</v>
      </c>
      <c r="V70" s="75">
        <f>IF(ISERROR(D70/RawSEM!E70)=TRUE,0,D70/RawSEM!E70)</f>
        <v>-3.0864577538244529E-3</v>
      </c>
      <c r="W70" s="75">
        <f>IF(ISERROR(E70/RawSEM!F70)=TRUE,0,E70/RawSEM!F70)</f>
        <v>-1.2638692395755458E-2</v>
      </c>
      <c r="X70" s="75">
        <f>IF(ISERROR(F70/RawSEM!G70)=TRUE,0,F70/RawSEM!G70)</f>
        <v>-1.9993661782711095E-3</v>
      </c>
      <c r="Y70" s="75">
        <f>IF(ISERROR(G70/RawSEM!H70)=TRUE,0,G70/RawSEM!H70)</f>
        <v>-1.1991675055150243E-3</v>
      </c>
      <c r="Z70" s="75">
        <f>IF(ISERROR(H70/RawSEM!I70)=TRUE,0,H70/RawSEM!I70)</f>
        <v>1.0572876179756083E-2</v>
      </c>
      <c r="AA70" s="75">
        <f>IF(ISERROR(I70/RawSEM!J70)=TRUE,0,I70/RawSEM!J70)</f>
        <v>-7.8275909220689669E-3</v>
      </c>
      <c r="AB70" s="56" t="str">
        <f t="shared" si="20"/>
        <v>07-Apr-2025  Bl No 69</v>
      </c>
      <c r="AN70" s="80"/>
      <c r="AP70" s="80"/>
      <c r="AR70" s="80"/>
      <c r="AW70" s="80"/>
      <c r="AY70" s="80"/>
      <c r="BA70" s="80"/>
      <c r="BF70" s="80"/>
      <c r="BH70" s="80"/>
      <c r="BJ70" s="80"/>
      <c r="BO70" s="80"/>
      <c r="BQ70" s="80"/>
      <c r="BS70" s="80"/>
      <c r="BX70" s="80"/>
      <c r="BZ70" s="80"/>
      <c r="CB70" s="80"/>
      <c r="CG70" s="80"/>
      <c r="CI70" s="80"/>
      <c r="CK70" s="80"/>
      <c r="CQ70" s="75"/>
      <c r="CR70" s="75"/>
      <c r="CS70" s="75"/>
      <c r="CT70" s="75"/>
      <c r="CU70" s="75"/>
      <c r="CV70" s="75"/>
      <c r="CW70" s="75"/>
      <c r="CX70" s="56"/>
    </row>
    <row r="71" spans="1:102" ht="17.100000000000001" customHeight="1" x14ac:dyDescent="0.25">
      <c r="A71" s="60">
        <f>RawSEM!A71</f>
        <v>45754</v>
      </c>
      <c r="B71" s="18">
        <v>70</v>
      </c>
      <c r="C71" s="20">
        <f>-RawSEM!D71+RawSCADA!D71</f>
        <v>9.1305836666665527</v>
      </c>
      <c r="D71" s="20">
        <f>-RawSEM!E71+RawSCADA!E71</f>
        <v>1.0746007777777606</v>
      </c>
      <c r="E71" s="20">
        <f>-RawSEM!F71+RawSCADA!F71</f>
        <v>-5.0586206666666556</v>
      </c>
      <c r="F71" s="20">
        <f>-RawSEM!G71+RawSCADA!G71</f>
        <v>-1.0881789999999967</v>
      </c>
      <c r="G71" s="20">
        <f>-RawSEM!H71+RawSCADA!H71</f>
        <v>-0.51343288888890015</v>
      </c>
      <c r="H71" s="20">
        <f>-RawSEM!I71+RawSCADA!I71</f>
        <v>0.65411933333334105</v>
      </c>
      <c r="I71" s="20">
        <f>-RawSEM!J71+RawSCADA!J71</f>
        <v>-1.6548056666666469</v>
      </c>
      <c r="J71" s="56" t="str">
        <f t="shared" si="19"/>
        <v>07-Apr-2025  Bl No 70</v>
      </c>
      <c r="K71" s="18">
        <f t="shared" si="18"/>
        <v>7</v>
      </c>
      <c r="U71" s="75">
        <f>IF(ISERROR(C71/RawSEM!D71)=TRUE,0,C71/RawSEM!D71)</f>
        <v>6.5120571844305992E-3</v>
      </c>
      <c r="V71" s="75">
        <f>IF(ISERROR(D71/RawSEM!E71)=TRUE,0,D71/RawSEM!E71)</f>
        <v>4.2436156565600841E-3</v>
      </c>
      <c r="W71" s="75">
        <f>IF(ISERROR(E71/RawSEM!F71)=TRUE,0,E71/RawSEM!F71)</f>
        <v>-2.3042349660814573E-2</v>
      </c>
      <c r="X71" s="75">
        <f>IF(ISERROR(F71/RawSEM!G71)=TRUE,0,F71/RawSEM!G71)</f>
        <v>-6.6439116746392097E-3</v>
      </c>
      <c r="Y71" s="75">
        <f>IF(ISERROR(G71/RawSEM!H71)=TRUE,0,G71/RawSEM!H71)</f>
        <v>-3.4913726926653239E-3</v>
      </c>
      <c r="Z71" s="75">
        <f>IF(ISERROR(H71/RawSEM!I71)=TRUE,0,H71/RawSEM!I71)</f>
        <v>7.4630263478155925E-3</v>
      </c>
      <c r="AA71" s="75">
        <f>IF(ISERROR(I71/RawSEM!J71)=TRUE,0,I71/RawSEM!J71)</f>
        <v>-1.199948419120974E-2</v>
      </c>
      <c r="AB71" s="56" t="str">
        <f t="shared" si="20"/>
        <v>07-Apr-2025  Bl No 70</v>
      </c>
      <c r="AN71" s="80"/>
      <c r="AP71" s="80"/>
      <c r="AR71" s="80"/>
      <c r="AW71" s="80"/>
      <c r="AY71" s="80"/>
      <c r="BA71" s="80"/>
      <c r="BF71" s="80"/>
      <c r="BH71" s="80"/>
      <c r="BJ71" s="80"/>
      <c r="BO71" s="80"/>
      <c r="BQ71" s="80"/>
      <c r="BS71" s="80"/>
      <c r="BX71" s="80"/>
      <c r="BZ71" s="80"/>
      <c r="CB71" s="80"/>
      <c r="CG71" s="80"/>
      <c r="CI71" s="80"/>
      <c r="CK71" s="80"/>
      <c r="CQ71" s="75"/>
      <c r="CR71" s="75"/>
      <c r="CS71" s="75"/>
      <c r="CT71" s="75"/>
      <c r="CU71" s="75"/>
      <c r="CV71" s="75"/>
      <c r="CW71" s="75"/>
      <c r="CX71" s="56"/>
    </row>
    <row r="72" spans="1:102" ht="17.100000000000001" customHeight="1" x14ac:dyDescent="0.25">
      <c r="A72" s="60">
        <f>RawSEM!A72</f>
        <v>45754</v>
      </c>
      <c r="B72" s="18">
        <v>71</v>
      </c>
      <c r="C72" s="20">
        <f>-RawSEM!D72+RawSCADA!D72</f>
        <v>14.935608666666667</v>
      </c>
      <c r="D72" s="20">
        <f>-RawSEM!E72+RawSCADA!E72</f>
        <v>0.72490700000000174</v>
      </c>
      <c r="E72" s="20">
        <f>-RawSEM!F72+RawSCADA!F72</f>
        <v>-3.6366025555555552</v>
      </c>
      <c r="F72" s="20">
        <f>-RawSEM!G72+RawSCADA!G72</f>
        <v>-0.68079299999999421</v>
      </c>
      <c r="G72" s="20">
        <f>-RawSEM!H72+RawSCADA!H72</f>
        <v>-0.18727966666668294</v>
      </c>
      <c r="H72" s="20">
        <f>-RawSEM!I72+RawSCADA!I72</f>
        <v>0.60448566666666181</v>
      </c>
      <c r="I72" s="20">
        <f>-RawSEM!J72+RawSCADA!J72</f>
        <v>-1.2083455555555531</v>
      </c>
      <c r="J72" s="56" t="str">
        <f t="shared" si="19"/>
        <v>07-Apr-2025  Bl No 71</v>
      </c>
      <c r="K72" s="18">
        <f t="shared" si="18"/>
        <v>7</v>
      </c>
      <c r="U72" s="75">
        <f>IF(ISERROR(C72/RawSEM!D72)=TRUE,0,C72/RawSEM!D72)</f>
        <v>1.0150419033723584E-2</v>
      </c>
      <c r="V72" s="75">
        <f>IF(ISERROR(D72/RawSEM!E72)=TRUE,0,D72/RawSEM!E72)</f>
        <v>2.9389219507546106E-3</v>
      </c>
      <c r="W72" s="75">
        <f>IF(ISERROR(E72/RawSEM!F72)=TRUE,0,E72/RawSEM!F72)</f>
        <v>-1.625766614877661E-2</v>
      </c>
      <c r="X72" s="75">
        <f>IF(ISERROR(F72/RawSEM!G72)=TRUE,0,F72/RawSEM!G72)</f>
        <v>-3.7768971880289362E-3</v>
      </c>
      <c r="Y72" s="75">
        <f>IF(ISERROR(G72/RawSEM!H72)=TRUE,0,G72/RawSEM!H72)</f>
        <v>-1.2398028987043409E-3</v>
      </c>
      <c r="Z72" s="75">
        <f>IF(ISERROR(H72/RawSEM!I72)=TRUE,0,H72/RawSEM!I72)</f>
        <v>6.6166402505589174E-3</v>
      </c>
      <c r="AA72" s="75">
        <f>IF(ISERROR(I72/RawSEM!J72)=TRUE,0,I72/RawSEM!J72)</f>
        <v>-8.3318087235261691E-3</v>
      </c>
      <c r="AB72" s="56" t="str">
        <f t="shared" si="20"/>
        <v>07-Apr-2025  Bl No 71</v>
      </c>
      <c r="AN72" s="80"/>
      <c r="AP72" s="80"/>
      <c r="AR72" s="80"/>
      <c r="AW72" s="80"/>
      <c r="AY72" s="80"/>
      <c r="BA72" s="80"/>
      <c r="BF72" s="80"/>
      <c r="BH72" s="80"/>
      <c r="BJ72" s="80"/>
      <c r="BO72" s="80"/>
      <c r="BQ72" s="80"/>
      <c r="BS72" s="80"/>
      <c r="BX72" s="80"/>
      <c r="BZ72" s="80"/>
      <c r="CB72" s="80"/>
      <c r="CG72" s="80"/>
      <c r="CI72" s="80"/>
      <c r="CK72" s="80"/>
      <c r="CQ72" s="75"/>
      <c r="CR72" s="75"/>
      <c r="CS72" s="75"/>
      <c r="CT72" s="75"/>
      <c r="CU72" s="75"/>
      <c r="CV72" s="75"/>
      <c r="CW72" s="75"/>
      <c r="CX72" s="56"/>
    </row>
    <row r="73" spans="1:102" ht="17.100000000000001" customHeight="1" x14ac:dyDescent="0.25">
      <c r="A73" s="60">
        <f>RawSEM!A73</f>
        <v>45754</v>
      </c>
      <c r="B73" s="18">
        <v>72</v>
      </c>
      <c r="C73" s="20">
        <f>-RawSEM!D73+RawSCADA!D73</f>
        <v>20.49100866666663</v>
      </c>
      <c r="D73" s="20">
        <f>-RawSEM!E73+RawSCADA!E73</f>
        <v>-0.45520488888888622</v>
      </c>
      <c r="E73" s="20">
        <f>-RawSEM!F73+RawSCADA!F73</f>
        <v>-5.1204195555555714</v>
      </c>
      <c r="F73" s="20">
        <f>-RawSEM!G73+RawSCADA!G73</f>
        <v>-0.65591200000000072</v>
      </c>
      <c r="G73" s="20">
        <f>-RawSEM!H73+RawSCADA!H73</f>
        <v>-0.29547844444442717</v>
      </c>
      <c r="H73" s="20">
        <f>-RawSEM!I73+RawSCADA!I73</f>
        <v>-2.050789888888886</v>
      </c>
      <c r="I73" s="20">
        <f>-RawSEM!J73+RawSCADA!J73</f>
        <v>-1.3551211111111172</v>
      </c>
      <c r="J73" s="56" t="str">
        <f t="shared" si="19"/>
        <v>07-Apr-2025  Bl No 72</v>
      </c>
      <c r="K73" s="18">
        <f t="shared" si="18"/>
        <v>7</v>
      </c>
      <c r="U73" s="75">
        <f>IF(ISERROR(C73/RawSEM!D73)=TRUE,0,C73/RawSEM!D73)</f>
        <v>1.3099389254749632E-2</v>
      </c>
      <c r="V73" s="75">
        <f>IF(ISERROR(D73/RawSEM!E73)=TRUE,0,D73/RawSEM!E73)</f>
        <v>-1.7417281271825842E-3</v>
      </c>
      <c r="W73" s="75">
        <f>IF(ISERROR(E73/RawSEM!F73)=TRUE,0,E73/RawSEM!F73)</f>
        <v>-2.0799646579411059E-2</v>
      </c>
      <c r="X73" s="75">
        <f>IF(ISERROR(F73/RawSEM!G73)=TRUE,0,F73/RawSEM!G73)</f>
        <v>-3.3625602260993585E-3</v>
      </c>
      <c r="Y73" s="75">
        <f>IF(ISERROR(G73/RawSEM!H73)=TRUE,0,G73/RawSEM!H73)</f>
        <v>-1.8924039859588571E-3</v>
      </c>
      <c r="Z73" s="75">
        <f>IF(ISERROR(H73/RawSEM!I73)=TRUE,0,H73/RawSEM!I73)</f>
        <v>-2.098363997438819E-2</v>
      </c>
      <c r="AA73" s="75">
        <f>IF(ISERROR(I73/RawSEM!J73)=TRUE,0,I73/RawSEM!J73)</f>
        <v>-8.8539915264819625E-3</v>
      </c>
      <c r="AB73" s="56" t="str">
        <f t="shared" si="20"/>
        <v>07-Apr-2025  Bl No 72</v>
      </c>
      <c r="AN73" s="80"/>
      <c r="AP73" s="80"/>
      <c r="AR73" s="80"/>
      <c r="AW73" s="80"/>
      <c r="AY73" s="80"/>
      <c r="BA73" s="80"/>
      <c r="BF73" s="80"/>
      <c r="BH73" s="80"/>
      <c r="BJ73" s="80"/>
      <c r="BO73" s="80"/>
      <c r="BQ73" s="80"/>
      <c r="BS73" s="80"/>
      <c r="BX73" s="80"/>
      <c r="BZ73" s="80"/>
      <c r="CB73" s="80"/>
      <c r="CG73" s="80"/>
      <c r="CI73" s="80"/>
      <c r="CK73" s="80"/>
      <c r="CQ73" s="75"/>
      <c r="CR73" s="75"/>
      <c r="CS73" s="75"/>
      <c r="CT73" s="75"/>
      <c r="CU73" s="75"/>
      <c r="CV73" s="75"/>
      <c r="CW73" s="75"/>
      <c r="CX73" s="56"/>
    </row>
    <row r="74" spans="1:102" ht="17.100000000000001" customHeight="1" x14ac:dyDescent="0.25">
      <c r="A74" s="60">
        <f>RawSEM!A74</f>
        <v>45754</v>
      </c>
      <c r="B74" s="18">
        <v>73</v>
      </c>
      <c r="C74" s="20">
        <f>-RawSEM!D74+RawSCADA!D74</f>
        <v>31.998687444444386</v>
      </c>
      <c r="D74" s="20">
        <f>-RawSEM!E74+RawSCADA!E74</f>
        <v>1.8305390000000159</v>
      </c>
      <c r="E74" s="20">
        <f>-RawSEM!F74+RawSCADA!F74</f>
        <v>-3.7421715555555579</v>
      </c>
      <c r="F74" s="20">
        <f>-RawSEM!G74+RawSCADA!G74</f>
        <v>-1.0207299999999861</v>
      </c>
      <c r="G74" s="20">
        <f>-RawSEM!H74+RawSCADA!H74</f>
        <v>-0.50514955555556185</v>
      </c>
      <c r="H74" s="20">
        <f>-RawSEM!I74+RawSCADA!I74</f>
        <v>-0.40587577777776573</v>
      </c>
      <c r="I74" s="20">
        <f>-RawSEM!J74+RawSCADA!J74</f>
        <v>-2.1883833333333484</v>
      </c>
      <c r="J74" s="56" t="str">
        <f t="shared" si="19"/>
        <v>07-Apr-2025  Bl No 73</v>
      </c>
      <c r="K74" s="18">
        <f t="shared" si="18"/>
        <v>7</v>
      </c>
      <c r="U74" s="75">
        <f>IF(ISERROR(C74/RawSEM!D74)=TRUE,0,C74/RawSEM!D74)</f>
        <v>1.9321021133388502E-2</v>
      </c>
      <c r="V74" s="75">
        <f>IF(ISERROR(D74/RawSEM!E74)=TRUE,0,D74/RawSEM!E74)</f>
        <v>9.2546372353531758E-3</v>
      </c>
      <c r="W74" s="75">
        <f>IF(ISERROR(E74/RawSEM!F74)=TRUE,0,E74/RawSEM!F74)</f>
        <v>-1.4633863427012193E-2</v>
      </c>
      <c r="X74" s="75">
        <f>IF(ISERROR(F74/RawSEM!G74)=TRUE,0,F74/RawSEM!G74)</f>
        <v>-5.01796148324589E-3</v>
      </c>
      <c r="Y74" s="75">
        <f>IF(ISERROR(G74/RawSEM!H74)=TRUE,0,G74/RawSEM!H74)</f>
        <v>-3.2997676838410327E-3</v>
      </c>
      <c r="Z74" s="75">
        <f>IF(ISERROR(H74/RawSEM!I74)=TRUE,0,H74/RawSEM!I74)</f>
        <v>-3.6295425893334422E-3</v>
      </c>
      <c r="AA74" s="75">
        <f>IF(ISERROR(I74/RawSEM!J74)=TRUE,0,I74/RawSEM!J74)</f>
        <v>-1.3429883088021196E-2</v>
      </c>
      <c r="AB74" s="56" t="str">
        <f t="shared" si="20"/>
        <v>07-Apr-2025  Bl No 73</v>
      </c>
      <c r="AN74" s="80"/>
      <c r="AP74" s="80"/>
      <c r="AR74" s="80"/>
      <c r="AW74" s="80"/>
      <c r="AY74" s="80"/>
      <c r="BA74" s="80"/>
      <c r="BF74" s="80"/>
      <c r="BH74" s="80"/>
      <c r="BJ74" s="80"/>
      <c r="BO74" s="80"/>
      <c r="BQ74" s="80"/>
      <c r="BS74" s="80"/>
      <c r="BX74" s="80"/>
      <c r="BZ74" s="80"/>
      <c r="CB74" s="80"/>
      <c r="CG74" s="80"/>
      <c r="CI74" s="80"/>
      <c r="CK74" s="80"/>
      <c r="CQ74" s="75"/>
      <c r="CR74" s="75"/>
      <c r="CS74" s="75"/>
      <c r="CT74" s="75"/>
      <c r="CU74" s="75"/>
      <c r="CV74" s="75"/>
      <c r="CW74" s="75"/>
      <c r="CX74" s="56"/>
    </row>
    <row r="75" spans="1:102" ht="17.100000000000001" customHeight="1" x14ac:dyDescent="0.25">
      <c r="A75" s="60">
        <f>RawSEM!A75</f>
        <v>45754</v>
      </c>
      <c r="B75" s="18">
        <v>74</v>
      </c>
      <c r="C75" s="20">
        <f>-RawSEM!D75+RawSCADA!D75</f>
        <v>35.45428855555565</v>
      </c>
      <c r="D75" s="20">
        <f>-RawSEM!E75+RawSCADA!E75</f>
        <v>0.95891000000000304</v>
      </c>
      <c r="E75" s="20">
        <f>-RawSEM!F75+RawSCADA!F75</f>
        <v>-4.6885848888888972</v>
      </c>
      <c r="F75" s="20">
        <f>-RawSEM!G75+RawSCADA!G75</f>
        <v>-0.64921733333332554</v>
      </c>
      <c r="G75" s="20">
        <f>-RawSEM!H75+RawSCADA!H75</f>
        <v>-0.43356622222222541</v>
      </c>
      <c r="H75" s="20">
        <f>-RawSEM!I75+RawSCADA!I75</f>
        <v>0.42223177777776755</v>
      </c>
      <c r="I75" s="20">
        <f>-RawSEM!J75+RawSCADA!J75</f>
        <v>-1.6491237777777883</v>
      </c>
      <c r="J75" s="56" t="str">
        <f t="shared" si="19"/>
        <v>07-Apr-2025  Bl No 74</v>
      </c>
      <c r="K75" s="18">
        <f t="shared" si="18"/>
        <v>7</v>
      </c>
      <c r="U75" s="75">
        <f>IF(ISERROR(C75/RawSEM!D75)=TRUE,0,C75/RawSEM!D75)</f>
        <v>2.1101565355560584E-2</v>
      </c>
      <c r="V75" s="75">
        <f>IF(ISERROR(D75/RawSEM!E75)=TRUE,0,D75/RawSEM!E75)</f>
        <v>5.3086513716949441E-3</v>
      </c>
      <c r="W75" s="75">
        <f>IF(ISERROR(E75/RawSEM!F75)=TRUE,0,E75/RawSEM!F75)</f>
        <v>-1.7789669804849879E-2</v>
      </c>
      <c r="X75" s="75">
        <f>IF(ISERROR(F75/RawSEM!G75)=TRUE,0,F75/RawSEM!G75)</f>
        <v>-3.1678735786612147E-3</v>
      </c>
      <c r="Y75" s="75">
        <f>IF(ISERROR(G75/RawSEM!H75)=TRUE,0,G75/RawSEM!H75)</f>
        <v>-2.9512610696038996E-3</v>
      </c>
      <c r="Z75" s="75">
        <f>IF(ISERROR(H75/RawSEM!I75)=TRUE,0,H75/RawSEM!I75)</f>
        <v>3.7479741671794446E-3</v>
      </c>
      <c r="AA75" s="75">
        <f>IF(ISERROR(I75/RawSEM!J75)=TRUE,0,I75/RawSEM!J75)</f>
        <v>-9.9986647890178658E-3</v>
      </c>
      <c r="AB75" s="56" t="str">
        <f t="shared" si="20"/>
        <v>07-Apr-2025  Bl No 74</v>
      </c>
      <c r="AN75" s="80"/>
      <c r="AP75" s="80"/>
      <c r="AR75" s="80"/>
      <c r="AW75" s="80"/>
      <c r="AY75" s="80"/>
      <c r="BA75" s="80"/>
      <c r="BF75" s="80"/>
      <c r="BH75" s="80"/>
      <c r="BJ75" s="80"/>
      <c r="BO75" s="80"/>
      <c r="BQ75" s="80"/>
      <c r="BS75" s="80"/>
      <c r="BX75" s="80"/>
      <c r="BZ75" s="80"/>
      <c r="CB75" s="80"/>
      <c r="CG75" s="80"/>
      <c r="CI75" s="80"/>
      <c r="CK75" s="80"/>
      <c r="CQ75" s="75"/>
      <c r="CR75" s="75"/>
      <c r="CS75" s="75"/>
      <c r="CT75" s="75"/>
      <c r="CU75" s="75"/>
      <c r="CV75" s="75"/>
      <c r="CW75" s="75"/>
      <c r="CX75" s="56"/>
    </row>
    <row r="76" spans="1:102" ht="17.100000000000001" customHeight="1" x14ac:dyDescent="0.25">
      <c r="A76" s="60">
        <f>RawSEM!A76</f>
        <v>45754</v>
      </c>
      <c r="B76" s="18">
        <v>75</v>
      </c>
      <c r="C76" s="20">
        <f>-RawSEM!D76+RawSCADA!D76</f>
        <v>32.184689111111084</v>
      </c>
      <c r="D76" s="20">
        <f>-RawSEM!E76+RawSCADA!E76</f>
        <v>1.4929293333333362</v>
      </c>
      <c r="E76" s="20">
        <f>-RawSEM!F76+RawSCADA!F76</f>
        <v>-5.972428888888885</v>
      </c>
      <c r="F76" s="20">
        <f>-RawSEM!G76+RawSCADA!G76</f>
        <v>0.12335411111109806</v>
      </c>
      <c r="G76" s="20">
        <f>-RawSEM!H76+RawSCADA!H76</f>
        <v>0.26892688888889893</v>
      </c>
      <c r="H76" s="20">
        <f>-RawSEM!I76+RawSCADA!I76</f>
        <v>0.49268200000000206</v>
      </c>
      <c r="I76" s="20">
        <f>-RawSEM!J76+RawSCADA!J76</f>
        <v>-1.5003095555555603</v>
      </c>
      <c r="J76" s="56" t="str">
        <f t="shared" si="19"/>
        <v>07-Apr-2025  Bl No 75</v>
      </c>
      <c r="K76" s="18">
        <f t="shared" si="18"/>
        <v>7</v>
      </c>
      <c r="U76" s="75">
        <f>IF(ISERROR(C76/RawSEM!D76)=TRUE,0,C76/RawSEM!D76)</f>
        <v>1.9750697622802269E-2</v>
      </c>
      <c r="V76" s="75">
        <f>IF(ISERROR(D76/RawSEM!E76)=TRUE,0,D76/RawSEM!E76)</f>
        <v>9.5828728672273968E-3</v>
      </c>
      <c r="W76" s="75">
        <f>IF(ISERROR(E76/RawSEM!F76)=TRUE,0,E76/RawSEM!F76)</f>
        <v>-2.2041492339872546E-2</v>
      </c>
      <c r="X76" s="75">
        <f>IF(ISERROR(F76/RawSEM!G76)=TRUE,0,F76/RawSEM!G76)</f>
        <v>6.009611311738139E-4</v>
      </c>
      <c r="Y76" s="75">
        <f>IF(ISERROR(G76/RawSEM!H76)=TRUE,0,G76/RawSEM!H76)</f>
        <v>1.9507811694006712E-3</v>
      </c>
      <c r="Z76" s="75">
        <f>IF(ISERROR(H76/RawSEM!I76)=TRUE,0,H76/RawSEM!I76)</f>
        <v>4.457079479496885E-3</v>
      </c>
      <c r="AA76" s="75">
        <f>IF(ISERROR(I76/RawSEM!J76)=TRUE,0,I76/RawSEM!J76)</f>
        <v>-8.9958696824727086E-3</v>
      </c>
      <c r="AB76" s="56" t="str">
        <f t="shared" si="20"/>
        <v>07-Apr-2025  Bl No 75</v>
      </c>
      <c r="AN76" s="80"/>
      <c r="AP76" s="80"/>
      <c r="AR76" s="80"/>
      <c r="AW76" s="80"/>
      <c r="AY76" s="80"/>
      <c r="BA76" s="80"/>
      <c r="BF76" s="80"/>
      <c r="BH76" s="80"/>
      <c r="BJ76" s="80"/>
      <c r="BO76" s="80"/>
      <c r="BQ76" s="80"/>
      <c r="BS76" s="80"/>
      <c r="BX76" s="80"/>
      <c r="BZ76" s="80"/>
      <c r="CB76" s="80"/>
      <c r="CG76" s="80"/>
      <c r="CI76" s="80"/>
      <c r="CK76" s="80"/>
      <c r="CQ76" s="75"/>
      <c r="CR76" s="75"/>
      <c r="CS76" s="75"/>
      <c r="CT76" s="75"/>
      <c r="CU76" s="75"/>
      <c r="CV76" s="75"/>
      <c r="CW76" s="75"/>
      <c r="CX76" s="56"/>
    </row>
    <row r="77" spans="1:102" ht="17.100000000000001" customHeight="1" x14ac:dyDescent="0.25">
      <c r="A77" s="60">
        <f>RawSEM!A77</f>
        <v>45754</v>
      </c>
      <c r="B77" s="18">
        <v>76</v>
      </c>
      <c r="C77" s="20">
        <f>-RawSEM!D77+RawSCADA!D77</f>
        <v>33.324043666666512</v>
      </c>
      <c r="D77" s="20">
        <f>-RawSEM!E77+RawSCADA!E77</f>
        <v>0.66153488888886613</v>
      </c>
      <c r="E77" s="20">
        <f>-RawSEM!F77+RawSCADA!F77</f>
        <v>-3.6733202222222303</v>
      </c>
      <c r="F77" s="20">
        <f>-RawSEM!G77+RawSCADA!G77</f>
        <v>-0.7338538888888877</v>
      </c>
      <c r="G77" s="20">
        <f>-RawSEM!H77+RawSCADA!H77</f>
        <v>-2.3048111111108938E-2</v>
      </c>
      <c r="H77" s="20">
        <f>-RawSEM!I77+RawSCADA!I77</f>
        <v>0.67481611111111306</v>
      </c>
      <c r="I77" s="20">
        <f>-RawSEM!J77+RawSCADA!J77</f>
        <v>-1.1440665555555825</v>
      </c>
      <c r="J77" s="56" t="str">
        <f t="shared" si="19"/>
        <v>07-Apr-2025  Bl No 76</v>
      </c>
      <c r="K77" s="18">
        <f t="shared" si="18"/>
        <v>7</v>
      </c>
      <c r="U77" s="75">
        <f>IF(ISERROR(C77/RawSEM!D77)=TRUE,0,C77/RawSEM!D77)</f>
        <v>2.0666422556291395E-2</v>
      </c>
      <c r="V77" s="75">
        <f>IF(ISERROR(D77/RawSEM!E77)=TRUE,0,D77/RawSEM!E77)</f>
        <v>4.8094356287819405E-3</v>
      </c>
      <c r="W77" s="75">
        <f>IF(ISERROR(E77/RawSEM!F77)=TRUE,0,E77/RawSEM!F77)</f>
        <v>-1.3569759113340759E-2</v>
      </c>
      <c r="X77" s="75">
        <f>IF(ISERROR(F77/RawSEM!G77)=TRUE,0,F77/RawSEM!G77)</f>
        <v>-3.7202106610472242E-3</v>
      </c>
      <c r="Y77" s="75">
        <f>IF(ISERROR(G77/RawSEM!H77)=TRUE,0,G77/RawSEM!H77)</f>
        <v>-1.7977797052732644E-4</v>
      </c>
      <c r="Z77" s="75">
        <f>IF(ISERROR(H77/RawSEM!I77)=TRUE,0,H77/RawSEM!I77)</f>
        <v>6.3481752828869874E-3</v>
      </c>
      <c r="AA77" s="75">
        <f>IF(ISERROR(I77/RawSEM!J77)=TRUE,0,I77/RawSEM!J77)</f>
        <v>-6.8785747000754092E-3</v>
      </c>
      <c r="AB77" s="56" t="str">
        <f t="shared" si="20"/>
        <v>07-Apr-2025  Bl No 76</v>
      </c>
      <c r="AN77" s="80"/>
      <c r="AP77" s="80"/>
      <c r="AR77" s="80"/>
      <c r="AW77" s="80"/>
      <c r="AY77" s="80"/>
      <c r="BA77" s="80"/>
      <c r="BF77" s="80"/>
      <c r="BH77" s="80"/>
      <c r="BJ77" s="80"/>
      <c r="BO77" s="80"/>
      <c r="BQ77" s="80"/>
      <c r="BS77" s="80"/>
      <c r="BX77" s="80"/>
      <c r="BZ77" s="80"/>
      <c r="CB77" s="80"/>
      <c r="CG77" s="80"/>
      <c r="CI77" s="80"/>
      <c r="CK77" s="80"/>
      <c r="CQ77" s="75"/>
      <c r="CR77" s="75"/>
      <c r="CS77" s="75"/>
      <c r="CT77" s="75"/>
      <c r="CU77" s="75"/>
      <c r="CV77" s="75"/>
      <c r="CW77" s="75"/>
      <c r="CX77" s="56"/>
    </row>
    <row r="78" spans="1:102" ht="17.100000000000001" customHeight="1" x14ac:dyDescent="0.25">
      <c r="A78" s="60">
        <f>RawSEM!A78</f>
        <v>45754</v>
      </c>
      <c r="B78" s="18">
        <v>77</v>
      </c>
      <c r="C78" s="20">
        <f>-RawSEM!D78+RawSCADA!D78</f>
        <v>25.244611666666742</v>
      </c>
      <c r="D78" s="20">
        <f>-RawSEM!E78+RawSCADA!E78</f>
        <v>3.3599027777777906</v>
      </c>
      <c r="E78" s="20">
        <f>-RawSEM!F78+RawSCADA!F78</f>
        <v>-1.3285306666666656</v>
      </c>
      <c r="F78" s="20">
        <f>-RawSEM!G78+RawSCADA!G78</f>
        <v>0.15770777777777312</v>
      </c>
      <c r="G78" s="20">
        <f>-RawSEM!H78+RawSCADA!H78</f>
        <v>-0.16474044444444758</v>
      </c>
      <c r="H78" s="20">
        <f>-RawSEM!I78+RawSCADA!I78</f>
        <v>0.2600795555555635</v>
      </c>
      <c r="I78" s="20">
        <f>-RawSEM!J78+RawSCADA!J78</f>
        <v>-1.9012334444444434</v>
      </c>
      <c r="J78" s="56" t="str">
        <f t="shared" si="19"/>
        <v>07-Apr-2025  Bl No 77</v>
      </c>
      <c r="K78" s="18">
        <f t="shared" si="18"/>
        <v>7</v>
      </c>
      <c r="U78" s="75">
        <f>IF(ISERROR(C78/RawSEM!D78)=TRUE,0,C78/RawSEM!D78)</f>
        <v>1.5995159903996203E-2</v>
      </c>
      <c r="V78" s="75">
        <f>IF(ISERROR(D78/RawSEM!E78)=TRUE,0,D78/RawSEM!E78)</f>
        <v>2.6109967437269149E-2</v>
      </c>
      <c r="W78" s="75">
        <f>IF(ISERROR(E78/RawSEM!F78)=TRUE,0,E78/RawSEM!F78)</f>
        <v>-4.9003272711087868E-3</v>
      </c>
      <c r="X78" s="75">
        <f>IF(ISERROR(F78/RawSEM!G78)=TRUE,0,F78/RawSEM!G78)</f>
        <v>9.1980551066724123E-4</v>
      </c>
      <c r="Y78" s="75">
        <f>IF(ISERROR(G78/RawSEM!H78)=TRUE,0,G78/RawSEM!H78)</f>
        <v>-1.3320755259432012E-3</v>
      </c>
      <c r="Z78" s="75">
        <f>IF(ISERROR(H78/RawSEM!I78)=TRUE,0,H78/RawSEM!I78)</f>
        <v>2.552802861754648E-3</v>
      </c>
      <c r="AA78" s="75">
        <f>IF(ISERROR(I78/RawSEM!J78)=TRUE,0,I78/RawSEM!J78)</f>
        <v>-1.1592321377276981E-2</v>
      </c>
      <c r="AB78" s="56" t="str">
        <f t="shared" si="20"/>
        <v>07-Apr-2025  Bl No 77</v>
      </c>
      <c r="AN78" s="80"/>
      <c r="AP78" s="80"/>
      <c r="AR78" s="80"/>
      <c r="AW78" s="80"/>
      <c r="AY78" s="80"/>
      <c r="BA78" s="80"/>
      <c r="BF78" s="80"/>
      <c r="BH78" s="80"/>
      <c r="BJ78" s="80"/>
      <c r="BO78" s="80"/>
      <c r="BQ78" s="80"/>
      <c r="BS78" s="80"/>
      <c r="BX78" s="80"/>
      <c r="BZ78" s="80"/>
      <c r="CB78" s="80"/>
      <c r="CG78" s="80"/>
      <c r="CI78" s="80"/>
      <c r="CK78" s="80"/>
      <c r="CQ78" s="75"/>
      <c r="CR78" s="75"/>
      <c r="CS78" s="75"/>
      <c r="CT78" s="75"/>
      <c r="CU78" s="75"/>
      <c r="CV78" s="75"/>
      <c r="CW78" s="75"/>
      <c r="CX78" s="56"/>
    </row>
    <row r="79" spans="1:102" ht="17.100000000000001" customHeight="1" x14ac:dyDescent="0.25">
      <c r="A79" s="60">
        <f>RawSEM!A79</f>
        <v>45754</v>
      </c>
      <c r="B79" s="18">
        <v>78</v>
      </c>
      <c r="C79" s="20">
        <f>-RawSEM!D79+RawSCADA!D79</f>
        <v>22.019098333333204</v>
      </c>
      <c r="D79" s="20">
        <f>-RawSEM!E79+RawSCADA!E79</f>
        <v>1.3135639999999995</v>
      </c>
      <c r="E79" s="20">
        <f>-RawSEM!F79+RawSCADA!F79</f>
        <v>-2.2109012222222759</v>
      </c>
      <c r="F79" s="20">
        <f>-RawSEM!G79+RawSCADA!G79</f>
        <v>1.2416576666666685</v>
      </c>
      <c r="G79" s="20">
        <f>-RawSEM!H79+RawSCADA!H79</f>
        <v>-0.72928722222222575</v>
      </c>
      <c r="H79" s="20">
        <f>-RawSEM!I79+RawSCADA!I79</f>
        <v>0.62154988888887885</v>
      </c>
      <c r="I79" s="20">
        <f>-RawSEM!J79+RawSCADA!J79</f>
        <v>-1.5263592222222258</v>
      </c>
      <c r="J79" s="56" t="str">
        <f t="shared" si="19"/>
        <v>07-Apr-2025  Bl No 78</v>
      </c>
      <c r="K79" s="18">
        <f t="shared" si="18"/>
        <v>7</v>
      </c>
      <c r="U79" s="75">
        <f>IF(ISERROR(C79/RawSEM!D79)=TRUE,0,C79/RawSEM!D79)</f>
        <v>1.3927231491932545E-2</v>
      </c>
      <c r="V79" s="75">
        <f>IF(ISERROR(D79/RawSEM!E79)=TRUE,0,D79/RawSEM!E79)</f>
        <v>1.0730915985571944E-2</v>
      </c>
      <c r="W79" s="75">
        <f>IF(ISERROR(E79/RawSEM!F79)=TRUE,0,E79/RawSEM!F79)</f>
        <v>-8.0267221636096796E-3</v>
      </c>
      <c r="X79" s="75">
        <f>IF(ISERROR(F79/RawSEM!G79)=TRUE,0,F79/RawSEM!G79)</f>
        <v>7.7776834565874498E-3</v>
      </c>
      <c r="Y79" s="75">
        <f>IF(ISERROR(G79/RawSEM!H79)=TRUE,0,G79/RawSEM!H79)</f>
        <v>-5.9233854956321124E-3</v>
      </c>
      <c r="Z79" s="75">
        <f>IF(ISERROR(H79/RawSEM!I79)=TRUE,0,H79/RawSEM!I79)</f>
        <v>6.0741889569932957E-3</v>
      </c>
      <c r="AA79" s="75">
        <f>IF(ISERROR(I79/RawSEM!J79)=TRUE,0,I79/RawSEM!J79)</f>
        <v>-9.0973414253730216E-3</v>
      </c>
      <c r="AB79" s="56" t="str">
        <f t="shared" si="20"/>
        <v>07-Apr-2025  Bl No 78</v>
      </c>
      <c r="AN79" s="80"/>
      <c r="AP79" s="80"/>
      <c r="AR79" s="80"/>
      <c r="AW79" s="80"/>
      <c r="AY79" s="80"/>
      <c r="BA79" s="80"/>
      <c r="BF79" s="80"/>
      <c r="BH79" s="80"/>
      <c r="BJ79" s="80"/>
      <c r="BO79" s="80"/>
      <c r="BQ79" s="80"/>
      <c r="BS79" s="80"/>
      <c r="BX79" s="80"/>
      <c r="BZ79" s="80"/>
      <c r="CB79" s="80"/>
      <c r="CG79" s="80"/>
      <c r="CI79" s="80"/>
      <c r="CK79" s="80"/>
      <c r="CQ79" s="75"/>
      <c r="CR79" s="75"/>
      <c r="CS79" s="75"/>
      <c r="CT79" s="75"/>
      <c r="CU79" s="75"/>
      <c r="CV79" s="75"/>
      <c r="CW79" s="75"/>
      <c r="CX79" s="56"/>
    </row>
    <row r="80" spans="1:102" ht="17.100000000000001" customHeight="1" x14ac:dyDescent="0.25">
      <c r="A80" s="60">
        <f>RawSEM!A80</f>
        <v>45754</v>
      </c>
      <c r="B80" s="18">
        <v>79</v>
      </c>
      <c r="C80" s="20">
        <f>-RawSEM!D80+RawSCADA!D80</f>
        <v>20.149722111111032</v>
      </c>
      <c r="D80" s="20">
        <f>-RawSEM!E80+RawSCADA!E80</f>
        <v>1.245447222222225</v>
      </c>
      <c r="E80" s="20">
        <f>-RawSEM!F80+RawSCADA!F80</f>
        <v>-0.32858211111113178</v>
      </c>
      <c r="F80" s="20">
        <f>-RawSEM!G80+RawSCADA!G80</f>
        <v>-2.5147322222222215</v>
      </c>
      <c r="G80" s="20">
        <f>-RawSEM!H80+RawSCADA!H80</f>
        <v>-0.72866122222222884</v>
      </c>
      <c r="H80" s="20">
        <f>-RawSEM!I80+RawSCADA!I80</f>
        <v>-2.3565854444444483</v>
      </c>
      <c r="I80" s="20">
        <f>-RawSEM!J80+RawSCADA!J80</f>
        <v>-1.2967586666666477</v>
      </c>
      <c r="J80" s="56" t="str">
        <f t="shared" si="19"/>
        <v>07-Apr-2025  Bl No 79</v>
      </c>
      <c r="K80" s="18">
        <f t="shared" si="18"/>
        <v>7</v>
      </c>
      <c r="U80" s="75">
        <f>IF(ISERROR(C80/RawSEM!D80)=TRUE,0,C80/RawSEM!D80)</f>
        <v>1.2763584359396108E-2</v>
      </c>
      <c r="V80" s="75">
        <f>IF(ISERROR(D80/RawSEM!E80)=TRUE,0,D80/RawSEM!E80)</f>
        <v>1.0272342704280686E-2</v>
      </c>
      <c r="W80" s="75">
        <f>IF(ISERROR(E80/RawSEM!F80)=TRUE,0,E80/RawSEM!F80)</f>
        <v>-1.2305035868965272E-3</v>
      </c>
      <c r="X80" s="75">
        <f>IF(ISERROR(F80/RawSEM!G80)=TRUE,0,F80/RawSEM!G80)</f>
        <v>-1.539246319335784E-2</v>
      </c>
      <c r="Y80" s="75">
        <f>IF(ISERROR(G80/RawSEM!H80)=TRUE,0,G80/RawSEM!H80)</f>
        <v>-5.7641411488569896E-3</v>
      </c>
      <c r="Z80" s="75">
        <f>IF(ISERROR(H80/RawSEM!I80)=TRUE,0,H80/RawSEM!I80)</f>
        <v>-2.2541565699078364E-2</v>
      </c>
      <c r="AA80" s="75">
        <f>IF(ISERROR(I80/RawSEM!J80)=TRUE,0,I80/RawSEM!J80)</f>
        <v>-7.7921592003447207E-3</v>
      </c>
      <c r="AB80" s="56" t="str">
        <f t="shared" si="20"/>
        <v>07-Apr-2025  Bl No 79</v>
      </c>
      <c r="AN80" s="80"/>
      <c r="AP80" s="80"/>
      <c r="AR80" s="80"/>
      <c r="AW80" s="80"/>
      <c r="AY80" s="80"/>
      <c r="BA80" s="80"/>
      <c r="BF80" s="80"/>
      <c r="BH80" s="80"/>
      <c r="BJ80" s="80"/>
      <c r="BO80" s="80"/>
      <c r="BQ80" s="80"/>
      <c r="BS80" s="80"/>
      <c r="BX80" s="80"/>
      <c r="BZ80" s="80"/>
      <c r="CB80" s="80"/>
      <c r="CG80" s="80"/>
      <c r="CI80" s="80"/>
      <c r="CK80" s="80"/>
      <c r="CQ80" s="75"/>
      <c r="CR80" s="75"/>
      <c r="CS80" s="75"/>
      <c r="CT80" s="75"/>
      <c r="CU80" s="75"/>
      <c r="CV80" s="75"/>
      <c r="CW80" s="75"/>
      <c r="CX80" s="56"/>
    </row>
    <row r="81" spans="1:102" ht="17.100000000000001" customHeight="1" x14ac:dyDescent="0.25">
      <c r="A81" s="60">
        <f>RawSEM!A81</f>
        <v>45754</v>
      </c>
      <c r="B81" s="18">
        <v>80</v>
      </c>
      <c r="C81" s="20">
        <f>-RawSEM!D81+RawSCADA!D81</f>
        <v>25.009730888888726</v>
      </c>
      <c r="D81" s="20">
        <f>-RawSEM!E81+RawSCADA!E81</f>
        <v>1.175362777777778</v>
      </c>
      <c r="E81" s="20">
        <f>-RawSEM!F81+RawSCADA!F81</f>
        <v>-0.96855411111113199</v>
      </c>
      <c r="F81" s="20">
        <f>-RawSEM!G81+RawSCADA!G81</f>
        <v>-1.891576888888892</v>
      </c>
      <c r="G81" s="20">
        <f>-RawSEM!H81+RawSCADA!H81</f>
        <v>-0.13230122222222462</v>
      </c>
      <c r="H81" s="20">
        <f>-RawSEM!I81+RawSCADA!I81</f>
        <v>-0.49065744444443737</v>
      </c>
      <c r="I81" s="20">
        <f>-RawSEM!J81+RawSCADA!J81</f>
        <v>-1.4118608888888957</v>
      </c>
      <c r="J81" s="56" t="str">
        <f t="shared" si="19"/>
        <v>07-Apr-2025  Bl No 80</v>
      </c>
      <c r="K81" s="18">
        <f t="shared" si="18"/>
        <v>7</v>
      </c>
      <c r="U81" s="75">
        <f>IF(ISERROR(C81/RawSEM!D81)=TRUE,0,C81/RawSEM!D81)</f>
        <v>1.5880248704012181E-2</v>
      </c>
      <c r="V81" s="75">
        <f>IF(ISERROR(D81/RawSEM!E81)=TRUE,0,D81/RawSEM!E81)</f>
        <v>1.0087533951692639E-2</v>
      </c>
      <c r="W81" s="75">
        <f>IF(ISERROR(E81/RawSEM!F81)=TRUE,0,E81/RawSEM!F81)</f>
        <v>-3.5977749315815803E-3</v>
      </c>
      <c r="X81" s="75">
        <f>IF(ISERROR(F81/RawSEM!G81)=TRUE,0,F81/RawSEM!G81)</f>
        <v>-1.1753331471986751E-2</v>
      </c>
      <c r="Y81" s="75">
        <f>IF(ISERROR(G81/RawSEM!H81)=TRUE,0,G81/RawSEM!H81)</f>
        <v>-1.0819530767273849E-3</v>
      </c>
      <c r="Z81" s="75">
        <f>IF(ISERROR(H81/RawSEM!I81)=TRUE,0,H81/RawSEM!I81)</f>
        <v>-4.1809604043488262E-3</v>
      </c>
      <c r="AA81" s="75">
        <f>IF(ISERROR(I81/RawSEM!J81)=TRUE,0,I81/RawSEM!J81)</f>
        <v>-8.5765262429224279E-3</v>
      </c>
      <c r="AB81" s="56" t="str">
        <f t="shared" si="20"/>
        <v>07-Apr-2025  Bl No 80</v>
      </c>
      <c r="AN81" s="80"/>
      <c r="AP81" s="80"/>
      <c r="AR81" s="80"/>
      <c r="AW81" s="80"/>
      <c r="AY81" s="80"/>
      <c r="BA81" s="80"/>
      <c r="BF81" s="80"/>
      <c r="BH81" s="80"/>
      <c r="BJ81" s="80"/>
      <c r="BO81" s="80"/>
      <c r="BQ81" s="80"/>
      <c r="BS81" s="80"/>
      <c r="BX81" s="80"/>
      <c r="BZ81" s="80"/>
      <c r="CB81" s="80"/>
      <c r="CG81" s="80"/>
      <c r="CI81" s="80"/>
      <c r="CK81" s="80"/>
      <c r="CQ81" s="75"/>
      <c r="CR81" s="75"/>
      <c r="CS81" s="75"/>
      <c r="CT81" s="75"/>
      <c r="CU81" s="75"/>
      <c r="CV81" s="75"/>
      <c r="CW81" s="75"/>
      <c r="CX81" s="56"/>
    </row>
    <row r="82" spans="1:102" ht="17.100000000000001" customHeight="1" x14ac:dyDescent="0.25">
      <c r="A82" s="60">
        <f>RawSEM!A82</f>
        <v>45754</v>
      </c>
      <c r="B82" s="18">
        <v>81</v>
      </c>
      <c r="C82" s="20">
        <f>-RawSEM!D82+RawSCADA!D82</f>
        <v>29.419119111111058</v>
      </c>
      <c r="D82" s="20">
        <f>-RawSEM!E82+RawSCADA!E82</f>
        <v>1.0462481111111117</v>
      </c>
      <c r="E82" s="20">
        <f>-RawSEM!F82+RawSCADA!F82</f>
        <v>-0.52576233333331857</v>
      </c>
      <c r="F82" s="20">
        <f>-RawSEM!G82+RawSCADA!G82</f>
        <v>-1.7446798888888679</v>
      </c>
      <c r="G82" s="20">
        <f>-RawSEM!H82+RawSCADA!H82</f>
        <v>-0.52634211111110574</v>
      </c>
      <c r="H82" s="20">
        <f>-RawSEM!I82+RawSCADA!I82</f>
        <v>0.92033800000000099</v>
      </c>
      <c r="I82" s="20">
        <f>-RawSEM!J82+RawSCADA!J82</f>
        <v>-1.3439301111111206</v>
      </c>
      <c r="J82" s="56" t="str">
        <f t="shared" si="19"/>
        <v>07-Apr-2025  Bl No 81</v>
      </c>
      <c r="K82" s="18">
        <f t="shared" si="18"/>
        <v>7</v>
      </c>
      <c r="U82" s="75">
        <f>IF(ISERROR(C82/RawSEM!D82)=TRUE,0,C82/RawSEM!D82)</f>
        <v>1.8599324153350267E-2</v>
      </c>
      <c r="V82" s="75">
        <f>IF(ISERROR(D82/RawSEM!E82)=TRUE,0,D82/RawSEM!E82)</f>
        <v>8.2243370123858354E-3</v>
      </c>
      <c r="W82" s="75">
        <f>IF(ISERROR(E82/RawSEM!F82)=TRUE,0,E82/RawSEM!F82)</f>
        <v>-1.9229363466614238E-3</v>
      </c>
      <c r="X82" s="75">
        <f>IF(ISERROR(F82/RawSEM!G82)=TRUE,0,F82/RawSEM!G82)</f>
        <v>-1.1109780239995339E-2</v>
      </c>
      <c r="Y82" s="75">
        <f>IF(ISERROR(G82/RawSEM!H82)=TRUE,0,G82/RawSEM!H82)</f>
        <v>-4.2298490387856951E-3</v>
      </c>
      <c r="Z82" s="75">
        <f>IF(ISERROR(H82/RawSEM!I82)=TRUE,0,H82/RawSEM!I82)</f>
        <v>7.9887122758774028E-3</v>
      </c>
      <c r="AA82" s="75">
        <f>IF(ISERROR(I82/RawSEM!J82)=TRUE,0,I82/RawSEM!J82)</f>
        <v>-8.2548150131882478E-3</v>
      </c>
      <c r="AB82" s="56" t="str">
        <f t="shared" si="20"/>
        <v>07-Apr-2025  Bl No 81</v>
      </c>
      <c r="AN82" s="80"/>
      <c r="AP82" s="80"/>
      <c r="AR82" s="80"/>
      <c r="AW82" s="80"/>
      <c r="AY82" s="80"/>
      <c r="BA82" s="80"/>
      <c r="BF82" s="80"/>
      <c r="BH82" s="80"/>
      <c r="BJ82" s="80"/>
      <c r="BO82" s="80"/>
      <c r="BQ82" s="80"/>
      <c r="BS82" s="80"/>
      <c r="BX82" s="80"/>
      <c r="BZ82" s="80"/>
      <c r="CB82" s="80"/>
      <c r="CG82" s="80"/>
      <c r="CI82" s="80"/>
      <c r="CK82" s="80"/>
      <c r="CQ82" s="75"/>
      <c r="CR82" s="75"/>
      <c r="CS82" s="75"/>
      <c r="CT82" s="75"/>
      <c r="CU82" s="75"/>
      <c r="CV82" s="75"/>
      <c r="CW82" s="75"/>
      <c r="CX82" s="56"/>
    </row>
    <row r="83" spans="1:102" ht="17.100000000000001" customHeight="1" x14ac:dyDescent="0.25">
      <c r="A83" s="60">
        <f>RawSEM!A83</f>
        <v>45754</v>
      </c>
      <c r="B83" s="18">
        <v>82</v>
      </c>
      <c r="C83" s="20">
        <f>-RawSEM!D83+RawSCADA!D83</f>
        <v>25.723978666666653</v>
      </c>
      <c r="D83" s="20">
        <f>-RawSEM!E83+RawSCADA!E83</f>
        <v>1.3309186666666761</v>
      </c>
      <c r="E83" s="20">
        <f>-RawSEM!F83+RawSCADA!F83</f>
        <v>-0.62760322222220566</v>
      </c>
      <c r="F83" s="20">
        <f>-RawSEM!G83+RawSCADA!G83</f>
        <v>-1.9235396666666702</v>
      </c>
      <c r="G83" s="20">
        <f>-RawSEM!H83+RawSCADA!H83</f>
        <v>-0.27572155555556321</v>
      </c>
      <c r="H83" s="20">
        <f>-RawSEM!I83+RawSCADA!I83</f>
        <v>0.89279266666666501</v>
      </c>
      <c r="I83" s="20">
        <f>-RawSEM!J83+RawSCADA!J83</f>
        <v>-1.9968022222222146</v>
      </c>
      <c r="J83" s="56" t="str">
        <f t="shared" si="19"/>
        <v>07-Apr-2025  Bl No 82</v>
      </c>
      <c r="K83" s="18">
        <f t="shared" si="18"/>
        <v>7</v>
      </c>
      <c r="U83" s="75">
        <f>IF(ISERROR(C83/RawSEM!D83)=TRUE,0,C83/RawSEM!D83)</f>
        <v>1.6384179125606191E-2</v>
      </c>
      <c r="V83" s="75">
        <f>IF(ISERROR(D83/RawSEM!E83)=TRUE,0,D83/RawSEM!E83)</f>
        <v>1.068066994753678E-2</v>
      </c>
      <c r="W83" s="75">
        <f>IF(ISERROR(E83/RawSEM!F83)=TRUE,0,E83/RawSEM!F83)</f>
        <v>-2.2878057307934505E-3</v>
      </c>
      <c r="X83" s="75">
        <f>IF(ISERROR(F83/RawSEM!G83)=TRUE,0,F83/RawSEM!G83)</f>
        <v>-1.2517307605541927E-2</v>
      </c>
      <c r="Y83" s="75">
        <f>IF(ISERROR(G83/RawSEM!H83)=TRUE,0,G83/RawSEM!H83)</f>
        <v>-2.296210055194369E-3</v>
      </c>
      <c r="Z83" s="75">
        <f>IF(ISERROR(H83/RawSEM!I83)=TRUE,0,H83/RawSEM!I83)</f>
        <v>7.8712853246814159E-3</v>
      </c>
      <c r="AA83" s="75">
        <f>IF(ISERROR(I83/RawSEM!J83)=TRUE,0,I83/RawSEM!J83)</f>
        <v>-1.2384467720425757E-2</v>
      </c>
      <c r="AB83" s="56" t="str">
        <f t="shared" si="20"/>
        <v>07-Apr-2025  Bl No 82</v>
      </c>
      <c r="AN83" s="80"/>
      <c r="AP83" s="80"/>
      <c r="AR83" s="80"/>
      <c r="AW83" s="80"/>
      <c r="AY83" s="80"/>
      <c r="BA83" s="80"/>
      <c r="BF83" s="80"/>
      <c r="BH83" s="80"/>
      <c r="BJ83" s="80"/>
      <c r="BO83" s="80"/>
      <c r="BQ83" s="80"/>
      <c r="BS83" s="80"/>
      <c r="BX83" s="80"/>
      <c r="BZ83" s="80"/>
      <c r="CB83" s="80"/>
      <c r="CG83" s="80"/>
      <c r="CI83" s="80"/>
      <c r="CK83" s="80"/>
      <c r="CQ83" s="75"/>
      <c r="CR83" s="75"/>
      <c r="CS83" s="75"/>
      <c r="CT83" s="75"/>
      <c r="CU83" s="75"/>
      <c r="CV83" s="75"/>
      <c r="CW83" s="75"/>
      <c r="CX83" s="56"/>
    </row>
    <row r="84" spans="1:102" ht="17.100000000000001" customHeight="1" x14ac:dyDescent="0.25">
      <c r="A84" s="60">
        <f>RawSEM!A84</f>
        <v>45754</v>
      </c>
      <c r="B84" s="18">
        <v>83</v>
      </c>
      <c r="C84" s="20">
        <f>-RawSEM!D84+RawSCADA!D84</f>
        <v>24.191018333333204</v>
      </c>
      <c r="D84" s="20">
        <f>-RawSEM!E84+RawSCADA!E84</f>
        <v>1.797773333333339</v>
      </c>
      <c r="E84" s="20">
        <f>-RawSEM!F84+RawSCADA!F84</f>
        <v>-4.1974111111130696E-2</v>
      </c>
      <c r="F84" s="20">
        <f>-RawSEM!G84+RawSCADA!G84</f>
        <v>-0.54950922222224108</v>
      </c>
      <c r="G84" s="20">
        <f>-RawSEM!H84+RawSCADA!H84</f>
        <v>-0.41584055555556176</v>
      </c>
      <c r="H84" s="20">
        <f>-RawSEM!I84+RawSCADA!I84</f>
        <v>0.90195233333332681</v>
      </c>
      <c r="I84" s="20">
        <f>-RawSEM!J84+RawSCADA!J84</f>
        <v>-1.4159216666666623</v>
      </c>
      <c r="J84" s="56" t="str">
        <f t="shared" si="19"/>
        <v>07-Apr-2025  Bl No 83</v>
      </c>
      <c r="K84" s="18">
        <f t="shared" si="18"/>
        <v>7</v>
      </c>
      <c r="U84" s="75">
        <f>IF(ISERROR(C84/RawSEM!D84)=TRUE,0,C84/RawSEM!D84)</f>
        <v>1.5594213214022294E-2</v>
      </c>
      <c r="V84" s="75">
        <f>IF(ISERROR(D84/RawSEM!E84)=TRUE,0,D84/RawSEM!E84)</f>
        <v>1.5182068393296657E-2</v>
      </c>
      <c r="W84" s="75">
        <f>IF(ISERROR(E84/RawSEM!F84)=TRUE,0,E84/RawSEM!F84)</f>
        <v>-1.5614706486083066E-4</v>
      </c>
      <c r="X84" s="75">
        <f>IF(ISERROR(F84/RawSEM!G84)=TRUE,0,F84/RawSEM!G84)</f>
        <v>-3.7322822956013129E-3</v>
      </c>
      <c r="Y84" s="75">
        <f>IF(ISERROR(G84/RawSEM!H84)=TRUE,0,G84/RawSEM!H84)</f>
        <v>-3.6863728809018921E-3</v>
      </c>
      <c r="Z84" s="75">
        <f>IF(ISERROR(H84/RawSEM!I84)=TRUE,0,H84/RawSEM!I84)</f>
        <v>8.0941949649411902E-3</v>
      </c>
      <c r="AA84" s="75">
        <f>IF(ISERROR(I84/RawSEM!J84)=TRUE,0,I84/RawSEM!J84)</f>
        <v>-8.9941361255657364E-3</v>
      </c>
      <c r="AB84" s="56" t="str">
        <f t="shared" si="20"/>
        <v>07-Apr-2025  Bl No 83</v>
      </c>
      <c r="AN84" s="80"/>
      <c r="AP84" s="80"/>
      <c r="AR84" s="80"/>
      <c r="AW84" s="80"/>
      <c r="AY84" s="80"/>
      <c r="BA84" s="80"/>
      <c r="BF84" s="80"/>
      <c r="BH84" s="80"/>
      <c r="BJ84" s="80"/>
      <c r="BO84" s="80"/>
      <c r="BQ84" s="80"/>
      <c r="BS84" s="80"/>
      <c r="BX84" s="80"/>
      <c r="BZ84" s="80"/>
      <c r="CB84" s="80"/>
      <c r="CG84" s="80"/>
      <c r="CI84" s="80"/>
      <c r="CK84" s="80"/>
      <c r="CQ84" s="75"/>
      <c r="CR84" s="75"/>
      <c r="CS84" s="75"/>
      <c r="CT84" s="75"/>
      <c r="CU84" s="75"/>
      <c r="CV84" s="75"/>
      <c r="CW84" s="75"/>
      <c r="CX84" s="56"/>
    </row>
    <row r="85" spans="1:102" ht="17.100000000000001" customHeight="1" x14ac:dyDescent="0.25">
      <c r="A85" s="60">
        <f>RawSEM!A85</f>
        <v>45754</v>
      </c>
      <c r="B85" s="18">
        <v>84</v>
      </c>
      <c r="C85" s="20">
        <f>-RawSEM!D85+RawSCADA!D85</f>
        <v>27.869082111111084</v>
      </c>
      <c r="D85" s="20">
        <f>-RawSEM!E85+RawSCADA!E85</f>
        <v>1.3727657777777722</v>
      </c>
      <c r="E85" s="20">
        <f>-RawSEM!F85+RawSCADA!F85</f>
        <v>-5.5165026666666677</v>
      </c>
      <c r="F85" s="20">
        <f>-RawSEM!G85+RawSCADA!G85</f>
        <v>-1.1047465555555505</v>
      </c>
      <c r="G85" s="20">
        <f>-RawSEM!H85+RawSCADA!H85</f>
        <v>-0.7483267777777769</v>
      </c>
      <c r="H85" s="20">
        <f>-RawSEM!I85+RawSCADA!I85</f>
        <v>0.41516388888889821</v>
      </c>
      <c r="I85" s="20">
        <f>-RawSEM!J85+RawSCADA!J85</f>
        <v>-1.0874776666666435</v>
      </c>
      <c r="J85" s="56" t="str">
        <f t="shared" si="19"/>
        <v>07-Apr-2025  Bl No 84</v>
      </c>
      <c r="K85" s="18">
        <f t="shared" si="18"/>
        <v>7</v>
      </c>
      <c r="U85" s="75">
        <f>IF(ISERROR(C85/RawSEM!D85)=TRUE,0,C85/RawSEM!D85)</f>
        <v>1.8126926785114888E-2</v>
      </c>
      <c r="V85" s="75">
        <f>IF(ISERROR(D85/RawSEM!E85)=TRUE,0,D85/RawSEM!E85)</f>
        <v>1.1690066552419182E-2</v>
      </c>
      <c r="W85" s="75">
        <f>IF(ISERROR(E85/RawSEM!F85)=TRUE,0,E85/RawSEM!F85)</f>
        <v>-2.0548572558111357E-2</v>
      </c>
      <c r="X85" s="75">
        <f>IF(ISERROR(F85/RawSEM!G85)=TRUE,0,F85/RawSEM!G85)</f>
        <v>-7.8358337497483489E-3</v>
      </c>
      <c r="Y85" s="75">
        <f>IF(ISERROR(G85/RawSEM!H85)=TRUE,0,G85/RawSEM!H85)</f>
        <v>-6.4072584266413306E-3</v>
      </c>
      <c r="Z85" s="75">
        <f>IF(ISERROR(H85/RawSEM!I85)=TRUE,0,H85/RawSEM!I85)</f>
        <v>3.8557630550933399E-3</v>
      </c>
      <c r="AA85" s="75">
        <f>IF(ISERROR(I85/RawSEM!J85)=TRUE,0,I85/RawSEM!J85)</f>
        <v>-7.2816183849182268E-3</v>
      </c>
      <c r="AB85" s="56" t="str">
        <f t="shared" si="20"/>
        <v>07-Apr-2025  Bl No 84</v>
      </c>
      <c r="CQ85" s="75"/>
      <c r="CR85" s="75"/>
      <c r="CS85" s="75"/>
      <c r="CT85" s="75"/>
      <c r="CU85" s="75"/>
      <c r="CV85" s="75"/>
      <c r="CW85" s="75"/>
      <c r="CX85" s="56"/>
    </row>
    <row r="86" spans="1:102" ht="17.100000000000001" customHeight="1" x14ac:dyDescent="0.25">
      <c r="A86" s="60">
        <f>RawSEM!A86</f>
        <v>45754</v>
      </c>
      <c r="B86" s="18">
        <v>85</v>
      </c>
      <c r="C86" s="20">
        <f>-RawSEM!D86+RawSCADA!D86</f>
        <v>33.229795555555711</v>
      </c>
      <c r="D86" s="20">
        <f>-RawSEM!E86+RawSCADA!E86</f>
        <v>2.5660539999999941</v>
      </c>
      <c r="E86" s="20">
        <f>-RawSEM!F86+RawSCADA!F86</f>
        <v>-0.87787122222221114</v>
      </c>
      <c r="F86" s="20">
        <f>-RawSEM!G86+RawSCADA!G86</f>
        <v>0.7583714444444638</v>
      </c>
      <c r="G86" s="20">
        <f>-RawSEM!H86+RawSCADA!H86</f>
        <v>0.17275633333332507</v>
      </c>
      <c r="H86" s="20">
        <f>-RawSEM!I86+RawSCADA!I86</f>
        <v>0.41403877777777609</v>
      </c>
      <c r="I86" s="20">
        <f>-RawSEM!J86+RawSCADA!J86</f>
        <v>-0.24362744444442797</v>
      </c>
      <c r="J86" s="56" t="str">
        <f t="shared" si="19"/>
        <v>07-Apr-2025  Bl No 85</v>
      </c>
      <c r="K86" s="18">
        <f t="shared" si="18"/>
        <v>7</v>
      </c>
      <c r="U86" s="75">
        <f>IF(ISERROR(C86/RawSEM!D86)=TRUE,0,C86/RawSEM!D86)</f>
        <v>2.1983370691415566E-2</v>
      </c>
      <c r="V86" s="75">
        <f>IF(ISERROR(D86/RawSEM!E86)=TRUE,0,D86/RawSEM!E86)</f>
        <v>2.2751815895399832E-2</v>
      </c>
      <c r="W86" s="75">
        <f>IF(ISERROR(E86/RawSEM!F86)=TRUE,0,E86/RawSEM!F86)</f>
        <v>-3.29700545258305E-3</v>
      </c>
      <c r="X86" s="75">
        <f>IF(ISERROR(F86/RawSEM!G86)=TRUE,0,F86/RawSEM!G86)</f>
        <v>5.6648134851515486E-3</v>
      </c>
      <c r="Y86" s="75">
        <f>IF(ISERROR(G86/RawSEM!H86)=TRUE,0,G86/RawSEM!H86)</f>
        <v>1.5421588301386604E-3</v>
      </c>
      <c r="Z86" s="75">
        <f>IF(ISERROR(H86/RawSEM!I86)=TRUE,0,H86/RawSEM!I86)</f>
        <v>3.868595717078681E-3</v>
      </c>
      <c r="AA86" s="75">
        <f>IF(ISERROR(I86/RawSEM!J86)=TRUE,0,I86/RawSEM!J86)</f>
        <v>-1.6655690220220573E-3</v>
      </c>
      <c r="AB86" s="56" t="str">
        <f t="shared" si="20"/>
        <v>07-Apr-2025  Bl No 85</v>
      </c>
      <c r="CQ86" s="75"/>
      <c r="CR86" s="75"/>
      <c r="CS86" s="75"/>
      <c r="CT86" s="75"/>
      <c r="CU86" s="75"/>
      <c r="CV86" s="75"/>
      <c r="CW86" s="75"/>
      <c r="CX86" s="56"/>
    </row>
    <row r="87" spans="1:102" ht="17.100000000000001" customHeight="1" x14ac:dyDescent="0.25">
      <c r="A87" s="60">
        <f>RawSEM!A87</f>
        <v>45754</v>
      </c>
      <c r="B87" s="18">
        <v>86</v>
      </c>
      <c r="C87" s="20">
        <f>-RawSEM!D87+RawSCADA!D87</f>
        <v>23.14211577777769</v>
      </c>
      <c r="D87" s="20">
        <f>-RawSEM!E87+RawSCADA!E87</f>
        <v>1.0892002222222317</v>
      </c>
      <c r="E87" s="20">
        <f>-RawSEM!F87+RawSCADA!F87</f>
        <v>-1.8184825555555335</v>
      </c>
      <c r="F87" s="20">
        <f>-RawSEM!G87+RawSCADA!G87</f>
        <v>-0.81519388888889921</v>
      </c>
      <c r="G87" s="20">
        <f>-RawSEM!H87+RawSCADA!H87</f>
        <v>-0.12728344444444417</v>
      </c>
      <c r="H87" s="20">
        <f>-RawSEM!I87+RawSCADA!I87</f>
        <v>0.96030422222222001</v>
      </c>
      <c r="I87" s="20">
        <f>-RawSEM!J87+RawSCADA!J87</f>
        <v>-2.2340394444444485</v>
      </c>
      <c r="J87" s="56" t="str">
        <f t="shared" si="19"/>
        <v>07-Apr-2025  Bl No 86</v>
      </c>
      <c r="K87" s="18">
        <f t="shared" si="18"/>
        <v>7</v>
      </c>
      <c r="U87" s="75">
        <f>IF(ISERROR(C87/RawSEM!D87)=TRUE,0,C87/RawSEM!D87)</f>
        <v>1.5667948335108584E-2</v>
      </c>
      <c r="V87" s="75">
        <f>IF(ISERROR(D87/RawSEM!E87)=TRUE,0,D87/RawSEM!E87)</f>
        <v>9.3464580811632083E-3</v>
      </c>
      <c r="W87" s="75">
        <f>IF(ISERROR(E87/RawSEM!F87)=TRUE,0,E87/RawSEM!F87)</f>
        <v>-6.8865011753006591E-3</v>
      </c>
      <c r="X87" s="75">
        <f>IF(ISERROR(F87/RawSEM!G87)=TRUE,0,F87/RawSEM!G87)</f>
        <v>-6.3118668546063824E-3</v>
      </c>
      <c r="Y87" s="75">
        <f>IF(ISERROR(G87/RawSEM!H87)=TRUE,0,G87/RawSEM!H87)</f>
        <v>-1.1832835457054531E-3</v>
      </c>
      <c r="Z87" s="75">
        <f>IF(ISERROR(H87/RawSEM!I87)=TRUE,0,H87/RawSEM!I87)</f>
        <v>9.2484920316951349E-3</v>
      </c>
      <c r="AA87" s="75">
        <f>IF(ISERROR(I87/RawSEM!J87)=TRUE,0,I87/RawSEM!J87)</f>
        <v>-1.5716026437100766E-2</v>
      </c>
      <c r="AB87" s="56" t="str">
        <f t="shared" si="20"/>
        <v>07-Apr-2025  Bl No 86</v>
      </c>
      <c r="CQ87" s="75"/>
      <c r="CR87" s="75"/>
      <c r="CS87" s="75"/>
      <c r="CT87" s="75"/>
      <c r="CU87" s="75"/>
      <c r="CV87" s="75"/>
      <c r="CW87" s="75"/>
      <c r="CX87" s="56"/>
    </row>
    <row r="88" spans="1:102" ht="17.100000000000001" customHeight="1" x14ac:dyDescent="0.25">
      <c r="A88" s="60">
        <f>RawSEM!A88</f>
        <v>45754</v>
      </c>
      <c r="B88" s="18">
        <v>87</v>
      </c>
      <c r="C88" s="20">
        <f>-RawSEM!D88+RawSCADA!D88</f>
        <v>21.963389000000006</v>
      </c>
      <c r="D88" s="20">
        <f>-RawSEM!E88+RawSCADA!E88</f>
        <v>1.0674362222222271</v>
      </c>
      <c r="E88" s="20">
        <f>-RawSEM!F88+RawSCADA!F88</f>
        <v>-0.76261911111112113</v>
      </c>
      <c r="F88" s="20">
        <f>-RawSEM!G88+RawSCADA!G88</f>
        <v>0.7292364444444388</v>
      </c>
      <c r="G88" s="20">
        <f>-RawSEM!H88+RawSCADA!H88</f>
        <v>0.21657044444444296</v>
      </c>
      <c r="H88" s="20">
        <f>-RawSEM!I88+RawSCADA!I88</f>
        <v>0.83983644444444394</v>
      </c>
      <c r="I88" s="20">
        <f>-RawSEM!J88+RawSCADA!J88</f>
        <v>-2.392124999999993</v>
      </c>
      <c r="J88" s="56" t="str">
        <f t="shared" si="19"/>
        <v>07-Apr-2025  Bl No 87</v>
      </c>
      <c r="K88" s="18">
        <f t="shared" si="18"/>
        <v>7</v>
      </c>
      <c r="U88" s="75">
        <f>IF(ISERROR(C88/RawSEM!D88)=TRUE,0,C88/RawSEM!D88)</f>
        <v>1.5064904878131603E-2</v>
      </c>
      <c r="V88" s="75">
        <f>IF(ISERROR(D88/RawSEM!E88)=TRUE,0,D88/RawSEM!E88)</f>
        <v>8.2259581083619152E-3</v>
      </c>
      <c r="W88" s="75">
        <f>IF(ISERROR(E88/RawSEM!F88)=TRUE,0,E88/RawSEM!F88)</f>
        <v>-2.9354355510255721E-3</v>
      </c>
      <c r="X88" s="75">
        <f>IF(ISERROR(F88/RawSEM!G88)=TRUE,0,F88/RawSEM!G88)</f>
        <v>5.9766068060383365E-3</v>
      </c>
      <c r="Y88" s="75">
        <f>IF(ISERROR(G88/RawSEM!H88)=TRUE,0,G88/RawSEM!H88)</f>
        <v>2.1533356842739601E-3</v>
      </c>
      <c r="Z88" s="75">
        <f>IF(ISERROR(H88/RawSEM!I88)=TRUE,0,H88/RawSEM!I88)</f>
        <v>8.4017251344982394E-3</v>
      </c>
      <c r="AA88" s="75">
        <f>IF(ISERROR(I88/RawSEM!J88)=TRUE,0,I88/RawSEM!J88)</f>
        <v>-1.7021051777724599E-2</v>
      </c>
      <c r="AB88" s="56" t="str">
        <f t="shared" si="20"/>
        <v>07-Apr-2025  Bl No 87</v>
      </c>
      <c r="CQ88" s="75"/>
      <c r="CR88" s="75"/>
      <c r="CS88" s="75"/>
      <c r="CT88" s="75"/>
      <c r="CU88" s="75"/>
      <c r="CV88" s="75"/>
      <c r="CW88" s="75"/>
      <c r="CX88" s="56"/>
    </row>
    <row r="89" spans="1:102" ht="17.100000000000001" customHeight="1" x14ac:dyDescent="0.25">
      <c r="A89" s="60">
        <f>RawSEM!A89</f>
        <v>45754</v>
      </c>
      <c r="B89" s="18">
        <v>88</v>
      </c>
      <c r="C89" s="20">
        <f>-RawSEM!D89+RawSCADA!D89</f>
        <v>18.707416222222264</v>
      </c>
      <c r="D89" s="20">
        <f>-RawSEM!E89+RawSCADA!E89</f>
        <v>2.3706575555555531</v>
      </c>
      <c r="E89" s="20">
        <f>-RawSEM!F89+RawSCADA!F89</f>
        <v>-2.6162692222222006</v>
      </c>
      <c r="F89" s="20">
        <f>-RawSEM!G89+RawSCADA!G89</f>
        <v>-1.5292888888893685E-2</v>
      </c>
      <c r="G89" s="20">
        <f>-RawSEM!H89+RawSCADA!H89</f>
        <v>-2.6879111111099974E-2</v>
      </c>
      <c r="H89" s="20">
        <f>-RawSEM!I89+RawSCADA!I89</f>
        <v>0.43946488888889235</v>
      </c>
      <c r="I89" s="20">
        <f>-RawSEM!J89+RawSCADA!J89</f>
        <v>-1.8043997777777747</v>
      </c>
      <c r="J89" s="56" t="str">
        <f t="shared" si="19"/>
        <v>07-Apr-2025  Bl No 88</v>
      </c>
      <c r="K89" s="18">
        <f t="shared" si="18"/>
        <v>7</v>
      </c>
      <c r="U89" s="75">
        <f>IF(ISERROR(C89/RawSEM!D89)=TRUE,0,C89/RawSEM!D89)</f>
        <v>1.3087292070223754E-2</v>
      </c>
      <c r="V89" s="75">
        <f>IF(ISERROR(D89/RawSEM!E89)=TRUE,0,D89/RawSEM!E89)</f>
        <v>1.9888018022267539E-2</v>
      </c>
      <c r="W89" s="75">
        <f>IF(ISERROR(E89/RawSEM!F89)=TRUE,0,E89/RawSEM!F89)</f>
        <v>-1.0213258780399278E-2</v>
      </c>
      <c r="X89" s="75">
        <f>IF(ISERROR(F89/RawSEM!G89)=TRUE,0,F89/RawSEM!G89)</f>
        <v>-1.3247378180661771E-4</v>
      </c>
      <c r="Y89" s="75">
        <f>IF(ISERROR(G89/RawSEM!H89)=TRUE,0,G89/RawSEM!H89)</f>
        <v>-2.8340578039437697E-4</v>
      </c>
      <c r="Z89" s="75">
        <f>IF(ISERROR(H89/RawSEM!I89)=TRUE,0,H89/RawSEM!I89)</f>
        <v>4.5531721297585991E-3</v>
      </c>
      <c r="AA89" s="75">
        <f>IF(ISERROR(I89/RawSEM!J89)=TRUE,0,I89/RawSEM!J89)</f>
        <v>-1.3644391142621674E-2</v>
      </c>
      <c r="AB89" s="56" t="str">
        <f t="shared" si="20"/>
        <v>07-Apr-2025  Bl No 88</v>
      </c>
      <c r="CQ89" s="75"/>
      <c r="CR89" s="75"/>
      <c r="CS89" s="75"/>
      <c r="CT89" s="75"/>
      <c r="CU89" s="75"/>
      <c r="CV89" s="75"/>
      <c r="CW89" s="75"/>
      <c r="CX89" s="56"/>
    </row>
    <row r="90" spans="1:102" ht="17.100000000000001" customHeight="1" x14ac:dyDescent="0.25">
      <c r="A90" s="60">
        <f>RawSEM!A90</f>
        <v>45754</v>
      </c>
      <c r="B90" s="18">
        <v>89</v>
      </c>
      <c r="C90" s="20">
        <f>-RawSEM!D90+RawSCADA!D90</f>
        <v>10.913461000000098</v>
      </c>
      <c r="D90" s="20">
        <f>-RawSEM!E90+RawSCADA!E90</f>
        <v>1.7182683333333273</v>
      </c>
      <c r="E90" s="20">
        <f>-RawSEM!F90+RawSCADA!F90</f>
        <v>0.17427166666664107</v>
      </c>
      <c r="F90" s="20">
        <f>-RawSEM!G90+RawSCADA!G90</f>
        <v>-0.88610411111110921</v>
      </c>
      <c r="G90" s="20">
        <f>-RawSEM!H90+RawSCADA!H90</f>
        <v>0.15700700000000722</v>
      </c>
      <c r="H90" s="20">
        <f>-RawSEM!I90+RawSCADA!I90</f>
        <v>0.71419044444444069</v>
      </c>
      <c r="I90" s="20">
        <f>-RawSEM!J90+RawSCADA!J90</f>
        <v>-1.2672283333333354</v>
      </c>
      <c r="J90" s="56" t="str">
        <f t="shared" si="19"/>
        <v>07-Apr-2025  Bl No 89</v>
      </c>
      <c r="K90" s="18">
        <f t="shared" si="18"/>
        <v>7</v>
      </c>
      <c r="U90" s="75">
        <f>IF(ISERROR(C90/RawSEM!D90)=TRUE,0,C90/RawSEM!D90)</f>
        <v>7.7499979974278007E-3</v>
      </c>
      <c r="V90" s="75">
        <f>IF(ISERROR(D90/RawSEM!E90)=TRUE,0,D90/RawSEM!E90)</f>
        <v>1.5524508135463152E-2</v>
      </c>
      <c r="W90" s="75">
        <f>IF(ISERROR(E90/RawSEM!F90)=TRUE,0,E90/RawSEM!F90)</f>
        <v>7.0075244284557804E-4</v>
      </c>
      <c r="X90" s="75">
        <f>IF(ISERROR(F90/RawSEM!G90)=TRUE,0,F90/RawSEM!G90)</f>
        <v>-8.1200224759924756E-3</v>
      </c>
      <c r="Y90" s="75">
        <f>IF(ISERROR(G90/RawSEM!H90)=TRUE,0,G90/RawSEM!H90)</f>
        <v>1.678544243170738E-3</v>
      </c>
      <c r="Z90" s="75">
        <f>IF(ISERROR(H90/RawSEM!I90)=TRUE,0,H90/RawSEM!I90)</f>
        <v>7.754308730765329E-3</v>
      </c>
      <c r="AA90" s="75">
        <f>IF(ISERROR(I90/RawSEM!J90)=TRUE,0,I90/RawSEM!J90)</f>
        <v>-9.8935432124982459E-3</v>
      </c>
      <c r="AB90" s="56" t="str">
        <f t="shared" si="20"/>
        <v>07-Apr-2025  Bl No 89</v>
      </c>
      <c r="CQ90" s="75"/>
      <c r="CR90" s="75"/>
      <c r="CS90" s="75"/>
      <c r="CT90" s="75"/>
      <c r="CU90" s="75"/>
      <c r="CV90" s="75"/>
      <c r="CW90" s="75"/>
      <c r="CX90" s="56"/>
    </row>
    <row r="91" spans="1:102" ht="17.100000000000001" customHeight="1" x14ac:dyDescent="0.25">
      <c r="A91" s="60">
        <f>RawSEM!A91</f>
        <v>45754</v>
      </c>
      <c r="B91" s="18">
        <v>90</v>
      </c>
      <c r="C91" s="20">
        <f>-RawSEM!D91+RawSCADA!D91</f>
        <v>9.823912222222134</v>
      </c>
      <c r="D91" s="20">
        <f>-RawSEM!E91+RawSCADA!E91</f>
        <v>0.98415477777777483</v>
      </c>
      <c r="E91" s="20">
        <f>-RawSEM!F91+RawSCADA!F91</f>
        <v>-0.40038433333330659</v>
      </c>
      <c r="F91" s="20">
        <f>-RawSEM!G91+RawSCADA!G91</f>
        <v>-0.95271999999999935</v>
      </c>
      <c r="G91" s="20">
        <f>-RawSEM!H91+RawSCADA!H91</f>
        <v>0.98101166666667439</v>
      </c>
      <c r="H91" s="20">
        <f>-RawSEM!I91+RawSCADA!I91</f>
        <v>0.37141900000000305</v>
      </c>
      <c r="I91" s="20">
        <f>-RawSEM!J91+RawSCADA!J91</f>
        <v>-1.6782797777777887</v>
      </c>
      <c r="J91" s="56" t="str">
        <f t="shared" si="19"/>
        <v>07-Apr-2025  Bl No 90</v>
      </c>
      <c r="K91" s="18">
        <f t="shared" si="18"/>
        <v>7</v>
      </c>
      <c r="U91" s="75">
        <f>IF(ISERROR(C91/RawSEM!D91)=TRUE,0,C91/RawSEM!D91)</f>
        <v>7.1293481427382377E-3</v>
      </c>
      <c r="V91" s="75">
        <f>IF(ISERROR(D91/RawSEM!E91)=TRUE,0,D91/RawSEM!E91)</f>
        <v>9.2066315806143655E-3</v>
      </c>
      <c r="W91" s="75">
        <f>IF(ISERROR(E91/RawSEM!F91)=TRUE,0,E91/RawSEM!F91)</f>
        <v>-1.6374632776447523E-3</v>
      </c>
      <c r="X91" s="75">
        <f>IF(ISERROR(F91/RawSEM!G91)=TRUE,0,F91/RawSEM!G91)</f>
        <v>-9.2993887812935806E-3</v>
      </c>
      <c r="Y91" s="75">
        <f>IF(ISERROR(G91/RawSEM!H91)=TRUE,0,G91/RawSEM!H91)</f>
        <v>1.0657980316831309E-2</v>
      </c>
      <c r="Z91" s="75">
        <f>IF(ISERROR(H91/RawSEM!I91)=TRUE,0,H91/RawSEM!I91)</f>
        <v>4.2239728333060738E-3</v>
      </c>
      <c r="AA91" s="75">
        <f>IF(ISERROR(I91/RawSEM!J91)=TRUE,0,I91/RawSEM!J91)</f>
        <v>-1.3110741342555063E-2</v>
      </c>
      <c r="AB91" s="56" t="str">
        <f t="shared" si="20"/>
        <v>07-Apr-2025  Bl No 90</v>
      </c>
      <c r="CQ91" s="75"/>
      <c r="CR91" s="75"/>
      <c r="CS91" s="75"/>
      <c r="CT91" s="75"/>
      <c r="CU91" s="75"/>
      <c r="CV91" s="75"/>
      <c r="CW91" s="75"/>
      <c r="CX91" s="56"/>
    </row>
    <row r="92" spans="1:102" ht="17.100000000000001" customHeight="1" x14ac:dyDescent="0.25">
      <c r="A92" s="60">
        <f>RawSEM!A92</f>
        <v>45754</v>
      </c>
      <c r="B92" s="18">
        <v>91</v>
      </c>
      <c r="C92" s="20">
        <f>-RawSEM!D92+RawSCADA!D92</f>
        <v>9.9456375555555496</v>
      </c>
      <c r="D92" s="20">
        <f>-RawSEM!E92+RawSCADA!E92</f>
        <v>3.1777826666666726</v>
      </c>
      <c r="E92" s="20">
        <f>-RawSEM!F92+RawSCADA!F92</f>
        <v>-7.1783555555555267E-2</v>
      </c>
      <c r="F92" s="20">
        <f>-RawSEM!G92+RawSCADA!G92</f>
        <v>-0.39046888888888986</v>
      </c>
      <c r="G92" s="20">
        <f>-RawSEM!H92+RawSCADA!H92</f>
        <v>0.4900866666666559</v>
      </c>
      <c r="H92" s="20">
        <f>-RawSEM!I92+RawSCADA!I92</f>
        <v>0.16202655555555623</v>
      </c>
      <c r="I92" s="20">
        <f>-RawSEM!J92+RawSCADA!J92</f>
        <v>-1.3070375555555529</v>
      </c>
      <c r="J92" s="56" t="str">
        <f t="shared" si="19"/>
        <v>07-Apr-2025  Bl No 91</v>
      </c>
      <c r="K92" s="18">
        <f t="shared" si="18"/>
        <v>7</v>
      </c>
      <c r="U92" s="75">
        <f>IF(ISERROR(C92/RawSEM!D92)=TRUE,0,C92/RawSEM!D92)</f>
        <v>7.3959603630281041E-3</v>
      </c>
      <c r="V92" s="75">
        <f>IF(ISERROR(D92/RawSEM!E92)=TRUE,0,D92/RawSEM!E92)</f>
        <v>3.7239936216993792E-2</v>
      </c>
      <c r="W92" s="75">
        <f>IF(ISERROR(E92/RawSEM!F92)=TRUE,0,E92/RawSEM!F92)</f>
        <v>-2.9586288747362289E-4</v>
      </c>
      <c r="X92" s="75">
        <f>IF(ISERROR(F92/RawSEM!G92)=TRUE,0,F92/RawSEM!G92)</f>
        <v>-4.0333695097272363E-3</v>
      </c>
      <c r="Y92" s="75">
        <f>IF(ISERROR(G92/RawSEM!H92)=TRUE,0,G92/RawSEM!H92)</f>
        <v>5.3144591343372181E-3</v>
      </c>
      <c r="Z92" s="75">
        <f>IF(ISERROR(H92/RawSEM!I92)=TRUE,0,H92/RawSEM!I92)</f>
        <v>1.9711259799946013E-3</v>
      </c>
      <c r="AA92" s="75">
        <f>IF(ISERROR(I92/RawSEM!J92)=TRUE,0,I92/RawSEM!J92)</f>
        <v>-1.086250602993505E-2</v>
      </c>
      <c r="AB92" s="56" t="str">
        <f t="shared" si="20"/>
        <v>07-Apr-2025  Bl No 91</v>
      </c>
      <c r="CQ92" s="75"/>
      <c r="CR92" s="75"/>
      <c r="CS92" s="75"/>
      <c r="CT92" s="75"/>
      <c r="CU92" s="75"/>
      <c r="CV92" s="75"/>
      <c r="CW92" s="75"/>
      <c r="CX92" s="56"/>
    </row>
    <row r="93" spans="1:102" ht="17.100000000000001" customHeight="1" x14ac:dyDescent="0.25">
      <c r="A93" s="60">
        <f>RawSEM!A93</f>
        <v>45754</v>
      </c>
      <c r="B93" s="18">
        <v>92</v>
      </c>
      <c r="C93" s="20">
        <f>-RawSEM!D93+RawSCADA!D93</f>
        <v>7.3093456666667862</v>
      </c>
      <c r="D93" s="20">
        <f>-RawSEM!E93+RawSCADA!E93</f>
        <v>2.3747241111111066</v>
      </c>
      <c r="E93" s="20">
        <f>-RawSEM!F93+RawSCADA!F93</f>
        <v>-0.73894866666665848</v>
      </c>
      <c r="F93" s="20">
        <f>-RawSEM!G93+RawSCADA!G93</f>
        <v>-0.84086566666667295</v>
      </c>
      <c r="G93" s="20">
        <f>-RawSEM!H93+RawSCADA!H93</f>
        <v>1.2070920000000029</v>
      </c>
      <c r="H93" s="20">
        <f>-RawSEM!I93+RawSCADA!I93</f>
        <v>0.91315955555555206</v>
      </c>
      <c r="I93" s="20">
        <f>-RawSEM!J93+RawSCADA!J93</f>
        <v>-1.3284985555555551</v>
      </c>
      <c r="J93" s="56" t="str">
        <f t="shared" si="19"/>
        <v>07-Apr-2025  Bl No 92</v>
      </c>
      <c r="K93" s="18">
        <f t="shared" si="18"/>
        <v>7</v>
      </c>
      <c r="U93" s="75">
        <f>IF(ISERROR(C93/RawSEM!D93)=TRUE,0,C93/RawSEM!D93)</f>
        <v>5.534244945908132E-3</v>
      </c>
      <c r="V93" s="75">
        <f>IF(ISERROR(D93/RawSEM!E93)=TRUE,0,D93/RawSEM!E93)</f>
        <v>3.2940887266088459E-2</v>
      </c>
      <c r="W93" s="75">
        <f>IF(ISERROR(E93/RawSEM!F93)=TRUE,0,E93/RawSEM!F93)</f>
        <v>-3.0628803133335258E-3</v>
      </c>
      <c r="X93" s="75">
        <f>IF(ISERROR(F93/RawSEM!G93)=TRUE,0,F93/RawSEM!G93)</f>
        <v>-8.9025094928688181E-3</v>
      </c>
      <c r="Y93" s="75">
        <f>IF(ISERROR(G93/RawSEM!H93)=TRUE,0,G93/RawSEM!H93)</f>
        <v>1.344727554676224E-2</v>
      </c>
      <c r="Z93" s="75">
        <f>IF(ISERROR(H93/RawSEM!I93)=TRUE,0,H93/RawSEM!I93)</f>
        <v>1.224442132162408E-2</v>
      </c>
      <c r="AA93" s="75">
        <f>IF(ISERROR(I93/RawSEM!J93)=TRUE,0,I93/RawSEM!J93)</f>
        <v>-1.1310066911701824E-2</v>
      </c>
      <c r="AB93" s="56" t="str">
        <f t="shared" si="20"/>
        <v>07-Apr-2025  Bl No 92</v>
      </c>
      <c r="CQ93" s="75"/>
      <c r="CR93" s="75"/>
      <c r="CS93" s="75"/>
      <c r="CT93" s="75"/>
      <c r="CU93" s="75"/>
      <c r="CV93" s="75"/>
      <c r="CW93" s="75"/>
      <c r="CX93" s="56"/>
    </row>
    <row r="94" spans="1:102" ht="17.100000000000001" customHeight="1" x14ac:dyDescent="0.25">
      <c r="A94" s="60">
        <f>RawSEM!A94</f>
        <v>45754</v>
      </c>
      <c r="B94" s="18">
        <v>93</v>
      </c>
      <c r="C94" s="20">
        <f>-RawSEM!D94+RawSCADA!D94</f>
        <v>11.285216222222061</v>
      </c>
      <c r="D94" s="20">
        <f>-RawSEM!E94+RawSCADA!E94</f>
        <v>3.7461964444444362</v>
      </c>
      <c r="E94" s="20">
        <f>-RawSEM!F94+RawSCADA!F94</f>
        <v>-1.5164597777777828</v>
      </c>
      <c r="F94" s="20">
        <f>-RawSEM!G94+RawSCADA!G94</f>
        <v>-1.5621490000000051</v>
      </c>
      <c r="G94" s="20">
        <f>-RawSEM!H94+RawSCADA!H94</f>
        <v>1.6270181111111128</v>
      </c>
      <c r="H94" s="20">
        <f>-RawSEM!I94+RawSCADA!I94</f>
        <v>0.55444522222222759</v>
      </c>
      <c r="I94" s="20">
        <f>-RawSEM!J94+RawSCADA!J94</f>
        <v>-1.1002844444444406</v>
      </c>
      <c r="J94" s="56" t="str">
        <f t="shared" si="19"/>
        <v>07-Apr-2025  Bl No 93</v>
      </c>
      <c r="K94" s="18">
        <f t="shared" si="18"/>
        <v>7</v>
      </c>
      <c r="U94" s="75">
        <f>IF(ISERROR(C94/RawSEM!D94)=TRUE,0,C94/RawSEM!D94)</f>
        <v>8.7463931853871621E-3</v>
      </c>
      <c r="V94" s="75">
        <f>IF(ISERROR(D94/RawSEM!E94)=TRUE,0,D94/RawSEM!E94)</f>
        <v>5.5392075847802327E-2</v>
      </c>
      <c r="W94" s="75">
        <f>IF(ISERROR(E94/RawSEM!F94)=TRUE,0,E94/RawSEM!F94)</f>
        <v>-6.250035146933436E-3</v>
      </c>
      <c r="X94" s="75">
        <f>IF(ISERROR(F94/RawSEM!G94)=TRUE,0,F94/RawSEM!G94)</f>
        <v>-1.7082238694451881E-2</v>
      </c>
      <c r="Y94" s="75">
        <f>IF(ISERROR(G94/RawSEM!H94)=TRUE,0,G94/RawSEM!H94)</f>
        <v>1.9680781889420067E-2</v>
      </c>
      <c r="Z94" s="75">
        <f>IF(ISERROR(H94/RawSEM!I94)=TRUE,0,H94/RawSEM!I94)</f>
        <v>7.7616866883683253E-3</v>
      </c>
      <c r="AA94" s="75">
        <f>IF(ISERROR(I94/RawSEM!J94)=TRUE,0,I94/RawSEM!J94)</f>
        <v>-9.6227833478317662E-3</v>
      </c>
      <c r="AB94" s="56" t="str">
        <f t="shared" si="20"/>
        <v>07-Apr-2025  Bl No 93</v>
      </c>
      <c r="CQ94" s="75"/>
      <c r="CR94" s="75"/>
      <c r="CS94" s="75"/>
      <c r="CT94" s="75"/>
      <c r="CU94" s="75"/>
      <c r="CV94" s="75"/>
      <c r="CW94" s="75"/>
      <c r="CX94" s="56"/>
    </row>
    <row r="95" spans="1:102" ht="17.100000000000001" customHeight="1" x14ac:dyDescent="0.25">
      <c r="A95" s="60">
        <f>RawSEM!A95</f>
        <v>45754</v>
      </c>
      <c r="B95" s="18">
        <v>94</v>
      </c>
      <c r="C95" s="20">
        <f>-RawSEM!D95+RawSCADA!D95</f>
        <v>8.2758771111111855</v>
      </c>
      <c r="D95" s="20">
        <f>-RawSEM!E95+RawSCADA!E95</f>
        <v>1.1178040000000067</v>
      </c>
      <c r="E95" s="20">
        <f>-RawSEM!F95+RawSCADA!F95</f>
        <v>-1.2898514444444515</v>
      </c>
      <c r="F95" s="20">
        <f>-RawSEM!G95+RawSCADA!G95</f>
        <v>-2.1997998888888901</v>
      </c>
      <c r="G95" s="20">
        <f>-RawSEM!H95+RawSCADA!H95</f>
        <v>2.1633495555555555</v>
      </c>
      <c r="H95" s="20">
        <f>-RawSEM!I95+RawSCADA!I95</f>
        <v>0.5363753333333392</v>
      </c>
      <c r="I95" s="20">
        <f>-RawSEM!J95+RawSCADA!J95</f>
        <v>-1.3809126666666742</v>
      </c>
      <c r="J95" s="56" t="str">
        <f t="shared" si="19"/>
        <v>07-Apr-2025  Bl No 94</v>
      </c>
      <c r="K95" s="18">
        <f t="shared" si="18"/>
        <v>7</v>
      </c>
      <c r="U95" s="75">
        <f>IF(ISERROR(C95/RawSEM!D95)=TRUE,0,C95/RawSEM!D95)</f>
        <v>6.5670902963401011E-3</v>
      </c>
      <c r="V95" s="75">
        <f>IF(ISERROR(D95/RawSEM!E95)=TRUE,0,D95/RawSEM!E95)</f>
        <v>1.7072022662425811E-2</v>
      </c>
      <c r="W95" s="75">
        <f>IF(ISERROR(E95/RawSEM!F95)=TRUE,0,E95/RawSEM!F95)</f>
        <v>-5.3242927346176328E-3</v>
      </c>
      <c r="X95" s="75">
        <f>IF(ISERROR(F95/RawSEM!G95)=TRUE,0,F95/RawSEM!G95)</f>
        <v>-2.4671169440058073E-2</v>
      </c>
      <c r="Y95" s="75">
        <f>IF(ISERROR(G95/RawSEM!H95)=TRUE,0,G95/RawSEM!H95)</f>
        <v>2.7072190297577733E-2</v>
      </c>
      <c r="Z95" s="75">
        <f>IF(ISERROR(H95/RawSEM!I95)=TRUE,0,H95/RawSEM!I95)</f>
        <v>7.7838437664469445E-3</v>
      </c>
      <c r="AA95" s="75">
        <f>IF(ISERROR(I95/RawSEM!J95)=TRUE,0,I95/RawSEM!J95)</f>
        <v>-1.2293574769128571E-2</v>
      </c>
      <c r="AB95" s="56" t="str">
        <f t="shared" si="20"/>
        <v>07-Apr-2025  Bl No 94</v>
      </c>
      <c r="CQ95" s="75"/>
      <c r="CR95" s="75"/>
      <c r="CS95" s="75"/>
      <c r="CT95" s="75"/>
      <c r="CU95" s="75"/>
      <c r="CV95" s="75"/>
      <c r="CW95" s="75"/>
      <c r="CX95" s="56"/>
    </row>
    <row r="96" spans="1:102" ht="17.100000000000001" customHeight="1" x14ac:dyDescent="0.25">
      <c r="A96" s="60">
        <f>RawSEM!A96</f>
        <v>45754</v>
      </c>
      <c r="B96" s="18">
        <v>95</v>
      </c>
      <c r="C96" s="20">
        <f>-RawSEM!D96+RawSCADA!D96</f>
        <v>5.8585362222222557</v>
      </c>
      <c r="D96" s="20">
        <f>-RawSEM!E96+RawSCADA!E96</f>
        <v>1.1881128888888952</v>
      </c>
      <c r="E96" s="20">
        <f>-RawSEM!F96+RawSCADA!F96</f>
        <v>-1.5573660000000018</v>
      </c>
      <c r="F96" s="20">
        <f>-RawSEM!G96+RawSCADA!G96</f>
        <v>-2.6040228888888919</v>
      </c>
      <c r="G96" s="20">
        <f>-RawSEM!H96+RawSCADA!H96</f>
        <v>2.2096793333333267</v>
      </c>
      <c r="H96" s="20">
        <f>-RawSEM!I96+RawSCADA!I96</f>
        <v>0.49008466666666095</v>
      </c>
      <c r="I96" s="20">
        <f>-RawSEM!J96+RawSCADA!J96</f>
        <v>-1.7664014444444405</v>
      </c>
      <c r="J96" s="56" t="str">
        <f t="shared" si="19"/>
        <v>07-Apr-2025  Bl No 95</v>
      </c>
      <c r="K96" s="18">
        <f t="shared" si="18"/>
        <v>7</v>
      </c>
      <c r="U96" s="75">
        <f>IF(ISERROR(C96/RawSEM!D96)=TRUE,0,C96/RawSEM!D96)</f>
        <v>4.8212155873430746E-3</v>
      </c>
      <c r="V96" s="75">
        <f>IF(ISERROR(D96/RawSEM!E96)=TRUE,0,D96/RawSEM!E96)</f>
        <v>1.787095246930076E-2</v>
      </c>
      <c r="W96" s="75">
        <f>IF(ISERROR(E96/RawSEM!F96)=TRUE,0,E96/RawSEM!F96)</f>
        <v>-6.5568887990703865E-3</v>
      </c>
      <c r="X96" s="75">
        <f>IF(ISERROR(F96/RawSEM!G96)=TRUE,0,F96/RawSEM!G96)</f>
        <v>-2.9978963436127409E-2</v>
      </c>
      <c r="Y96" s="75">
        <f>IF(ISERROR(G96/RawSEM!H96)=TRUE,0,G96/RawSEM!H96)</f>
        <v>2.8353649982206807E-2</v>
      </c>
      <c r="Z96" s="75">
        <f>IF(ISERROR(H96/RawSEM!I96)=TRUE,0,H96/RawSEM!I96)</f>
        <v>7.3943346047379071E-3</v>
      </c>
      <c r="AA96" s="75">
        <f>IF(ISERROR(I96/RawSEM!J96)=TRUE,0,I96/RawSEM!J96)</f>
        <v>-1.7015650112555587E-2</v>
      </c>
      <c r="AB96" s="56" t="str">
        <f t="shared" si="20"/>
        <v>07-Apr-2025  Bl No 95</v>
      </c>
      <c r="CQ96" s="75"/>
      <c r="CR96" s="75"/>
      <c r="CS96" s="75"/>
      <c r="CT96" s="75"/>
      <c r="CU96" s="75"/>
      <c r="CV96" s="75"/>
      <c r="CW96" s="75"/>
      <c r="CX96" s="56"/>
    </row>
    <row r="97" spans="1:102" s="83" customFormat="1" ht="17.100000000000001" customHeight="1" x14ac:dyDescent="0.3">
      <c r="A97" s="92">
        <f>RawSEM!A97</f>
        <v>45754</v>
      </c>
      <c r="B97" s="82">
        <v>96</v>
      </c>
      <c r="C97" s="20">
        <f>-RawSEM!D97+RawSCADA!D97</f>
        <v>3.5734927777778012</v>
      </c>
      <c r="D97" s="20">
        <f>-RawSEM!E97+RawSCADA!E97</f>
        <v>0.89300944444444497</v>
      </c>
      <c r="E97" s="20">
        <f>-RawSEM!F97+RawSCADA!F97</f>
        <v>-2.3038653333333343</v>
      </c>
      <c r="F97" s="20">
        <f>-RawSEM!G97+RawSCADA!G97</f>
        <v>-2.1066598888888848</v>
      </c>
      <c r="G97" s="20">
        <f>-RawSEM!H97+RawSCADA!H97</f>
        <v>2.1361486666666707</v>
      </c>
      <c r="H97" s="20">
        <f>-RawSEM!I97+RawSCADA!I97</f>
        <v>0.74103088888888635</v>
      </c>
      <c r="I97" s="20">
        <f>-RawSEM!J97+RawSCADA!J97</f>
        <v>-1.9118299999999948</v>
      </c>
      <c r="J97" s="81" t="str">
        <f t="shared" si="19"/>
        <v>07-Apr-2025  Bl No 96</v>
      </c>
      <c r="K97" s="18">
        <f t="shared" si="18"/>
        <v>7</v>
      </c>
      <c r="L97" s="33"/>
      <c r="M97" s="82"/>
      <c r="U97" s="75">
        <f>IF(ISERROR(C97/RawSEM!D97)=TRUE,0,C97/RawSEM!D97)</f>
        <v>2.9920959957382026E-3</v>
      </c>
      <c r="V97" s="75">
        <f>IF(ISERROR(D97/RawSEM!E97)=TRUE,0,D97/RawSEM!E97)</f>
        <v>1.1479665170175237E-2</v>
      </c>
      <c r="W97" s="75">
        <f>IF(ISERROR(E97/RawSEM!F97)=TRUE,0,E97/RawSEM!F97)</f>
        <v>-9.7849368288212731E-3</v>
      </c>
      <c r="X97" s="75">
        <f>IF(ISERROR(F97/RawSEM!G97)=TRUE,0,F97/RawSEM!G97)</f>
        <v>-2.5121828806757368E-2</v>
      </c>
      <c r="Y97" s="75">
        <f>IF(ISERROR(G97/RawSEM!H97)=TRUE,0,G97/RawSEM!H97)</f>
        <v>2.802638530274092E-2</v>
      </c>
      <c r="Z97" s="75">
        <f>IF(ISERROR(H97/RawSEM!I97)=TRUE,0,H97/RawSEM!I97)</f>
        <v>1.1544263455109898E-2</v>
      </c>
      <c r="AA97" s="75">
        <f>IF(ISERROR(I97/RawSEM!J97)=TRUE,0,I97/RawSEM!J97)</f>
        <v>-1.8681452905263272E-2</v>
      </c>
      <c r="AB97" s="81" t="str">
        <f t="shared" si="20"/>
        <v>07-Apr-2025  Bl No 96</v>
      </c>
      <c r="AE97" s="85"/>
      <c r="AG97" s="85"/>
      <c r="AI97" s="85"/>
      <c r="CQ97" s="84"/>
      <c r="CR97" s="84"/>
      <c r="CS97" s="84"/>
      <c r="CT97" s="84"/>
      <c r="CU97" s="84"/>
      <c r="CV97" s="84"/>
      <c r="CW97" s="84"/>
      <c r="CX97" s="81"/>
    </row>
    <row r="98" spans="1:102" ht="17.100000000000001" customHeight="1" x14ac:dyDescent="0.25">
      <c r="A98" s="60">
        <f>RawSEM!A98</f>
        <v>45755</v>
      </c>
      <c r="B98" s="18">
        <v>1</v>
      </c>
      <c r="C98" s="20">
        <f>-RawSEM!D98+RawSCADA!D98</f>
        <v>-0.94433311111129115</v>
      </c>
      <c r="D98" s="20">
        <f>-RawSEM!E98+RawSCADA!E98</f>
        <v>0.70686822222222645</v>
      </c>
      <c r="E98" s="20">
        <f>-RawSEM!F98+RawSCADA!F98</f>
        <v>-2.224348666666657</v>
      </c>
      <c r="F98" s="20">
        <f>-RawSEM!G98+RawSCADA!G98</f>
        <v>-2.97185566666667</v>
      </c>
      <c r="G98" s="20">
        <f>-RawSEM!H98+RawSCADA!H98</f>
        <v>2.3686713333333387</v>
      </c>
      <c r="H98" s="20">
        <f>-RawSEM!I98+RawSCADA!I98</f>
        <v>0.55577366666666705</v>
      </c>
      <c r="I98" s="20">
        <f>-RawSEM!J98+RawSCADA!J98</f>
        <v>-2.08425177777778</v>
      </c>
      <c r="J98" s="56" t="str">
        <f t="shared" si="19"/>
        <v>08-Apr-2025  Bl No 1</v>
      </c>
      <c r="K98" s="18">
        <f t="shared" si="18"/>
        <v>8</v>
      </c>
      <c r="U98" s="75">
        <f>IF(ISERROR(C98/RawSEM!D98)=TRUE,0,C98/RawSEM!D98)</f>
        <v>-7.9257962722169588E-4</v>
      </c>
      <c r="V98" s="75">
        <f>IF(ISERROR(D98/RawSEM!E98)=TRUE,0,D98/RawSEM!E98)</f>
        <v>7.0863698012461748E-3</v>
      </c>
      <c r="W98" s="75">
        <f>IF(ISERROR(E98/RawSEM!F98)=TRUE,0,E98/RawSEM!F98)</f>
        <v>-9.6663488512435097E-3</v>
      </c>
      <c r="X98" s="75">
        <f>IF(ISERROR(F98/RawSEM!G98)=TRUE,0,F98/RawSEM!G98)</f>
        <v>-3.5590001505423234E-2</v>
      </c>
      <c r="Y98" s="75">
        <f>IF(ISERROR(G98/RawSEM!H98)=TRUE,0,G98/RawSEM!H98)</f>
        <v>3.070772834128473E-2</v>
      </c>
      <c r="Z98" s="75">
        <f>IF(ISERROR(H98/RawSEM!I98)=TRUE,0,H98/RawSEM!I98)</f>
        <v>8.8902165659978227E-3</v>
      </c>
      <c r="AA98" s="75">
        <f>IF(ISERROR(I98/RawSEM!J98)=TRUE,0,I98/RawSEM!J98)</f>
        <v>-2.0036104638295676E-2</v>
      </c>
      <c r="AB98" s="56" t="str">
        <f t="shared" si="20"/>
        <v>08-Apr-2025  Bl No 1</v>
      </c>
      <c r="CQ98" s="75"/>
      <c r="CR98" s="75"/>
      <c r="CS98" s="75"/>
      <c r="CT98" s="75"/>
      <c r="CU98" s="75"/>
      <c r="CV98" s="75"/>
      <c r="CW98" s="75"/>
      <c r="CX98" s="56"/>
    </row>
    <row r="99" spans="1:102" ht="17.100000000000001" customHeight="1" x14ac:dyDescent="0.25">
      <c r="A99" s="60">
        <f>RawSEM!A99</f>
        <v>45755</v>
      </c>
      <c r="B99" s="18">
        <v>2</v>
      </c>
      <c r="C99" s="20">
        <f>-RawSEM!D99+RawSCADA!D99</f>
        <v>-1.3419816666666975</v>
      </c>
      <c r="D99" s="20">
        <f>-RawSEM!E99+RawSCADA!E99</f>
        <v>1.9010978888888985</v>
      </c>
      <c r="E99" s="20">
        <f>-RawSEM!F99+RawSCADA!F99</f>
        <v>-1.5820361111111083</v>
      </c>
      <c r="F99" s="20">
        <f>-RawSEM!G99+RawSCADA!G99</f>
        <v>-3.1987687777777865</v>
      </c>
      <c r="G99" s="20">
        <f>-RawSEM!H99+RawSCADA!H99</f>
        <v>3.1594963333333368</v>
      </c>
      <c r="H99" s="20">
        <f>-RawSEM!I99+RawSCADA!I99</f>
        <v>0.4858511111111099</v>
      </c>
      <c r="I99" s="20">
        <f>-RawSEM!J99+RawSCADA!J99</f>
        <v>-1.7384044444444413</v>
      </c>
      <c r="J99" s="56" t="str">
        <f t="shared" si="19"/>
        <v>08-Apr-2025  Bl No 2</v>
      </c>
      <c r="K99" s="18">
        <f t="shared" si="18"/>
        <v>8</v>
      </c>
      <c r="U99" s="75">
        <f>IF(ISERROR(C99/RawSEM!D99)=TRUE,0,C99/RawSEM!D99)</f>
        <v>-1.1175935010622842E-3</v>
      </c>
      <c r="V99" s="75">
        <f>IF(ISERROR(D99/RawSEM!E99)=TRUE,0,D99/RawSEM!E99)</f>
        <v>1.8887898542343601E-2</v>
      </c>
      <c r="W99" s="75">
        <f>IF(ISERROR(E99/RawSEM!F99)=TRUE,0,E99/RawSEM!F99)</f>
        <v>-6.9956033552973831E-3</v>
      </c>
      <c r="X99" s="75">
        <f>IF(ISERROR(F99/RawSEM!G99)=TRUE,0,F99/RawSEM!G99)</f>
        <v>-3.9719428912999025E-2</v>
      </c>
      <c r="Y99" s="75">
        <f>IF(ISERROR(G99/RawSEM!H99)=TRUE,0,G99/RawSEM!H99)</f>
        <v>5.0059198629384627E-2</v>
      </c>
      <c r="Z99" s="75">
        <f>IF(ISERROR(H99/RawSEM!I99)=TRUE,0,H99/RawSEM!I99)</f>
        <v>7.9387436456063703E-3</v>
      </c>
      <c r="AA99" s="75">
        <f>IF(ISERROR(I99/RawSEM!J99)=TRUE,0,I99/RawSEM!J99)</f>
        <v>-1.6994662731930423E-2</v>
      </c>
      <c r="AB99" s="56" t="str">
        <f t="shared" si="20"/>
        <v>08-Apr-2025  Bl No 2</v>
      </c>
      <c r="CQ99" s="75"/>
      <c r="CR99" s="75"/>
      <c r="CS99" s="75"/>
      <c r="CT99" s="75"/>
      <c r="CU99" s="75"/>
      <c r="CV99" s="75"/>
      <c r="CW99" s="75"/>
      <c r="CX99" s="56"/>
    </row>
    <row r="100" spans="1:102" ht="17.100000000000001" customHeight="1" x14ac:dyDescent="0.25">
      <c r="A100" s="60">
        <f>RawSEM!A100</f>
        <v>45755</v>
      </c>
      <c r="B100" s="18">
        <v>3</v>
      </c>
      <c r="C100" s="20">
        <f>-RawSEM!D100+RawSCADA!D100</f>
        <v>0.51205588888888087</v>
      </c>
      <c r="D100" s="20">
        <f>-RawSEM!E100+RawSCADA!E100</f>
        <v>0.61644666666666126</v>
      </c>
      <c r="E100" s="20">
        <f>-RawSEM!F100+RawSCADA!F100</f>
        <v>-1.97870066666664</v>
      </c>
      <c r="F100" s="20">
        <f>-RawSEM!G100+RawSCADA!G100</f>
        <v>-3.268217000000007</v>
      </c>
      <c r="G100" s="20">
        <f>-RawSEM!H100+RawSCADA!H100</f>
        <v>3.7993995555555529</v>
      </c>
      <c r="H100" s="20">
        <f>-RawSEM!I100+RawSCADA!I100</f>
        <v>0.64800855555555614</v>
      </c>
      <c r="I100" s="20">
        <f>-RawSEM!J100+RawSCADA!J100</f>
        <v>-1.2475239999999985</v>
      </c>
      <c r="J100" s="56" t="str">
        <f t="shared" si="19"/>
        <v>08-Apr-2025  Bl No 3</v>
      </c>
      <c r="K100" s="18">
        <f t="shared" si="18"/>
        <v>8</v>
      </c>
      <c r="U100" s="75">
        <f>IF(ISERROR(C100/RawSEM!D100)=TRUE,0,C100/RawSEM!D100)</f>
        <v>4.2954795801186825E-4</v>
      </c>
      <c r="V100" s="75">
        <f>IF(ISERROR(D100/RawSEM!E100)=TRUE,0,D100/RawSEM!E100)</f>
        <v>5.2782174341998184E-3</v>
      </c>
      <c r="W100" s="75">
        <f>IF(ISERROR(E100/RawSEM!F100)=TRUE,0,E100/RawSEM!F100)</f>
        <v>-8.9247164391473201E-3</v>
      </c>
      <c r="X100" s="75">
        <f>IF(ISERROR(F100/RawSEM!G100)=TRUE,0,F100/RawSEM!G100)</f>
        <v>-4.0694816611547287E-2</v>
      </c>
      <c r="Y100" s="75">
        <f>IF(ISERROR(G100/RawSEM!H100)=TRUE,0,G100/RawSEM!H100)</f>
        <v>6.1675360298743452E-2</v>
      </c>
      <c r="Z100" s="75">
        <f>IF(ISERROR(H100/RawSEM!I100)=TRUE,0,H100/RawSEM!I100)</f>
        <v>1.0988261631727782E-2</v>
      </c>
      <c r="AA100" s="75">
        <f>IF(ISERROR(I100/RawSEM!J100)=TRUE,0,I100/RawSEM!J100)</f>
        <v>-1.2177904288882628E-2</v>
      </c>
      <c r="AB100" s="56" t="str">
        <f t="shared" si="20"/>
        <v>08-Apr-2025  Bl No 3</v>
      </c>
      <c r="CQ100" s="75"/>
      <c r="CR100" s="75"/>
      <c r="CS100" s="75"/>
      <c r="CT100" s="75"/>
      <c r="CU100" s="75"/>
      <c r="CV100" s="75"/>
      <c r="CW100" s="75"/>
      <c r="CX100" s="56"/>
    </row>
    <row r="101" spans="1:102" ht="17.100000000000001" customHeight="1" x14ac:dyDescent="0.25">
      <c r="A101" s="60">
        <f>RawSEM!A101</f>
        <v>45755</v>
      </c>
      <c r="B101" s="18">
        <v>4</v>
      </c>
      <c r="C101" s="20">
        <f>-RawSEM!D101+RawSCADA!D101</f>
        <v>0.2974052222220962</v>
      </c>
      <c r="D101" s="20">
        <f>-RawSEM!E101+RawSCADA!E101</f>
        <v>1.8550878888888889</v>
      </c>
      <c r="E101" s="20">
        <f>-RawSEM!F101+RawSCADA!F101</f>
        <v>-1.9872852222221979</v>
      </c>
      <c r="F101" s="20">
        <f>-RawSEM!G101+RawSCADA!G101</f>
        <v>-3.9476066666666583</v>
      </c>
      <c r="G101" s="20">
        <f>-RawSEM!H101+RawSCADA!H101</f>
        <v>4.4353294444444415</v>
      </c>
      <c r="H101" s="20">
        <f>-RawSEM!I101+RawSCADA!I101</f>
        <v>0.37882166666666706</v>
      </c>
      <c r="I101" s="20">
        <f>-RawSEM!J101+RawSCADA!J101</f>
        <v>-0.94438044444443392</v>
      </c>
      <c r="J101" s="56" t="str">
        <f t="shared" si="19"/>
        <v>08-Apr-2025  Bl No 4</v>
      </c>
      <c r="K101" s="18">
        <f t="shared" si="18"/>
        <v>8</v>
      </c>
      <c r="U101" s="75">
        <f>IF(ISERROR(C101/RawSEM!D101)=TRUE,0,C101/RawSEM!D101)</f>
        <v>2.5510737109331468E-4</v>
      </c>
      <c r="V101" s="75">
        <f>IF(ISERROR(D101/RawSEM!E101)=TRUE,0,D101/RawSEM!E101)</f>
        <v>1.5940687031588466E-2</v>
      </c>
      <c r="W101" s="75">
        <f>IF(ISERROR(E101/RawSEM!F101)=TRUE,0,E101/RawSEM!F101)</f>
        <v>-9.129413358462941E-3</v>
      </c>
      <c r="X101" s="75">
        <f>IF(ISERROR(F101/RawSEM!G101)=TRUE,0,F101/RawSEM!G101)</f>
        <v>-4.9268045354215112E-2</v>
      </c>
      <c r="Y101" s="75">
        <f>IF(ISERROR(G101/RawSEM!H101)=TRUE,0,G101/RawSEM!H101)</f>
        <v>7.2924549569299349E-2</v>
      </c>
      <c r="Z101" s="75">
        <f>IF(ISERROR(H101/RawSEM!I101)=TRUE,0,H101/RawSEM!I101)</f>
        <v>6.0300413016164149E-3</v>
      </c>
      <c r="AA101" s="75">
        <f>IF(ISERROR(I101/RawSEM!J101)=TRUE,0,I101/RawSEM!J101)</f>
        <v>-9.4045311224768766E-3</v>
      </c>
      <c r="AB101" s="56" t="str">
        <f t="shared" si="20"/>
        <v>08-Apr-2025  Bl No 4</v>
      </c>
      <c r="CQ101" s="75"/>
      <c r="CR101" s="75"/>
      <c r="CS101" s="75"/>
      <c r="CT101" s="75"/>
      <c r="CU101" s="75"/>
      <c r="CV101" s="75"/>
      <c r="CW101" s="75"/>
      <c r="CX101" s="56"/>
    </row>
    <row r="102" spans="1:102" ht="17.100000000000001" customHeight="1" x14ac:dyDescent="0.25">
      <c r="A102" s="60">
        <f>RawSEM!A102</f>
        <v>45755</v>
      </c>
      <c r="B102" s="18">
        <v>5</v>
      </c>
      <c r="C102" s="20">
        <f>-RawSEM!D102+RawSCADA!D102</f>
        <v>0.35052988888878645</v>
      </c>
      <c r="D102" s="20">
        <f>-RawSEM!E102+RawSCADA!E102</f>
        <v>1.5584945555555549</v>
      </c>
      <c r="E102" s="20">
        <f>-RawSEM!F102+RawSCADA!F102</f>
        <v>-1.3858938888888872</v>
      </c>
      <c r="F102" s="20">
        <f>-RawSEM!G102+RawSCADA!G102</f>
        <v>-3.959050222222217</v>
      </c>
      <c r="G102" s="20">
        <f>-RawSEM!H102+RawSCADA!H102</f>
        <v>3.699071333333336</v>
      </c>
      <c r="H102" s="20">
        <f>-RawSEM!I102+RawSCADA!I102</f>
        <v>0.19036566666666488</v>
      </c>
      <c r="I102" s="20">
        <f>-RawSEM!J102+RawSCADA!J102</f>
        <v>-0.56132877777777423</v>
      </c>
      <c r="J102" s="56" t="str">
        <f t="shared" si="19"/>
        <v>08-Apr-2025  Bl No 5</v>
      </c>
      <c r="K102" s="18">
        <f t="shared" si="18"/>
        <v>8</v>
      </c>
      <c r="U102" s="75">
        <f>IF(ISERROR(C102/RawSEM!D102)=TRUE,0,C102/RawSEM!D102)</f>
        <v>3.0432574574953996E-4</v>
      </c>
      <c r="V102" s="75">
        <f>IF(ISERROR(D102/RawSEM!E102)=TRUE,0,D102/RawSEM!E102)</f>
        <v>1.3313994092543141E-2</v>
      </c>
      <c r="W102" s="75">
        <f>IF(ISERROR(E102/RawSEM!F102)=TRUE,0,E102/RawSEM!F102)</f>
        <v>-6.50731395868848E-3</v>
      </c>
      <c r="X102" s="75">
        <f>IF(ISERROR(F102/RawSEM!G102)=TRUE,0,F102/RawSEM!G102)</f>
        <v>-5.041969979814314E-2</v>
      </c>
      <c r="Y102" s="75">
        <f>IF(ISERROR(G102/RawSEM!H102)=TRUE,0,G102/RawSEM!H102)</f>
        <v>6.0876835540809839E-2</v>
      </c>
      <c r="Z102" s="75">
        <f>IF(ISERROR(H102/RawSEM!I102)=TRUE,0,H102/RawSEM!I102)</f>
        <v>3.2617414169659113E-3</v>
      </c>
      <c r="AA102" s="75">
        <f>IF(ISERROR(I102/RawSEM!J102)=TRUE,0,I102/RawSEM!J102)</f>
        <v>-5.6373706250881185E-3</v>
      </c>
      <c r="AB102" s="56" t="str">
        <f t="shared" si="20"/>
        <v>08-Apr-2025  Bl No 5</v>
      </c>
      <c r="CQ102" s="75"/>
      <c r="CR102" s="75"/>
      <c r="CS102" s="75"/>
      <c r="CT102" s="75"/>
      <c r="CU102" s="75"/>
      <c r="CV102" s="75"/>
      <c r="CW102" s="75"/>
      <c r="CX102" s="56"/>
    </row>
    <row r="103" spans="1:102" ht="17.100000000000001" customHeight="1" x14ac:dyDescent="0.25">
      <c r="A103" s="60">
        <f>RawSEM!A103</f>
        <v>45755</v>
      </c>
      <c r="B103" s="18">
        <v>6</v>
      </c>
      <c r="C103" s="20">
        <f>-RawSEM!D103+RawSCADA!D103</f>
        <v>8.7824444444549954E-2</v>
      </c>
      <c r="D103" s="20">
        <f>-RawSEM!E103+RawSCADA!E103</f>
        <v>1.5292781111110969</v>
      </c>
      <c r="E103" s="20">
        <f>-RawSEM!F103+RawSCADA!F103</f>
        <v>-1.6802058888889064</v>
      </c>
      <c r="F103" s="20">
        <f>-RawSEM!G103+RawSCADA!G103</f>
        <v>-3.1380992222222233</v>
      </c>
      <c r="G103" s="20">
        <f>-RawSEM!H103+RawSCADA!H103</f>
        <v>2.0407021111111163</v>
      </c>
      <c r="H103" s="20">
        <f>-RawSEM!I103+RawSCADA!I103</f>
        <v>0.69540933333333044</v>
      </c>
      <c r="I103" s="20">
        <f>-RawSEM!J103+RawSCADA!J103</f>
        <v>-1.0239641111111126</v>
      </c>
      <c r="J103" s="56" t="str">
        <f t="shared" si="19"/>
        <v>08-Apr-2025  Bl No 6</v>
      </c>
      <c r="K103" s="18">
        <f t="shared" si="18"/>
        <v>8</v>
      </c>
      <c r="U103" s="75">
        <f>IF(ISERROR(C103/RawSEM!D103)=TRUE,0,C103/RawSEM!D103)</f>
        <v>7.7367610029109739E-5</v>
      </c>
      <c r="V103" s="75">
        <f>IF(ISERROR(D103/RawSEM!E103)=TRUE,0,D103/RawSEM!E103)</f>
        <v>1.104039149711423E-2</v>
      </c>
      <c r="W103" s="75">
        <f>IF(ISERROR(E103/RawSEM!F103)=TRUE,0,E103/RawSEM!F103)</f>
        <v>-8.0455759011324977E-3</v>
      </c>
      <c r="X103" s="75">
        <f>IF(ISERROR(F103/RawSEM!G103)=TRUE,0,F103/RawSEM!G103)</f>
        <v>-4.035093170958616E-2</v>
      </c>
      <c r="Y103" s="75">
        <f>IF(ISERROR(G103/RawSEM!H103)=TRUE,0,G103/RawSEM!H103)</f>
        <v>2.8577419718232792E-2</v>
      </c>
      <c r="Z103" s="75">
        <f>IF(ISERROR(H103/RawSEM!I103)=TRUE,0,H103/RawSEM!I103)</f>
        <v>1.2368901600311094E-2</v>
      </c>
      <c r="AA103" s="75">
        <f>IF(ISERROR(I103/RawSEM!J103)=TRUE,0,I103/RawSEM!J103)</f>
        <v>-1.008664685166507E-2</v>
      </c>
      <c r="AB103" s="56" t="str">
        <f t="shared" si="20"/>
        <v>08-Apr-2025  Bl No 6</v>
      </c>
      <c r="CQ103" s="75"/>
      <c r="CR103" s="75"/>
      <c r="CS103" s="75"/>
      <c r="CT103" s="75"/>
      <c r="CU103" s="75"/>
      <c r="CV103" s="75"/>
      <c r="CW103" s="75"/>
      <c r="CX103" s="56"/>
    </row>
    <row r="104" spans="1:102" ht="17.100000000000001" customHeight="1" x14ac:dyDescent="0.25">
      <c r="A104" s="60">
        <f>RawSEM!A104</f>
        <v>45755</v>
      </c>
      <c r="B104" s="18">
        <v>7</v>
      </c>
      <c r="C104" s="20">
        <f>-RawSEM!D104+RawSCADA!D104</f>
        <v>0.42734388888879948</v>
      </c>
      <c r="D104" s="20">
        <f>-RawSEM!E104+RawSCADA!E104</f>
        <v>1.5243026666666708</v>
      </c>
      <c r="E104" s="20">
        <f>-RawSEM!F104+RawSCADA!F104</f>
        <v>-1.3837259999999958</v>
      </c>
      <c r="F104" s="20">
        <f>-RawSEM!G104+RawSCADA!G104</f>
        <v>-2.261268444444454</v>
      </c>
      <c r="G104" s="20">
        <f>-RawSEM!H104+RawSCADA!H104</f>
        <v>2.7482033333333362</v>
      </c>
      <c r="H104" s="20">
        <f>-RawSEM!I104+RawSCADA!I104</f>
        <v>-7.7362777777779002E-2</v>
      </c>
      <c r="I104" s="20">
        <f>-RawSEM!J104+RawSCADA!J104</f>
        <v>-0.95441011111111607</v>
      </c>
      <c r="J104" s="56" t="str">
        <f t="shared" si="19"/>
        <v>08-Apr-2025  Bl No 7</v>
      </c>
      <c r="K104" s="18">
        <f t="shared" si="18"/>
        <v>8</v>
      </c>
      <c r="U104" s="75">
        <f>IF(ISERROR(C104/RawSEM!D104)=TRUE,0,C104/RawSEM!D104)</f>
        <v>3.8260814200551606E-4</v>
      </c>
      <c r="V104" s="75">
        <f>IF(ISERROR(D104/RawSEM!E104)=TRUE,0,D104/RawSEM!E104)</f>
        <v>1.1012289258881026E-2</v>
      </c>
      <c r="W104" s="75">
        <f>IF(ISERROR(E104/RawSEM!F104)=TRUE,0,E104/RawSEM!F104)</f>
        <v>-6.6723276954501328E-3</v>
      </c>
      <c r="X104" s="75">
        <f>IF(ISERROR(F104/RawSEM!G104)=TRUE,0,F104/RawSEM!G104)</f>
        <v>-2.9275046929597971E-2</v>
      </c>
      <c r="Y104" s="75">
        <f>IF(ISERROR(G104/RawSEM!H104)=TRUE,0,G104/RawSEM!H104)</f>
        <v>3.9425861528102991E-2</v>
      </c>
      <c r="Z104" s="75">
        <f>IF(ISERROR(H104/RawSEM!I104)=TRUE,0,H104/RawSEM!I104)</f>
        <v>-1.4216499400520972E-3</v>
      </c>
      <c r="AA104" s="75">
        <f>IF(ISERROR(I104/RawSEM!J104)=TRUE,0,I104/RawSEM!J104)</f>
        <v>-9.4684294231612565E-3</v>
      </c>
      <c r="AB104" s="56" t="str">
        <f t="shared" si="20"/>
        <v>08-Apr-2025  Bl No 7</v>
      </c>
      <c r="CQ104" s="75"/>
      <c r="CR104" s="75"/>
      <c r="CS104" s="75"/>
      <c r="CT104" s="75"/>
      <c r="CU104" s="75"/>
      <c r="CV104" s="75"/>
      <c r="CW104" s="75"/>
      <c r="CX104" s="56"/>
    </row>
    <row r="105" spans="1:102" ht="17.100000000000001" customHeight="1" x14ac:dyDescent="0.25">
      <c r="A105" s="60">
        <f>RawSEM!A105</f>
        <v>45755</v>
      </c>
      <c r="B105" s="18">
        <v>8</v>
      </c>
      <c r="C105" s="20">
        <f>-RawSEM!D105+RawSCADA!D105</f>
        <v>0.71993766666651027</v>
      </c>
      <c r="D105" s="20">
        <f>-RawSEM!E105+RawSCADA!E105</f>
        <v>2.7661956666666754</v>
      </c>
      <c r="E105" s="20">
        <f>-RawSEM!F105+RawSCADA!F105</f>
        <v>-1.1161369999999806</v>
      </c>
      <c r="F105" s="20">
        <f>-RawSEM!G105+RawSCADA!G105</f>
        <v>-2.9602902222222269</v>
      </c>
      <c r="G105" s="20">
        <f>-RawSEM!H105+RawSCADA!H105</f>
        <v>2.1197781111111098</v>
      </c>
      <c r="H105" s="20">
        <f>-RawSEM!I105+RawSCADA!I105</f>
        <v>0.5025276666666727</v>
      </c>
      <c r="I105" s="20">
        <f>-RawSEM!J105+RawSCADA!J105</f>
        <v>-0.59416799999999625</v>
      </c>
      <c r="J105" s="56" t="str">
        <f t="shared" si="19"/>
        <v>08-Apr-2025  Bl No 8</v>
      </c>
      <c r="K105" s="18">
        <f t="shared" si="18"/>
        <v>8</v>
      </c>
      <c r="U105" s="75">
        <f>IF(ISERROR(C105/RawSEM!D105)=TRUE,0,C105/RawSEM!D105)</f>
        <v>6.4989246477829441E-4</v>
      </c>
      <c r="V105" s="75">
        <f>IF(ISERROR(D105/RawSEM!E105)=TRUE,0,D105/RawSEM!E105)</f>
        <v>2.0824495217620875E-2</v>
      </c>
      <c r="W105" s="75">
        <f>IF(ISERROR(E105/RawSEM!F105)=TRUE,0,E105/RawSEM!F105)</f>
        <v>-5.4879658175130209E-3</v>
      </c>
      <c r="X105" s="75">
        <f>IF(ISERROR(F105/RawSEM!G105)=TRUE,0,F105/RawSEM!G105)</f>
        <v>-3.9403669844716667E-2</v>
      </c>
      <c r="Y105" s="75">
        <f>IF(ISERROR(G105/RawSEM!H105)=TRUE,0,G105/RawSEM!H105)</f>
        <v>3.4724047791697951E-2</v>
      </c>
      <c r="Z105" s="75">
        <f>IF(ISERROR(H105/RawSEM!I105)=TRUE,0,H105/RawSEM!I105)</f>
        <v>9.5706430102285543E-3</v>
      </c>
      <c r="AA105" s="75">
        <f>IF(ISERROR(I105/RawSEM!J105)=TRUE,0,I105/RawSEM!J105)</f>
        <v>-5.8510127070908824E-3</v>
      </c>
      <c r="AB105" s="56" t="str">
        <f t="shared" si="20"/>
        <v>08-Apr-2025  Bl No 8</v>
      </c>
      <c r="CQ105" s="75"/>
      <c r="CR105" s="75"/>
      <c r="CS105" s="75"/>
      <c r="CT105" s="75"/>
      <c r="CU105" s="75"/>
      <c r="CV105" s="75"/>
      <c r="CW105" s="75"/>
      <c r="CX105" s="56"/>
    </row>
    <row r="106" spans="1:102" ht="17.100000000000001" customHeight="1" x14ac:dyDescent="0.25">
      <c r="A106" s="60">
        <f>RawSEM!A106</f>
        <v>45755</v>
      </c>
      <c r="B106" s="18">
        <v>9</v>
      </c>
      <c r="C106" s="20">
        <f>-RawSEM!D106+RawSCADA!D106</f>
        <v>-4.7937362222223783</v>
      </c>
      <c r="D106" s="20">
        <f>-RawSEM!E106+RawSCADA!E106</f>
        <v>0.94271866666665005</v>
      </c>
      <c r="E106" s="20">
        <f>-RawSEM!F106+RawSCADA!F106</f>
        <v>-0.71895333333333156</v>
      </c>
      <c r="F106" s="20">
        <f>-RawSEM!G106+RawSCADA!G106</f>
        <v>-2.9076023333333296</v>
      </c>
      <c r="G106" s="20">
        <f>-RawSEM!H106+RawSCADA!H106</f>
        <v>2.1034784444444412</v>
      </c>
      <c r="H106" s="20">
        <f>-RawSEM!I106+RawSCADA!I106</f>
        <v>0.348515666666664</v>
      </c>
      <c r="I106" s="20">
        <f>-RawSEM!J106+RawSCADA!J106</f>
        <v>-1.0475751111111151</v>
      </c>
      <c r="J106" s="56" t="str">
        <f t="shared" si="19"/>
        <v>08-Apr-2025  Bl No 9</v>
      </c>
      <c r="K106" s="18">
        <f t="shared" si="18"/>
        <v>8</v>
      </c>
      <c r="U106" s="75">
        <f>IF(ISERROR(C106/RawSEM!D106)=TRUE,0,C106/RawSEM!D106)</f>
        <v>-4.3835737963666922E-3</v>
      </c>
      <c r="V106" s="75">
        <f>IF(ISERROR(D106/RawSEM!E106)=TRUE,0,D106/RawSEM!E106)</f>
        <v>6.3919716924500016E-3</v>
      </c>
      <c r="W106" s="75">
        <f>IF(ISERROR(E106/RawSEM!F106)=TRUE,0,E106/RawSEM!F106)</f>
        <v>-3.5842754923006937E-3</v>
      </c>
      <c r="X106" s="75">
        <f>IF(ISERROR(F106/RawSEM!G106)=TRUE,0,F106/RawSEM!G106)</f>
        <v>-3.9021477166164387E-2</v>
      </c>
      <c r="Y106" s="75">
        <f>IF(ISERROR(G106/RawSEM!H106)=TRUE,0,G106/RawSEM!H106)</f>
        <v>3.5503903096971989E-2</v>
      </c>
      <c r="Z106" s="75">
        <f>IF(ISERROR(H106/RawSEM!I106)=TRUE,0,H106/RawSEM!I106)</f>
        <v>6.6931628461979172E-3</v>
      </c>
      <c r="AA106" s="75">
        <f>IF(ISERROR(I106/RawSEM!J106)=TRUE,0,I106/RawSEM!J106)</f>
        <v>-1.0860562563874347E-2</v>
      </c>
      <c r="AB106" s="56" t="str">
        <f t="shared" si="20"/>
        <v>08-Apr-2025  Bl No 9</v>
      </c>
      <c r="CQ106" s="75"/>
      <c r="CR106" s="75"/>
      <c r="CS106" s="75"/>
      <c r="CT106" s="75"/>
      <c r="CU106" s="75"/>
      <c r="CV106" s="75"/>
      <c r="CW106" s="75"/>
      <c r="CX106" s="56"/>
    </row>
    <row r="107" spans="1:102" ht="17.100000000000001" customHeight="1" x14ac:dyDescent="0.25">
      <c r="A107" s="60">
        <f>RawSEM!A107</f>
        <v>45755</v>
      </c>
      <c r="B107" s="18">
        <v>10</v>
      </c>
      <c r="C107" s="20">
        <f>-RawSEM!D107+RawSCADA!D107</f>
        <v>-4.2800411111109042</v>
      </c>
      <c r="D107" s="20">
        <f>-RawSEM!E107+RawSCADA!E107</f>
        <v>1.7984446666666827</v>
      </c>
      <c r="E107" s="20">
        <f>-RawSEM!F107+RawSCADA!F107</f>
        <v>-0.8575486666666734</v>
      </c>
      <c r="F107" s="20">
        <f>-RawSEM!G107+RawSCADA!G107</f>
        <v>-2.1734441111111096</v>
      </c>
      <c r="G107" s="20">
        <f>-RawSEM!H107+RawSCADA!H107</f>
        <v>2.1779371111111132</v>
      </c>
      <c r="H107" s="20">
        <f>-RawSEM!I107+RawSCADA!I107</f>
        <v>0.64666833333333784</v>
      </c>
      <c r="I107" s="20">
        <f>-RawSEM!J107+RawSCADA!J107</f>
        <v>-0.48341877777778564</v>
      </c>
      <c r="J107" s="56" t="str">
        <f t="shared" si="19"/>
        <v>08-Apr-2025  Bl No 10</v>
      </c>
      <c r="K107" s="18">
        <f t="shared" si="18"/>
        <v>8</v>
      </c>
      <c r="U107" s="75">
        <f>IF(ISERROR(C107/RawSEM!D107)=TRUE,0,C107/RawSEM!D107)</f>
        <v>-3.9682791045674085E-3</v>
      </c>
      <c r="V107" s="75">
        <f>IF(ISERROR(D107/RawSEM!E107)=TRUE,0,D107/RawSEM!E107)</f>
        <v>1.1209849469788553E-2</v>
      </c>
      <c r="W107" s="75">
        <f>IF(ISERROR(E107/RawSEM!F107)=TRUE,0,E107/RawSEM!F107)</f>
        <v>-4.2957247899931741E-3</v>
      </c>
      <c r="X107" s="75">
        <f>IF(ISERROR(F107/RawSEM!G107)=TRUE,0,F107/RawSEM!G107)</f>
        <v>-2.8972006405105655E-2</v>
      </c>
      <c r="Y107" s="75">
        <f>IF(ISERROR(G107/RawSEM!H107)=TRUE,0,G107/RawSEM!H107)</f>
        <v>3.5899746668893784E-2</v>
      </c>
      <c r="Z107" s="75">
        <f>IF(ISERROR(H107/RawSEM!I107)=TRUE,0,H107/RawSEM!I107)</f>
        <v>1.255803220026523E-2</v>
      </c>
      <c r="AA107" s="75">
        <f>IF(ISERROR(I107/RawSEM!J107)=TRUE,0,I107/RawSEM!J107)</f>
        <v>-5.0242240273898498E-3</v>
      </c>
      <c r="AB107" s="56" t="str">
        <f t="shared" si="20"/>
        <v>08-Apr-2025  Bl No 10</v>
      </c>
      <c r="CQ107" s="75"/>
      <c r="CR107" s="75"/>
      <c r="CS107" s="75"/>
      <c r="CT107" s="75"/>
      <c r="CU107" s="75"/>
      <c r="CV107" s="75"/>
      <c r="CW107" s="75"/>
      <c r="CX107" s="56"/>
    </row>
    <row r="108" spans="1:102" ht="17.100000000000001" customHeight="1" x14ac:dyDescent="0.25">
      <c r="A108" s="60">
        <f>RawSEM!A108</f>
        <v>45755</v>
      </c>
      <c r="B108" s="18">
        <v>11</v>
      </c>
      <c r="C108" s="20">
        <f>-RawSEM!D108+RawSCADA!D108</f>
        <v>-4.1986874444444311</v>
      </c>
      <c r="D108" s="20">
        <f>-RawSEM!E108+RawSCADA!E108</f>
        <v>2.2037806666666597</v>
      </c>
      <c r="E108" s="20">
        <f>-RawSEM!F108+RawSCADA!F108</f>
        <v>-0.73390866666665033</v>
      </c>
      <c r="F108" s="20">
        <f>-RawSEM!G108+RawSCADA!G108</f>
        <v>-2.2790956666666631</v>
      </c>
      <c r="G108" s="20">
        <f>-RawSEM!H108+RawSCADA!H108</f>
        <v>2.3631554444444447</v>
      </c>
      <c r="H108" s="20">
        <f>-RawSEM!I108+RawSCADA!I108</f>
        <v>0.66954566666666437</v>
      </c>
      <c r="I108" s="20">
        <f>-RawSEM!J108+RawSCADA!J108</f>
        <v>-1.3581469999999882</v>
      </c>
      <c r="J108" s="56" t="str">
        <f t="shared" si="19"/>
        <v>08-Apr-2025  Bl No 11</v>
      </c>
      <c r="K108" s="18">
        <f t="shared" si="18"/>
        <v>8</v>
      </c>
      <c r="U108" s="75">
        <f>IF(ISERROR(C108/RawSEM!D108)=TRUE,0,C108/RawSEM!D108)</f>
        <v>-3.9631241483716858E-3</v>
      </c>
      <c r="V108" s="75">
        <f>IF(ISERROR(D108/RawSEM!E108)=TRUE,0,D108/RawSEM!E108)</f>
        <v>1.3778890291452158E-2</v>
      </c>
      <c r="W108" s="75">
        <f>IF(ISERROR(E108/RawSEM!F108)=TRUE,0,E108/RawSEM!F108)</f>
        <v>-3.7314632342422679E-3</v>
      </c>
      <c r="X108" s="75">
        <f>IF(ISERROR(F108/RawSEM!G108)=TRUE,0,F108/RawSEM!G108)</f>
        <v>-3.0033280415131109E-2</v>
      </c>
      <c r="Y108" s="75">
        <f>IF(ISERROR(G108/RawSEM!H108)=TRUE,0,G108/RawSEM!H108)</f>
        <v>3.9210262099866673E-2</v>
      </c>
      <c r="Z108" s="75">
        <f>IF(ISERROR(H108/RawSEM!I108)=TRUE,0,H108/RawSEM!I108)</f>
        <v>1.3084014684884633E-2</v>
      </c>
      <c r="AA108" s="75">
        <f>IF(ISERROR(I108/RawSEM!J108)=TRUE,0,I108/RawSEM!J108)</f>
        <v>-1.4128996887379619E-2</v>
      </c>
      <c r="AB108" s="56" t="str">
        <f t="shared" si="20"/>
        <v>08-Apr-2025  Bl No 11</v>
      </c>
      <c r="CQ108" s="75"/>
      <c r="CR108" s="75"/>
      <c r="CS108" s="75"/>
      <c r="CT108" s="75"/>
      <c r="CU108" s="75"/>
      <c r="CV108" s="75"/>
      <c r="CW108" s="75"/>
      <c r="CX108" s="56"/>
    </row>
    <row r="109" spans="1:102" ht="17.100000000000001" customHeight="1" x14ac:dyDescent="0.25">
      <c r="A109" s="60">
        <f>RawSEM!A109</f>
        <v>45755</v>
      </c>
      <c r="B109" s="18">
        <v>12</v>
      </c>
      <c r="C109" s="20">
        <f>-RawSEM!D109+RawSCADA!D109</f>
        <v>-2.1211148888889966</v>
      </c>
      <c r="D109" s="20">
        <f>-RawSEM!E109+RawSCADA!E109</f>
        <v>1.9092351111111157</v>
      </c>
      <c r="E109" s="20">
        <f>-RawSEM!F109+RawSCADA!F109</f>
        <v>-0.41388677777777616</v>
      </c>
      <c r="F109" s="20">
        <f>-RawSEM!G109+RawSCADA!G109</f>
        <v>-2.6989384444444369</v>
      </c>
      <c r="G109" s="20">
        <f>-RawSEM!H109+RawSCADA!H109</f>
        <v>1.6934257777777759</v>
      </c>
      <c r="H109" s="20">
        <f>-RawSEM!I109+RawSCADA!I109</f>
        <v>0.38682311111111289</v>
      </c>
      <c r="I109" s="20">
        <f>-RawSEM!J109+RawSCADA!J109</f>
        <v>-1.3726148888888901</v>
      </c>
      <c r="J109" s="56" t="str">
        <f t="shared" si="19"/>
        <v>08-Apr-2025  Bl No 12</v>
      </c>
      <c r="K109" s="18">
        <f t="shared" si="18"/>
        <v>8</v>
      </c>
      <c r="U109" s="75">
        <f>IF(ISERROR(C109/RawSEM!D109)=TRUE,0,C109/RawSEM!D109)</f>
        <v>-2.0257891519747571E-3</v>
      </c>
      <c r="V109" s="75">
        <f>IF(ISERROR(D109/RawSEM!E109)=TRUE,0,D109/RawSEM!E109)</f>
        <v>1.1736821044649801E-2</v>
      </c>
      <c r="W109" s="75">
        <f>IF(ISERROR(E109/RawSEM!F109)=TRUE,0,E109/RawSEM!F109)</f>
        <v>-2.1382999779796948E-3</v>
      </c>
      <c r="X109" s="75">
        <f>IF(ISERROR(F109/RawSEM!G109)=TRUE,0,F109/RawSEM!G109)</f>
        <v>-3.5431381651713431E-2</v>
      </c>
      <c r="Y109" s="75">
        <f>IF(ISERROR(G109/RawSEM!H109)=TRUE,0,G109/RawSEM!H109)</f>
        <v>2.78604625315515E-2</v>
      </c>
      <c r="Z109" s="75">
        <f>IF(ISERROR(H109/RawSEM!I109)=TRUE,0,H109/RawSEM!I109)</f>
        <v>7.6444837932222089E-3</v>
      </c>
      <c r="AA109" s="75">
        <f>IF(ISERROR(I109/RawSEM!J109)=TRUE,0,I109/RawSEM!J109)</f>
        <v>-1.3469686066188669E-2</v>
      </c>
      <c r="AB109" s="56" t="str">
        <f t="shared" si="20"/>
        <v>08-Apr-2025  Bl No 12</v>
      </c>
      <c r="CQ109" s="75"/>
      <c r="CR109" s="75"/>
      <c r="CS109" s="75"/>
      <c r="CT109" s="75"/>
      <c r="CU109" s="75"/>
      <c r="CV109" s="75"/>
      <c r="CW109" s="75"/>
      <c r="CX109" s="56"/>
    </row>
    <row r="110" spans="1:102" ht="17.100000000000001" customHeight="1" x14ac:dyDescent="0.25">
      <c r="A110" s="60">
        <f>RawSEM!A110</f>
        <v>45755</v>
      </c>
      <c r="B110" s="18">
        <v>13</v>
      </c>
      <c r="C110" s="20">
        <f>-RawSEM!D110+RawSCADA!D110</f>
        <v>-4.4838512222222562</v>
      </c>
      <c r="D110" s="20">
        <f>-RawSEM!E110+RawSCADA!E110</f>
        <v>2.5654116666666766</v>
      </c>
      <c r="E110" s="20">
        <f>-RawSEM!F110+RawSCADA!F110</f>
        <v>-0.80836611111109846</v>
      </c>
      <c r="F110" s="20">
        <f>-RawSEM!G110+RawSCADA!G110</f>
        <v>-1.8740002222222216</v>
      </c>
      <c r="G110" s="20">
        <f>-RawSEM!H110+RawSCADA!H110</f>
        <v>1.5943875555555564</v>
      </c>
      <c r="H110" s="20">
        <f>-RawSEM!I110+RawSCADA!I110</f>
        <v>0.45634311111111003</v>
      </c>
      <c r="I110" s="20">
        <f>-RawSEM!J110+RawSCADA!J110</f>
        <v>-0.9706512222222301</v>
      </c>
      <c r="J110" s="56" t="str">
        <f t="shared" si="19"/>
        <v>08-Apr-2025  Bl No 13</v>
      </c>
      <c r="K110" s="18">
        <f t="shared" si="18"/>
        <v>8</v>
      </c>
      <c r="U110" s="75">
        <f>IF(ISERROR(C110/RawSEM!D110)=TRUE,0,C110/RawSEM!D110)</f>
        <v>-4.3667225533073322E-3</v>
      </c>
      <c r="V110" s="75">
        <f>IF(ISERROR(D110/RawSEM!E110)=TRUE,0,D110/RawSEM!E110)</f>
        <v>1.5774095338574205E-2</v>
      </c>
      <c r="W110" s="75">
        <f>IF(ISERROR(E110/RawSEM!F110)=TRUE,0,E110/RawSEM!F110)</f>
        <v>-4.1977256923167519E-3</v>
      </c>
      <c r="X110" s="75">
        <f>IF(ISERROR(F110/RawSEM!G110)=TRUE,0,F110/RawSEM!G110)</f>
        <v>-2.4727560404279751E-2</v>
      </c>
      <c r="Y110" s="75">
        <f>IF(ISERROR(G110/RawSEM!H110)=TRUE,0,G110/RawSEM!H110)</f>
        <v>2.1391297918217044E-2</v>
      </c>
      <c r="Z110" s="75">
        <f>IF(ISERROR(H110/RawSEM!I110)=TRUE,0,H110/RawSEM!I110)</f>
        <v>9.1108271664093205E-3</v>
      </c>
      <c r="AA110" s="75">
        <f>IF(ISERROR(I110/RawSEM!J110)=TRUE,0,I110/RawSEM!J110)</f>
        <v>-9.5568895592821786E-3</v>
      </c>
      <c r="AB110" s="56" t="str">
        <f t="shared" si="20"/>
        <v>08-Apr-2025  Bl No 13</v>
      </c>
      <c r="CQ110" s="75"/>
      <c r="CR110" s="75"/>
      <c r="CS110" s="75"/>
      <c r="CT110" s="75"/>
      <c r="CU110" s="75"/>
      <c r="CV110" s="75"/>
      <c r="CW110" s="75"/>
      <c r="CX110" s="56"/>
    </row>
    <row r="111" spans="1:102" ht="17.100000000000001" customHeight="1" x14ac:dyDescent="0.25">
      <c r="A111" s="60">
        <f>RawSEM!A111</f>
        <v>45755</v>
      </c>
      <c r="B111" s="18">
        <v>14</v>
      </c>
      <c r="C111" s="20">
        <f>-RawSEM!D111+RawSCADA!D111</f>
        <v>-4.0762557777777602</v>
      </c>
      <c r="D111" s="20">
        <f>-RawSEM!E111+RawSCADA!E111</f>
        <v>2.2503808888888841</v>
      </c>
      <c r="E111" s="20">
        <f>-RawSEM!F111+RawSCADA!F111</f>
        <v>-0.55778755555556359</v>
      </c>
      <c r="F111" s="20">
        <f>-RawSEM!G111+RawSCADA!G111</f>
        <v>-2.7654520000000105</v>
      </c>
      <c r="G111" s="20">
        <f>-RawSEM!H111+RawSCADA!H111</f>
        <v>2.1630151111111076</v>
      </c>
      <c r="H111" s="20">
        <f>-RawSEM!I111+RawSCADA!I111</f>
        <v>0.50446733333333782</v>
      </c>
      <c r="I111" s="20">
        <f>-RawSEM!J111+RawSCADA!J111</f>
        <v>-1.2135901111111167</v>
      </c>
      <c r="J111" s="56" t="str">
        <f t="shared" si="19"/>
        <v>08-Apr-2025  Bl No 14</v>
      </c>
      <c r="K111" s="18">
        <f t="shared" si="18"/>
        <v>8</v>
      </c>
      <c r="U111" s="75">
        <f>IF(ISERROR(C111/RawSEM!D111)=TRUE,0,C111/RawSEM!D111)</f>
        <v>-3.9794236347531946E-3</v>
      </c>
      <c r="V111" s="75">
        <f>IF(ISERROR(D111/RawSEM!E111)=TRUE,0,D111/RawSEM!E111)</f>
        <v>1.3801842623514134E-2</v>
      </c>
      <c r="W111" s="75">
        <f>IF(ISERROR(E111/RawSEM!F111)=TRUE,0,E111/RawSEM!F111)</f>
        <v>-2.9200999052206118E-3</v>
      </c>
      <c r="X111" s="75">
        <f>IF(ISERROR(F111/RawSEM!G111)=TRUE,0,F111/RawSEM!G111)</f>
        <v>-3.6202806260373192E-2</v>
      </c>
      <c r="Y111" s="75">
        <f>IF(ISERROR(G111/RawSEM!H111)=TRUE,0,G111/RawSEM!H111)</f>
        <v>3.2959928916628682E-2</v>
      </c>
      <c r="Z111" s="75">
        <f>IF(ISERROR(H111/RawSEM!I111)=TRUE,0,H111/RawSEM!I111)</f>
        <v>1.0109403723654488E-2</v>
      </c>
      <c r="AA111" s="75">
        <f>IF(ISERROR(I111/RawSEM!J111)=TRUE,0,I111/RawSEM!J111)</f>
        <v>-1.2037482652940724E-2</v>
      </c>
      <c r="AB111" s="56" t="str">
        <f t="shared" si="20"/>
        <v>08-Apr-2025  Bl No 14</v>
      </c>
      <c r="CQ111" s="75"/>
      <c r="CR111" s="75"/>
      <c r="CS111" s="75"/>
      <c r="CT111" s="75"/>
      <c r="CU111" s="75"/>
      <c r="CV111" s="75"/>
      <c r="CW111" s="75"/>
      <c r="CX111" s="56"/>
    </row>
    <row r="112" spans="1:102" ht="17.100000000000001" customHeight="1" x14ac:dyDescent="0.25">
      <c r="A112" s="60">
        <f>RawSEM!A112</f>
        <v>45755</v>
      </c>
      <c r="B112" s="18">
        <v>15</v>
      </c>
      <c r="C112" s="20">
        <f>-RawSEM!D112+RawSCADA!D112</f>
        <v>-3.783896666666692</v>
      </c>
      <c r="D112" s="20">
        <f>-RawSEM!E112+RawSCADA!E112</f>
        <v>2.6950336666666601</v>
      </c>
      <c r="E112" s="20">
        <f>-RawSEM!F112+RawSCADA!F112</f>
        <v>-1.8264444444469063E-2</v>
      </c>
      <c r="F112" s="20">
        <f>-RawSEM!G112+RawSCADA!G112</f>
        <v>-2.7154097777777793</v>
      </c>
      <c r="G112" s="20">
        <f>-RawSEM!H112+RawSCADA!H112</f>
        <v>1.873637444444455</v>
      </c>
      <c r="H112" s="20">
        <f>-RawSEM!I112+RawSCADA!I112</f>
        <v>0.50601211111110445</v>
      </c>
      <c r="I112" s="20">
        <f>-RawSEM!J112+RawSCADA!J112</f>
        <v>-0.62283311111110606</v>
      </c>
      <c r="J112" s="56" t="str">
        <f t="shared" si="19"/>
        <v>08-Apr-2025  Bl No 15</v>
      </c>
      <c r="K112" s="18">
        <f t="shared" si="18"/>
        <v>8</v>
      </c>
      <c r="U112" s="75">
        <f>IF(ISERROR(C112/RawSEM!D112)=TRUE,0,C112/RawSEM!D112)</f>
        <v>-3.6904077876076936E-3</v>
      </c>
      <c r="V112" s="75">
        <f>IF(ISERROR(D112/RawSEM!E112)=TRUE,0,D112/RawSEM!E112)</f>
        <v>1.6368210600658451E-2</v>
      </c>
      <c r="W112" s="75">
        <f>IF(ISERROR(E112/RawSEM!F112)=TRUE,0,E112/RawSEM!F112)</f>
        <v>-9.7384816594627233E-5</v>
      </c>
      <c r="X112" s="75">
        <f>IF(ISERROR(F112/RawSEM!G112)=TRUE,0,F112/RawSEM!G112)</f>
        <v>-3.493176222757504E-2</v>
      </c>
      <c r="Y112" s="75">
        <f>IF(ISERROR(G112/RawSEM!H112)=TRUE,0,G112/RawSEM!H112)</f>
        <v>2.8824481927282639E-2</v>
      </c>
      <c r="Z112" s="75">
        <f>IF(ISERROR(H112/RawSEM!I112)=TRUE,0,H112/RawSEM!I112)</f>
        <v>1.0205149062421435E-2</v>
      </c>
      <c r="AA112" s="75">
        <f>IF(ISERROR(I112/RawSEM!J112)=TRUE,0,I112/RawSEM!J112)</f>
        <v>-6.1739999118864599E-3</v>
      </c>
      <c r="AB112" s="56" t="str">
        <f t="shared" si="20"/>
        <v>08-Apr-2025  Bl No 15</v>
      </c>
      <c r="CQ112" s="75"/>
      <c r="CR112" s="75"/>
      <c r="CS112" s="75"/>
      <c r="CT112" s="75"/>
      <c r="CU112" s="75"/>
      <c r="CV112" s="75"/>
      <c r="CW112" s="75"/>
      <c r="CX112" s="56"/>
    </row>
    <row r="113" spans="1:102" ht="17.100000000000001" customHeight="1" x14ac:dyDescent="0.25">
      <c r="A113" s="60">
        <f>RawSEM!A113</f>
        <v>45755</v>
      </c>
      <c r="B113" s="18">
        <v>16</v>
      </c>
      <c r="C113" s="20">
        <f>-RawSEM!D113+RawSCADA!D113</f>
        <v>-4.6057457777777699</v>
      </c>
      <c r="D113" s="20">
        <f>-RawSEM!E113+RawSCADA!E113</f>
        <v>2.2890996666666865</v>
      </c>
      <c r="E113" s="20">
        <f>-RawSEM!F113+RawSCADA!F113</f>
        <v>0.58270733333336011</v>
      </c>
      <c r="F113" s="20">
        <f>-RawSEM!G113+RawSCADA!G113</f>
        <v>-3.0751948888888876</v>
      </c>
      <c r="G113" s="20">
        <f>-RawSEM!H113+RawSCADA!H113</f>
        <v>2.1175873333333328</v>
      </c>
      <c r="H113" s="20">
        <f>-RawSEM!I113+RawSCADA!I113</f>
        <v>0.1064705555555534</v>
      </c>
      <c r="I113" s="20">
        <f>-RawSEM!J113+RawSCADA!J113</f>
        <v>-1.0116587777777823</v>
      </c>
      <c r="J113" s="56" t="str">
        <f t="shared" si="19"/>
        <v>08-Apr-2025  Bl No 16</v>
      </c>
      <c r="K113" s="18">
        <f t="shared" si="18"/>
        <v>8</v>
      </c>
      <c r="U113" s="75">
        <f>IF(ISERROR(C113/RawSEM!D113)=TRUE,0,C113/RawSEM!D113)</f>
        <v>-4.5081190162773559E-3</v>
      </c>
      <c r="V113" s="75">
        <f>IF(ISERROR(D113/RawSEM!E113)=TRUE,0,D113/RawSEM!E113)</f>
        <v>1.4361525342318852E-2</v>
      </c>
      <c r="W113" s="75">
        <f>IF(ISERROR(E113/RawSEM!F113)=TRUE,0,E113/RawSEM!F113)</f>
        <v>3.2624709888032653E-3</v>
      </c>
      <c r="X113" s="75">
        <f>IF(ISERROR(F113/RawSEM!G113)=TRUE,0,F113/RawSEM!G113)</f>
        <v>-3.8560524511389339E-2</v>
      </c>
      <c r="Y113" s="75">
        <f>IF(ISERROR(G113/RawSEM!H113)=TRUE,0,G113/RawSEM!H113)</f>
        <v>3.247195847032075E-2</v>
      </c>
      <c r="Z113" s="75">
        <f>IF(ISERROR(H113/RawSEM!I113)=TRUE,0,H113/RawSEM!I113)</f>
        <v>2.1389938033500762E-3</v>
      </c>
      <c r="AA113" s="75">
        <f>IF(ISERROR(I113/RawSEM!J113)=TRUE,0,I113/RawSEM!J113)</f>
        <v>-1.0062011427793472E-2</v>
      </c>
      <c r="AB113" s="56" t="str">
        <f t="shared" si="20"/>
        <v>08-Apr-2025  Bl No 16</v>
      </c>
      <c r="CQ113" s="75"/>
      <c r="CR113" s="75"/>
      <c r="CS113" s="75"/>
      <c r="CT113" s="75"/>
      <c r="CU113" s="75"/>
      <c r="CV113" s="75"/>
      <c r="CW113" s="75"/>
      <c r="CX113" s="56"/>
    </row>
    <row r="114" spans="1:102" ht="17.100000000000001" customHeight="1" x14ac:dyDescent="0.25">
      <c r="A114" s="60">
        <f>RawSEM!A114</f>
        <v>45755</v>
      </c>
      <c r="B114" s="18">
        <v>17</v>
      </c>
      <c r="C114" s="20">
        <f>-RawSEM!D114+RawSCADA!D114</f>
        <v>-7.5470720000000711</v>
      </c>
      <c r="D114" s="20">
        <f>-RawSEM!E114+RawSCADA!E114</f>
        <v>2.6662609999999916</v>
      </c>
      <c r="E114" s="20">
        <f>-RawSEM!F114+RawSCADA!F114</f>
        <v>1.3907706666666684</v>
      </c>
      <c r="F114" s="20">
        <f>-RawSEM!G114+RawSCADA!G114</f>
        <v>-3.8435264444444499</v>
      </c>
      <c r="G114" s="20">
        <f>-RawSEM!H114+RawSCADA!H114</f>
        <v>2.0912061111111058</v>
      </c>
      <c r="H114" s="20">
        <f>-RawSEM!I114+RawSCADA!I114</f>
        <v>-8.1681888888887499E-2</v>
      </c>
      <c r="I114" s="20">
        <f>-RawSEM!J114+RawSCADA!J114</f>
        <v>-1.3400072222222263</v>
      </c>
      <c r="J114" s="56" t="str">
        <f t="shared" si="19"/>
        <v>08-Apr-2025  Bl No 17</v>
      </c>
      <c r="K114" s="18">
        <f t="shared" si="18"/>
        <v>8</v>
      </c>
      <c r="U114" s="75">
        <f>IF(ISERROR(C114/RawSEM!D114)=TRUE,0,C114/RawSEM!D114)</f>
        <v>-7.4881066941698427E-3</v>
      </c>
      <c r="V114" s="75">
        <f>IF(ISERROR(D114/RawSEM!E114)=TRUE,0,D114/RawSEM!E114)</f>
        <v>1.701002196693718E-2</v>
      </c>
      <c r="W114" s="75">
        <f>IF(ISERROR(E114/RawSEM!F114)=TRUE,0,E114/RawSEM!F114)</f>
        <v>8.1037607805754357E-3</v>
      </c>
      <c r="X114" s="75">
        <f>IF(ISERROR(F114/RawSEM!G114)=TRUE,0,F114/RawSEM!G114)</f>
        <v>-4.578512490592225E-2</v>
      </c>
      <c r="Y114" s="75">
        <f>IF(ISERROR(G114/RawSEM!H114)=TRUE,0,G114/RawSEM!H114)</f>
        <v>3.0911589315653021E-2</v>
      </c>
      <c r="Z114" s="75">
        <f>IF(ISERROR(H114/RawSEM!I114)=TRUE,0,H114/RawSEM!I114)</f>
        <v>-1.6395664500611711E-3</v>
      </c>
      <c r="AA114" s="75">
        <f>IF(ISERROR(I114/RawSEM!J114)=TRUE,0,I114/RawSEM!J114)</f>
        <v>-1.3335315928075528E-2</v>
      </c>
      <c r="AB114" s="56" t="str">
        <f t="shared" si="20"/>
        <v>08-Apr-2025  Bl No 17</v>
      </c>
      <c r="CQ114" s="75"/>
      <c r="CR114" s="75"/>
      <c r="CS114" s="75"/>
      <c r="CT114" s="75"/>
      <c r="CU114" s="75"/>
      <c r="CV114" s="75"/>
      <c r="CW114" s="75"/>
      <c r="CX114" s="56"/>
    </row>
    <row r="115" spans="1:102" ht="17.100000000000001" customHeight="1" x14ac:dyDescent="0.25">
      <c r="A115" s="60">
        <f>RawSEM!A115</f>
        <v>45755</v>
      </c>
      <c r="B115" s="18">
        <v>18</v>
      </c>
      <c r="C115" s="20">
        <f>-RawSEM!D115+RawSCADA!D115</f>
        <v>-6.9281685555555441</v>
      </c>
      <c r="D115" s="20">
        <f>-RawSEM!E115+RawSCADA!E115</f>
        <v>1.7745304444444514</v>
      </c>
      <c r="E115" s="20">
        <f>-RawSEM!F115+RawSCADA!F115</f>
        <v>0.68809666666666658</v>
      </c>
      <c r="F115" s="20">
        <f>-RawSEM!G115+RawSCADA!G115</f>
        <v>-4.4421272222222115</v>
      </c>
      <c r="G115" s="20">
        <f>-RawSEM!H115+RawSCADA!H115</f>
        <v>3.1499611111111108</v>
      </c>
      <c r="H115" s="20">
        <f>-RawSEM!I115+RawSCADA!I115</f>
        <v>0.50270344444444248</v>
      </c>
      <c r="I115" s="20">
        <f>-RawSEM!J115+RawSCADA!J115</f>
        <v>-1.4436915555555458</v>
      </c>
      <c r="J115" s="56" t="str">
        <f t="shared" si="19"/>
        <v>08-Apr-2025  Bl No 18</v>
      </c>
      <c r="K115" s="18">
        <f t="shared" si="18"/>
        <v>8</v>
      </c>
      <c r="U115" s="75">
        <f>IF(ISERROR(C115/RawSEM!D115)=TRUE,0,C115/RawSEM!D115)</f>
        <v>-6.8772574565113325E-3</v>
      </c>
      <c r="V115" s="75">
        <f>IF(ISERROR(D115/RawSEM!E115)=TRUE,0,D115/RawSEM!E115)</f>
        <v>1.1083822494166251E-2</v>
      </c>
      <c r="W115" s="75">
        <f>IF(ISERROR(E115/RawSEM!F115)=TRUE,0,E115/RawSEM!F115)</f>
        <v>3.8460664217752167E-3</v>
      </c>
      <c r="X115" s="75">
        <f>IF(ISERROR(F115/RawSEM!G115)=TRUE,0,F115/RawSEM!G115)</f>
        <v>-5.0154084722322467E-2</v>
      </c>
      <c r="Y115" s="75">
        <f>IF(ISERROR(G115/RawSEM!H115)=TRUE,0,G115/RawSEM!H115)</f>
        <v>4.6664431355197905E-2</v>
      </c>
      <c r="Z115" s="75">
        <f>IF(ISERROR(H115/RawSEM!I115)=TRUE,0,H115/RawSEM!I115)</f>
        <v>1.0173876458058952E-2</v>
      </c>
      <c r="AA115" s="75">
        <f>IF(ISERROR(I115/RawSEM!J115)=TRUE,0,I115/RawSEM!J115)</f>
        <v>-1.3834399776489776E-2</v>
      </c>
      <c r="AB115" s="56" t="str">
        <f t="shared" si="20"/>
        <v>08-Apr-2025  Bl No 18</v>
      </c>
      <c r="CQ115" s="75"/>
      <c r="CR115" s="75"/>
      <c r="CS115" s="75"/>
      <c r="CT115" s="75"/>
      <c r="CU115" s="75"/>
      <c r="CV115" s="75"/>
      <c r="CW115" s="75"/>
      <c r="CX115" s="56"/>
    </row>
    <row r="116" spans="1:102" ht="17.100000000000001" customHeight="1" x14ac:dyDescent="0.25">
      <c r="A116" s="60">
        <f>RawSEM!A116</f>
        <v>45755</v>
      </c>
      <c r="B116" s="18">
        <v>19</v>
      </c>
      <c r="C116" s="20">
        <f>-RawSEM!D116+RawSCADA!D116</f>
        <v>-6.0765999999999849</v>
      </c>
      <c r="D116" s="20">
        <f>-RawSEM!E116+RawSCADA!E116</f>
        <v>2.384015777777762</v>
      </c>
      <c r="E116" s="20">
        <f>-RawSEM!F116+RawSCADA!F116</f>
        <v>1.4768990000000031</v>
      </c>
      <c r="F116" s="20">
        <f>-RawSEM!G116+RawSCADA!G116</f>
        <v>-4.4937696666666653</v>
      </c>
      <c r="G116" s="20">
        <f>-RawSEM!H116+RawSCADA!H116</f>
        <v>2.0179159999999996</v>
      </c>
      <c r="H116" s="20">
        <f>-RawSEM!I116+RawSCADA!I116</f>
        <v>0.31530311111111331</v>
      </c>
      <c r="I116" s="20">
        <f>-RawSEM!J116+RawSCADA!J116</f>
        <v>-1.3603573333333259</v>
      </c>
      <c r="J116" s="56" t="str">
        <f t="shared" si="19"/>
        <v>08-Apr-2025  Bl No 19</v>
      </c>
      <c r="K116" s="18">
        <f t="shared" si="18"/>
        <v>8</v>
      </c>
      <c r="U116" s="75">
        <f>IF(ISERROR(C116/RawSEM!D116)=TRUE,0,C116/RawSEM!D116)</f>
        <v>-6.0701305762344455E-3</v>
      </c>
      <c r="V116" s="75">
        <f>IF(ISERROR(D116/RawSEM!E116)=TRUE,0,D116/RawSEM!E116)</f>
        <v>1.4477922394099082E-2</v>
      </c>
      <c r="W116" s="75">
        <f>IF(ISERROR(E116/RawSEM!F116)=TRUE,0,E116/RawSEM!F116)</f>
        <v>8.3460425637722126E-3</v>
      </c>
      <c r="X116" s="75">
        <f>IF(ISERROR(F116/RawSEM!G116)=TRUE,0,F116/RawSEM!G116)</f>
        <v>-4.6478134492013101E-2</v>
      </c>
      <c r="Y116" s="75">
        <f>IF(ISERROR(G116/RawSEM!H116)=TRUE,0,G116/RawSEM!H116)</f>
        <v>2.660922632234107E-2</v>
      </c>
      <c r="Z116" s="75">
        <f>IF(ISERROR(H116/RawSEM!I116)=TRUE,0,H116/RawSEM!I116)</f>
        <v>6.325291107188118E-3</v>
      </c>
      <c r="AA116" s="75">
        <f>IF(ISERROR(I116/RawSEM!J116)=TRUE,0,I116/RawSEM!J116)</f>
        <v>-1.2731420128828025E-2</v>
      </c>
      <c r="AB116" s="56" t="str">
        <f t="shared" si="20"/>
        <v>08-Apr-2025  Bl No 19</v>
      </c>
      <c r="CQ116" s="75"/>
      <c r="CR116" s="75"/>
      <c r="CS116" s="75"/>
      <c r="CT116" s="75"/>
      <c r="CU116" s="75"/>
      <c r="CV116" s="75"/>
      <c r="CW116" s="75"/>
      <c r="CX116" s="56"/>
    </row>
    <row r="117" spans="1:102" ht="17.100000000000001" customHeight="1" x14ac:dyDescent="0.25">
      <c r="A117" s="60">
        <f>RawSEM!A117</f>
        <v>45755</v>
      </c>
      <c r="B117" s="18">
        <v>20</v>
      </c>
      <c r="C117" s="20">
        <f>-RawSEM!D117+RawSCADA!D117</f>
        <v>-0.84250499999996009</v>
      </c>
      <c r="D117" s="20">
        <f>-RawSEM!E117+RawSCADA!E117</f>
        <v>2.2601571111111127</v>
      </c>
      <c r="E117" s="20">
        <f>-RawSEM!F117+RawSCADA!F117</f>
        <v>0.91770055555554109</v>
      </c>
      <c r="F117" s="20">
        <f>-RawSEM!G117+RawSCADA!G117</f>
        <v>-3.7606930000000034</v>
      </c>
      <c r="G117" s="20">
        <f>-RawSEM!H117+RawSCADA!H117</f>
        <v>2.1425281111111047</v>
      </c>
      <c r="H117" s="20">
        <f>-RawSEM!I117+RawSCADA!I117</f>
        <v>-7.4829777777779327E-2</v>
      </c>
      <c r="I117" s="20">
        <f>-RawSEM!J117+RawSCADA!J117</f>
        <v>-0.86490411111111598</v>
      </c>
      <c r="J117" s="56" t="str">
        <f t="shared" si="19"/>
        <v>08-Apr-2025  Bl No 20</v>
      </c>
      <c r="K117" s="18">
        <f t="shared" si="18"/>
        <v>8</v>
      </c>
      <c r="U117" s="75">
        <f>IF(ISERROR(C117/RawSEM!D117)=TRUE,0,C117/RawSEM!D117)</f>
        <v>-8.4992585906178662E-4</v>
      </c>
      <c r="V117" s="75">
        <f>IF(ISERROR(D117/RawSEM!E117)=TRUE,0,D117/RawSEM!E117)</f>
        <v>1.339341123579735E-2</v>
      </c>
      <c r="W117" s="75">
        <f>IF(ISERROR(E117/RawSEM!F117)=TRUE,0,E117/RawSEM!F117)</f>
        <v>5.2755418712068436E-3</v>
      </c>
      <c r="X117" s="75">
        <f>IF(ISERROR(F117/RawSEM!G117)=TRUE,0,F117/RawSEM!G117)</f>
        <v>-3.4553829632130204E-2</v>
      </c>
      <c r="Y117" s="75">
        <f>IF(ISERROR(G117/RawSEM!H117)=TRUE,0,G117/RawSEM!H117)</f>
        <v>2.4373943272437439E-2</v>
      </c>
      <c r="Z117" s="75">
        <f>IF(ISERROR(H117/RawSEM!I117)=TRUE,0,H117/RawSEM!I117)</f>
        <v>-1.4765615681982722E-3</v>
      </c>
      <c r="AA117" s="75">
        <f>IF(ISERROR(I117/RawSEM!J117)=TRUE,0,I117/RawSEM!J117)</f>
        <v>-8.4351263079417566E-3</v>
      </c>
      <c r="AB117" s="56" t="str">
        <f t="shared" si="20"/>
        <v>08-Apr-2025  Bl No 20</v>
      </c>
      <c r="CQ117" s="75"/>
      <c r="CR117" s="75"/>
      <c r="CS117" s="75"/>
      <c r="CT117" s="75"/>
      <c r="CU117" s="75"/>
      <c r="CV117" s="75"/>
      <c r="CW117" s="75"/>
      <c r="CX117" s="56"/>
    </row>
    <row r="118" spans="1:102" ht="17.100000000000001" customHeight="1" x14ac:dyDescent="0.25">
      <c r="A118" s="60">
        <f>RawSEM!A118</f>
        <v>45755</v>
      </c>
      <c r="B118" s="18">
        <v>21</v>
      </c>
      <c r="C118" s="20">
        <f>-RawSEM!D118+RawSCADA!D118</f>
        <v>-1.5148499999999103</v>
      </c>
      <c r="D118" s="20">
        <f>-RawSEM!E118+RawSCADA!E118</f>
        <v>3.0286311111111104</v>
      </c>
      <c r="E118" s="20">
        <f>-RawSEM!F118+RawSCADA!F118</f>
        <v>2.7095559999999921</v>
      </c>
      <c r="F118" s="20">
        <f>-RawSEM!G118+RawSCADA!G118</f>
        <v>-3.4760106666666672</v>
      </c>
      <c r="G118" s="20">
        <f>-RawSEM!H118+RawSCADA!H118</f>
        <v>2.6027695555555539</v>
      </c>
      <c r="H118" s="20">
        <f>-RawSEM!I118+RawSCADA!I118</f>
        <v>-0.20060077777777963</v>
      </c>
      <c r="I118" s="20">
        <f>-RawSEM!J118+RawSCADA!J118</f>
        <v>-0.94771866666665971</v>
      </c>
      <c r="J118" s="56" t="str">
        <f t="shared" si="19"/>
        <v>08-Apr-2025  Bl No 21</v>
      </c>
      <c r="K118" s="18">
        <f t="shared" si="18"/>
        <v>8</v>
      </c>
      <c r="U118" s="75">
        <f>IF(ISERROR(C118/RawSEM!D118)=TRUE,0,C118/RawSEM!D118)</f>
        <v>-1.5124130065748522E-3</v>
      </c>
      <c r="V118" s="75">
        <f>IF(ISERROR(D118/RawSEM!E118)=TRUE,0,D118/RawSEM!E118)</f>
        <v>2.1603003047008656E-2</v>
      </c>
      <c r="W118" s="75">
        <f>IF(ISERROR(E118/RawSEM!F118)=TRUE,0,E118/RawSEM!F118)</f>
        <v>1.6497138403838145E-2</v>
      </c>
      <c r="X118" s="75">
        <f>IF(ISERROR(F118/RawSEM!G118)=TRUE,0,F118/RawSEM!G118)</f>
        <v>-2.7563839723921773E-2</v>
      </c>
      <c r="Y118" s="75">
        <f>IF(ISERROR(G118/RawSEM!H118)=TRUE,0,G118/RawSEM!H118)</f>
        <v>2.7593692809903165E-2</v>
      </c>
      <c r="Z118" s="75">
        <f>IF(ISERROR(H118/RawSEM!I118)=TRUE,0,H118/RawSEM!I118)</f>
        <v>-3.7481460720810841E-3</v>
      </c>
      <c r="AA118" s="75">
        <f>IF(ISERROR(I118/RawSEM!J118)=TRUE,0,I118/RawSEM!J118)</f>
        <v>-8.9778052286293205E-3</v>
      </c>
      <c r="AB118" s="56" t="str">
        <f t="shared" si="20"/>
        <v>08-Apr-2025  Bl No 21</v>
      </c>
      <c r="CQ118" s="75"/>
      <c r="CR118" s="75"/>
      <c r="CS118" s="75"/>
      <c r="CT118" s="75"/>
      <c r="CU118" s="75"/>
      <c r="CV118" s="75"/>
      <c r="CW118" s="75"/>
      <c r="CX118" s="56"/>
    </row>
    <row r="119" spans="1:102" ht="17.100000000000001" customHeight="1" x14ac:dyDescent="0.25">
      <c r="A119" s="60">
        <f>RawSEM!A119</f>
        <v>45755</v>
      </c>
      <c r="B119" s="18">
        <v>22</v>
      </c>
      <c r="C119" s="20">
        <f>-RawSEM!D119+RawSCADA!D119</f>
        <v>-1.9527647777778157</v>
      </c>
      <c r="D119" s="20">
        <f>-RawSEM!E119+RawSCADA!E119</f>
        <v>1.0534214444444672</v>
      </c>
      <c r="E119" s="20">
        <f>-RawSEM!F119+RawSCADA!F119</f>
        <v>3.5487885555555465</v>
      </c>
      <c r="F119" s="20">
        <f>-RawSEM!G119+RawSCADA!G119</f>
        <v>-4.3343956666666656</v>
      </c>
      <c r="G119" s="20">
        <f>-RawSEM!H119+RawSCADA!H119</f>
        <v>3.2139736666666749</v>
      </c>
      <c r="H119" s="20">
        <f>-RawSEM!I119+RawSCADA!I119</f>
        <v>0.12999233333333393</v>
      </c>
      <c r="I119" s="20">
        <f>-RawSEM!J119+RawSCADA!J119</f>
        <v>-0.91328799999999433</v>
      </c>
      <c r="J119" s="56" t="str">
        <f t="shared" si="19"/>
        <v>08-Apr-2025  Bl No 22</v>
      </c>
      <c r="K119" s="18">
        <f t="shared" si="18"/>
        <v>8</v>
      </c>
      <c r="U119" s="75">
        <f>IF(ISERROR(C119/RawSEM!D119)=TRUE,0,C119/RawSEM!D119)</f>
        <v>-1.9244744642997592E-3</v>
      </c>
      <c r="V119" s="75">
        <f>IF(ISERROR(D119/RawSEM!E119)=TRUE,0,D119/RawSEM!E119)</f>
        <v>7.0318377592499641E-3</v>
      </c>
      <c r="W119" s="75">
        <f>IF(ISERROR(E119/RawSEM!F119)=TRUE,0,E119/RawSEM!F119)</f>
        <v>2.2827134811978792E-2</v>
      </c>
      <c r="X119" s="75">
        <f>IF(ISERROR(F119/RawSEM!G119)=TRUE,0,F119/RawSEM!G119)</f>
        <v>-3.0132171992214529E-2</v>
      </c>
      <c r="Y119" s="75">
        <f>IF(ISERROR(G119/RawSEM!H119)=TRUE,0,G119/RawSEM!H119)</f>
        <v>3.1351680817634682E-2</v>
      </c>
      <c r="Z119" s="75">
        <f>IF(ISERROR(H119/RawSEM!I119)=TRUE,0,H119/RawSEM!I119)</f>
        <v>2.2875019943501339E-3</v>
      </c>
      <c r="AA119" s="75">
        <f>IF(ISERROR(I119/RawSEM!J119)=TRUE,0,I119/RawSEM!J119)</f>
        <v>-8.6023555297680861E-3</v>
      </c>
      <c r="AB119" s="56" t="str">
        <f t="shared" si="20"/>
        <v>08-Apr-2025  Bl No 22</v>
      </c>
      <c r="CQ119" s="75"/>
      <c r="CR119" s="75"/>
      <c r="CS119" s="75"/>
      <c r="CT119" s="75"/>
      <c r="CU119" s="75"/>
      <c r="CV119" s="75"/>
      <c r="CW119" s="75"/>
      <c r="CX119" s="56"/>
    </row>
    <row r="120" spans="1:102" ht="17.100000000000001" customHeight="1" x14ac:dyDescent="0.25">
      <c r="A120" s="60">
        <f>RawSEM!A120</f>
        <v>45755</v>
      </c>
      <c r="B120" s="18">
        <v>23</v>
      </c>
      <c r="C120" s="20">
        <f>-RawSEM!D120+RawSCADA!D120</f>
        <v>-4.9147984444443864</v>
      </c>
      <c r="D120" s="20">
        <f>-RawSEM!E120+RawSCADA!E120</f>
        <v>1.71534433333332</v>
      </c>
      <c r="E120" s="20">
        <f>-RawSEM!F120+RawSCADA!F120</f>
        <v>4.5691911111111096</v>
      </c>
      <c r="F120" s="20">
        <f>-RawSEM!G120+RawSCADA!G120</f>
        <v>-4.4074011111111133</v>
      </c>
      <c r="G120" s="20">
        <f>-RawSEM!H120+RawSCADA!H120</f>
        <v>3.3845311111111158</v>
      </c>
      <c r="H120" s="20">
        <f>-RawSEM!I120+RawSCADA!I120</f>
        <v>0.31024488888888868</v>
      </c>
      <c r="I120" s="20">
        <f>-RawSEM!J120+RawSCADA!J120</f>
        <v>-1.5503326666666624</v>
      </c>
      <c r="J120" s="56" t="str">
        <f t="shared" si="19"/>
        <v>08-Apr-2025  Bl No 23</v>
      </c>
      <c r="K120" s="18">
        <f t="shared" si="18"/>
        <v>8</v>
      </c>
      <c r="U120" s="75">
        <f>IF(ISERROR(C120/RawSEM!D120)=TRUE,0,C120/RawSEM!D120)</f>
        <v>-4.7787422990004684E-3</v>
      </c>
      <c r="V120" s="75">
        <f>IF(ISERROR(D120/RawSEM!E120)=TRUE,0,D120/RawSEM!E120)</f>
        <v>1.0826271203734618E-2</v>
      </c>
      <c r="W120" s="75">
        <f>IF(ISERROR(E120/RawSEM!F120)=TRUE,0,E120/RawSEM!F120)</f>
        <v>2.9158026903591157E-2</v>
      </c>
      <c r="X120" s="75">
        <f>IF(ISERROR(F120/RawSEM!G120)=TRUE,0,F120/RawSEM!G120)</f>
        <v>-2.7779350698218137E-2</v>
      </c>
      <c r="Y120" s="75">
        <f>IF(ISERROR(G120/RawSEM!H120)=TRUE,0,G120/RawSEM!H120)</f>
        <v>3.1443061232916347E-2</v>
      </c>
      <c r="Z120" s="75">
        <f>IF(ISERROR(H120/RawSEM!I120)=TRUE,0,H120/RawSEM!I120)</f>
        <v>4.7358112435413107E-3</v>
      </c>
      <c r="AA120" s="75">
        <f>IF(ISERROR(I120/RawSEM!J120)=TRUE,0,I120/RawSEM!J120)</f>
        <v>-1.3957605592887851E-2</v>
      </c>
      <c r="AB120" s="56" t="str">
        <f t="shared" si="20"/>
        <v>08-Apr-2025  Bl No 23</v>
      </c>
      <c r="CQ120" s="75"/>
      <c r="CR120" s="75"/>
      <c r="CS120" s="75"/>
      <c r="CT120" s="75"/>
      <c r="CU120" s="75"/>
      <c r="CV120" s="75"/>
      <c r="CW120" s="75"/>
      <c r="CX120" s="56"/>
    </row>
    <row r="121" spans="1:102" ht="17.100000000000001" customHeight="1" x14ac:dyDescent="0.25">
      <c r="A121" s="60">
        <f>RawSEM!A121</f>
        <v>45755</v>
      </c>
      <c r="B121" s="18">
        <v>24</v>
      </c>
      <c r="C121" s="20">
        <f>-RawSEM!D121+RawSCADA!D121</f>
        <v>-0.61922911111128087</v>
      </c>
      <c r="D121" s="20">
        <f>-RawSEM!E121+RawSCADA!E121</f>
        <v>2.0508016666666435</v>
      </c>
      <c r="E121" s="20">
        <f>-RawSEM!F121+RawSCADA!F121</f>
        <v>4.312599222222218</v>
      </c>
      <c r="F121" s="20">
        <f>-RawSEM!G121+RawSCADA!G121</f>
        <v>-4.1579103333333194</v>
      </c>
      <c r="G121" s="20">
        <f>-RawSEM!H121+RawSCADA!H121</f>
        <v>3.4978902222222246</v>
      </c>
      <c r="H121" s="20">
        <f>-RawSEM!I121+RawSCADA!I121</f>
        <v>0.15793600000000652</v>
      </c>
      <c r="I121" s="20">
        <f>-RawSEM!J121+RawSCADA!J121</f>
        <v>-1.6062378888888844</v>
      </c>
      <c r="J121" s="56" t="str">
        <f t="shared" si="19"/>
        <v>08-Apr-2025  Bl No 24</v>
      </c>
      <c r="K121" s="18">
        <f t="shared" si="18"/>
        <v>8</v>
      </c>
      <c r="U121" s="75">
        <f>IF(ISERROR(C121/RawSEM!D121)=TRUE,0,C121/RawSEM!D121)</f>
        <v>-5.8713524194322849E-4</v>
      </c>
      <c r="V121" s="75">
        <f>IF(ISERROR(D121/RawSEM!E121)=TRUE,0,D121/RawSEM!E121)</f>
        <v>1.2934010607057202E-2</v>
      </c>
      <c r="W121" s="75">
        <f>IF(ISERROR(E121/RawSEM!F121)=TRUE,0,E121/RawSEM!F121)</f>
        <v>2.6483952919046132E-2</v>
      </c>
      <c r="X121" s="75">
        <f>IF(ISERROR(F121/RawSEM!G121)=TRUE,0,F121/RawSEM!G121)</f>
        <v>-2.4565364073242377E-2</v>
      </c>
      <c r="Y121" s="75">
        <f>IF(ISERROR(G121/RawSEM!H121)=TRUE,0,G121/RawSEM!H121)</f>
        <v>3.1266449119561938E-2</v>
      </c>
      <c r="Z121" s="75">
        <f>IF(ISERROR(H121/RawSEM!I121)=TRUE,0,H121/RawSEM!I121)</f>
        <v>2.216458964859191E-3</v>
      </c>
      <c r="AA121" s="75">
        <f>IF(ISERROR(I121/RawSEM!J121)=TRUE,0,I121/RawSEM!J121)</f>
        <v>-1.3575003793752066E-2</v>
      </c>
      <c r="AB121" s="56" t="str">
        <f t="shared" si="20"/>
        <v>08-Apr-2025  Bl No 24</v>
      </c>
      <c r="CQ121" s="75"/>
      <c r="CR121" s="75"/>
      <c r="CS121" s="75"/>
      <c r="CT121" s="75"/>
      <c r="CU121" s="75"/>
      <c r="CV121" s="75"/>
      <c r="CW121" s="75"/>
      <c r="CX121" s="56"/>
    </row>
    <row r="122" spans="1:102" ht="17.100000000000001" customHeight="1" x14ac:dyDescent="0.25">
      <c r="A122" s="60">
        <f>RawSEM!A122</f>
        <v>45755</v>
      </c>
      <c r="B122" s="18">
        <v>25</v>
      </c>
      <c r="C122" s="20">
        <f>-RawSEM!D122+RawSCADA!D122</f>
        <v>-0.76357366666661619</v>
      </c>
      <c r="D122" s="20">
        <f>-RawSEM!E122+RawSCADA!E122</f>
        <v>1.6068528888889091</v>
      </c>
      <c r="E122" s="20">
        <f>-RawSEM!F122+RawSCADA!F122</f>
        <v>3.4240566666666723</v>
      </c>
      <c r="F122" s="20">
        <f>-RawSEM!G122+RawSCADA!G122</f>
        <v>-4.0800736666666637</v>
      </c>
      <c r="G122" s="20">
        <f>-RawSEM!H122+RawSCADA!H122</f>
        <v>3.425383999999994</v>
      </c>
      <c r="H122" s="20">
        <f>-RawSEM!I122+RawSCADA!I122</f>
        <v>5.8817222222216969E-2</v>
      </c>
      <c r="I122" s="20">
        <f>-RawSEM!J122+RawSCADA!J122</f>
        <v>-0.92608455555556191</v>
      </c>
      <c r="J122" s="56" t="str">
        <f t="shared" si="19"/>
        <v>08-Apr-2025  Bl No 25</v>
      </c>
      <c r="K122" s="18">
        <f t="shared" si="18"/>
        <v>8</v>
      </c>
      <c r="U122" s="75">
        <f>IF(ISERROR(C122/RawSEM!D122)=TRUE,0,C122/RawSEM!D122)</f>
        <v>-7.1093139506213832E-4</v>
      </c>
      <c r="V122" s="75">
        <f>IF(ISERROR(D122/RawSEM!E122)=TRUE,0,D122/RawSEM!E122)</f>
        <v>1.0914049465458138E-2</v>
      </c>
      <c r="W122" s="75">
        <f>IF(ISERROR(E122/RawSEM!F122)=TRUE,0,E122/RawSEM!F122)</f>
        <v>2.0283782641697837E-2</v>
      </c>
      <c r="X122" s="75">
        <f>IF(ISERROR(F122/RawSEM!G122)=TRUE,0,F122/RawSEM!G122)</f>
        <v>-2.3344413032535458E-2</v>
      </c>
      <c r="Y122" s="75">
        <f>IF(ISERROR(G122/RawSEM!H122)=TRUE,0,G122/RawSEM!H122)</f>
        <v>2.9470231949893264E-2</v>
      </c>
      <c r="Z122" s="75">
        <f>IF(ISERROR(H122/RawSEM!I122)=TRUE,0,H122/RawSEM!I122)</f>
        <v>7.8297686664293082E-4</v>
      </c>
      <c r="AA122" s="75">
        <f>IF(ISERROR(I122/RawSEM!J122)=TRUE,0,I122/RawSEM!J122)</f>
        <v>-7.3989689971202732E-3</v>
      </c>
      <c r="AB122" s="56" t="str">
        <f t="shared" si="20"/>
        <v>08-Apr-2025  Bl No 25</v>
      </c>
      <c r="CQ122" s="75"/>
      <c r="CR122" s="75"/>
      <c r="CS122" s="75"/>
      <c r="CT122" s="75"/>
      <c r="CU122" s="75"/>
      <c r="CV122" s="75"/>
      <c r="CW122" s="75"/>
      <c r="CX122" s="56"/>
    </row>
    <row r="123" spans="1:102" ht="17.100000000000001" customHeight="1" x14ac:dyDescent="0.25">
      <c r="A123" s="60">
        <f>RawSEM!A123</f>
        <v>45755</v>
      </c>
      <c r="B123" s="18">
        <v>26</v>
      </c>
      <c r="C123" s="20">
        <f>-RawSEM!D123+RawSCADA!D123</f>
        <v>3.9460652222221597</v>
      </c>
      <c r="D123" s="20">
        <f>-RawSEM!E123+RawSCADA!E123</f>
        <v>0.98352822222221903</v>
      </c>
      <c r="E123" s="20">
        <f>-RawSEM!F123+RawSCADA!F123</f>
        <v>2.382328777777758</v>
      </c>
      <c r="F123" s="20">
        <f>-RawSEM!G123+RawSCADA!G123</f>
        <v>-2.9377772222222234</v>
      </c>
      <c r="G123" s="20">
        <f>-RawSEM!H123+RawSCADA!H123</f>
        <v>2.1838434444444488</v>
      </c>
      <c r="H123" s="20">
        <f>-RawSEM!I123+RawSCADA!I123</f>
        <v>-0.27460800000000063</v>
      </c>
      <c r="I123" s="20">
        <f>-RawSEM!J123+RawSCADA!J123</f>
        <v>-1.0791624444444494</v>
      </c>
      <c r="J123" s="56" t="str">
        <f t="shared" si="19"/>
        <v>08-Apr-2025  Bl No 26</v>
      </c>
      <c r="K123" s="18">
        <f t="shared" si="18"/>
        <v>8</v>
      </c>
      <c r="U123" s="75">
        <f>IF(ISERROR(C123/RawSEM!D123)=TRUE,0,C123/RawSEM!D123)</f>
        <v>3.5824982009748196E-3</v>
      </c>
      <c r="V123" s="75">
        <f>IF(ISERROR(D123/RawSEM!E123)=TRUE,0,D123/RawSEM!E123)</f>
        <v>7.0624030982962592E-3</v>
      </c>
      <c r="W123" s="75">
        <f>IF(ISERROR(E123/RawSEM!F123)=TRUE,0,E123/RawSEM!F123)</f>
        <v>1.3630957444197789E-2</v>
      </c>
      <c r="X123" s="75">
        <f>IF(ISERROR(F123/RawSEM!G123)=TRUE,0,F123/RawSEM!G123)</f>
        <v>-1.6397785967046989E-2</v>
      </c>
      <c r="Y123" s="75">
        <f>IF(ISERROR(G123/RawSEM!H123)=TRUE,0,G123/RawSEM!H123)</f>
        <v>1.78656791117278E-2</v>
      </c>
      <c r="Z123" s="75">
        <f>IF(ISERROR(H123/RawSEM!I123)=TRUE,0,H123/RawSEM!I123)</f>
        <v>-3.3370275314979075E-3</v>
      </c>
      <c r="AA123" s="75">
        <f>IF(ISERROR(I123/RawSEM!J123)=TRUE,0,I123/RawSEM!J123)</f>
        <v>-8.1568359297578361E-3</v>
      </c>
      <c r="AB123" s="56" t="str">
        <f t="shared" si="20"/>
        <v>08-Apr-2025  Bl No 26</v>
      </c>
      <c r="CQ123" s="75"/>
      <c r="CR123" s="75"/>
      <c r="CS123" s="75"/>
      <c r="CT123" s="75"/>
      <c r="CU123" s="75"/>
      <c r="CV123" s="75"/>
      <c r="CW123" s="75"/>
      <c r="CX123" s="56"/>
    </row>
    <row r="124" spans="1:102" ht="17.100000000000001" customHeight="1" x14ac:dyDescent="0.25">
      <c r="A124" s="60">
        <f>RawSEM!A124</f>
        <v>45755</v>
      </c>
      <c r="B124" s="18">
        <v>27</v>
      </c>
      <c r="C124" s="20">
        <f>-RawSEM!D124+RawSCADA!D124</f>
        <v>2.0501353333334009</v>
      </c>
      <c r="D124" s="20">
        <f>-RawSEM!E124+RawSCADA!E124</f>
        <v>0.98275411111112021</v>
      </c>
      <c r="E124" s="20">
        <f>-RawSEM!F124+RawSCADA!F124</f>
        <v>2.6925098888889067</v>
      </c>
      <c r="F124" s="20">
        <f>-RawSEM!G124+RawSCADA!G124</f>
        <v>-0.97456033333332925</v>
      </c>
      <c r="G124" s="20">
        <f>-RawSEM!H124+RawSCADA!H124</f>
        <v>0.77763933333334023</v>
      </c>
      <c r="H124" s="20">
        <f>-RawSEM!I124+RawSCADA!I124</f>
        <v>0.23050000000000637</v>
      </c>
      <c r="I124" s="20">
        <f>-RawSEM!J124+RawSCADA!J124</f>
        <v>-1.3717597777777826</v>
      </c>
      <c r="J124" s="56" t="str">
        <f t="shared" si="19"/>
        <v>08-Apr-2025  Bl No 27</v>
      </c>
      <c r="K124" s="18">
        <f t="shared" si="18"/>
        <v>8</v>
      </c>
      <c r="U124" s="75">
        <f>IF(ISERROR(C124/RawSEM!D124)=TRUE,0,C124/RawSEM!D124)</f>
        <v>1.8416825491869087E-3</v>
      </c>
      <c r="V124" s="75">
        <f>IF(ISERROR(D124/RawSEM!E124)=TRUE,0,D124/RawSEM!E124)</f>
        <v>6.9345697947867059E-3</v>
      </c>
      <c r="W124" s="75">
        <f>IF(ISERROR(E124/RawSEM!F124)=TRUE,0,E124/RawSEM!F124)</f>
        <v>1.4690579016140792E-2</v>
      </c>
      <c r="X124" s="75">
        <f>IF(ISERROR(F124/RawSEM!G124)=TRUE,0,F124/RawSEM!G124)</f>
        <v>-5.6099348802770054E-3</v>
      </c>
      <c r="Y124" s="75">
        <f>IF(ISERROR(G124/RawSEM!H124)=TRUE,0,G124/RawSEM!H124)</f>
        <v>6.1684509002606566E-3</v>
      </c>
      <c r="Z124" s="75">
        <f>IF(ISERROR(H124/RawSEM!I124)=TRUE,0,H124/RawSEM!I124)</f>
        <v>2.6682687855384044E-3</v>
      </c>
      <c r="AA124" s="75">
        <f>IF(ISERROR(I124/RawSEM!J124)=TRUE,0,I124/RawSEM!J124)</f>
        <v>-1.0117237258145232E-2</v>
      </c>
      <c r="AB124" s="56" t="str">
        <f t="shared" si="20"/>
        <v>08-Apr-2025  Bl No 27</v>
      </c>
      <c r="CQ124" s="75"/>
      <c r="CR124" s="75"/>
      <c r="CS124" s="75"/>
      <c r="CT124" s="75"/>
      <c r="CU124" s="75"/>
      <c r="CV124" s="75"/>
      <c r="CW124" s="75"/>
      <c r="CX124" s="56"/>
    </row>
    <row r="125" spans="1:102" ht="17.100000000000001" customHeight="1" x14ac:dyDescent="0.25">
      <c r="A125" s="60">
        <f>RawSEM!A125</f>
        <v>45755</v>
      </c>
      <c r="B125" s="18">
        <v>28</v>
      </c>
      <c r="C125" s="20">
        <f>-RawSEM!D125+RawSCADA!D125</f>
        <v>7.2715845555553642</v>
      </c>
      <c r="D125" s="20">
        <f>-RawSEM!E125+RawSCADA!E125</f>
        <v>0.85825822222221859</v>
      </c>
      <c r="E125" s="20">
        <f>-RawSEM!F125+RawSCADA!F125</f>
        <v>2.8070713333333401</v>
      </c>
      <c r="F125" s="20">
        <f>-RawSEM!G125+RawSCADA!G125</f>
        <v>-0.64598388888887825</v>
      </c>
      <c r="G125" s="20">
        <f>-RawSEM!H125+RawSCADA!H125</f>
        <v>-0.33883266666666145</v>
      </c>
      <c r="H125" s="20">
        <f>-RawSEM!I125+RawSCADA!I125</f>
        <v>4.010154666666665</v>
      </c>
      <c r="I125" s="20">
        <f>-RawSEM!J125+RawSCADA!J125</f>
        <v>-1.9312748888888791</v>
      </c>
      <c r="J125" s="56" t="str">
        <f t="shared" si="19"/>
        <v>08-Apr-2025  Bl No 28</v>
      </c>
      <c r="K125" s="18">
        <f t="shared" si="18"/>
        <v>8</v>
      </c>
      <c r="U125" s="75">
        <f>IF(ISERROR(C125/RawSEM!D125)=TRUE,0,C125/RawSEM!D125)</f>
        <v>6.4667488731396366E-3</v>
      </c>
      <c r="V125" s="75">
        <f>IF(ISERROR(D125/RawSEM!E125)=TRUE,0,D125/RawSEM!E125)</f>
        <v>5.8078209558371004E-3</v>
      </c>
      <c r="W125" s="75">
        <f>IF(ISERROR(E125/RawSEM!F125)=TRUE,0,E125/RawSEM!F125)</f>
        <v>1.4935870149734493E-2</v>
      </c>
      <c r="X125" s="75">
        <f>IF(ISERROR(F125/RawSEM!G125)=TRUE,0,F125/RawSEM!G125)</f>
        <v>-4.6968944877913057E-3</v>
      </c>
      <c r="Y125" s="75">
        <f>IF(ISERROR(G125/RawSEM!H125)=TRUE,0,G125/RawSEM!H125)</f>
        <v>-2.8251876606454735E-3</v>
      </c>
      <c r="Z125" s="75">
        <f>IF(ISERROR(H125/RawSEM!I125)=TRUE,0,H125/RawSEM!I125)</f>
        <v>5.0388955904034291E-2</v>
      </c>
      <c r="AA125" s="75">
        <f>IF(ISERROR(I125/RawSEM!J125)=TRUE,0,I125/RawSEM!J125)</f>
        <v>-1.4449247705274901E-2</v>
      </c>
      <c r="AB125" s="56" t="str">
        <f t="shared" si="20"/>
        <v>08-Apr-2025  Bl No 28</v>
      </c>
      <c r="CQ125" s="75"/>
      <c r="CR125" s="75"/>
      <c r="CS125" s="75"/>
      <c r="CT125" s="75"/>
      <c r="CU125" s="75"/>
      <c r="CV125" s="75"/>
      <c r="CW125" s="75"/>
      <c r="CX125" s="56"/>
    </row>
    <row r="126" spans="1:102" ht="17.100000000000001" customHeight="1" x14ac:dyDescent="0.25">
      <c r="A126" s="60">
        <f>RawSEM!A126</f>
        <v>45755</v>
      </c>
      <c r="B126" s="18">
        <v>29</v>
      </c>
      <c r="C126" s="20">
        <f>-RawSEM!D126+RawSCADA!D126</f>
        <v>10.616089999999986</v>
      </c>
      <c r="D126" s="20">
        <f>-RawSEM!E126+RawSCADA!E126</f>
        <v>0.77752855555553424</v>
      </c>
      <c r="E126" s="20">
        <f>-RawSEM!F126+RawSCADA!F126</f>
        <v>1.9753078888888922</v>
      </c>
      <c r="F126" s="20">
        <f>-RawSEM!G126+RawSCADA!G126</f>
        <v>0.5219152222222192</v>
      </c>
      <c r="G126" s="20">
        <f>-RawSEM!H126+RawSCADA!H126</f>
        <v>0.35534322222221704</v>
      </c>
      <c r="H126" s="20">
        <f>-RawSEM!I126+RawSCADA!I126</f>
        <v>0.42095844444443742</v>
      </c>
      <c r="I126" s="20">
        <f>-RawSEM!J126+RawSCADA!J126</f>
        <v>-1.2286998888888832</v>
      </c>
      <c r="J126" s="56" t="str">
        <f t="shared" si="19"/>
        <v>08-Apr-2025  Bl No 29</v>
      </c>
      <c r="K126" s="18">
        <f t="shared" si="18"/>
        <v>8</v>
      </c>
      <c r="U126" s="75">
        <f>IF(ISERROR(C126/RawSEM!D126)=TRUE,0,C126/RawSEM!D126)</f>
        <v>9.4152712730929435E-3</v>
      </c>
      <c r="V126" s="75">
        <f>IF(ISERROR(D126/RawSEM!E126)=TRUE,0,D126/RawSEM!E126)</f>
        <v>5.9474238247934639E-3</v>
      </c>
      <c r="W126" s="75">
        <f>IF(ISERROR(E126/RawSEM!F126)=TRUE,0,E126/RawSEM!F126)</f>
        <v>1.0375148322528538E-2</v>
      </c>
      <c r="X126" s="75">
        <f>IF(ISERROR(F126/RawSEM!G126)=TRUE,0,F126/RawSEM!G126)</f>
        <v>3.8581696175336968E-3</v>
      </c>
      <c r="Y126" s="75">
        <f>IF(ISERROR(G126/RawSEM!H126)=TRUE,0,G126/RawSEM!H126)</f>
        <v>3.0208862304318077E-3</v>
      </c>
      <c r="Z126" s="75">
        <f>IF(ISERROR(H126/RawSEM!I126)=TRUE,0,H126/RawSEM!I126)</f>
        <v>5.7663012641149614E-3</v>
      </c>
      <c r="AA126" s="75">
        <f>IF(ISERROR(I126/RawSEM!J126)=TRUE,0,I126/RawSEM!J126)</f>
        <v>-8.9150957238364973E-3</v>
      </c>
      <c r="AB126" s="56" t="str">
        <f t="shared" si="20"/>
        <v>08-Apr-2025  Bl No 29</v>
      </c>
      <c r="CQ126" s="75"/>
      <c r="CR126" s="75"/>
      <c r="CS126" s="75"/>
      <c r="CT126" s="75"/>
      <c r="CU126" s="75"/>
      <c r="CV126" s="75"/>
      <c r="CW126" s="75"/>
      <c r="CX126" s="56"/>
    </row>
    <row r="127" spans="1:102" ht="17.100000000000001" customHeight="1" x14ac:dyDescent="0.25">
      <c r="A127" s="60">
        <f>RawSEM!A127</f>
        <v>45755</v>
      </c>
      <c r="B127" s="18">
        <v>30</v>
      </c>
      <c r="C127" s="20">
        <f>-RawSEM!D127+RawSCADA!D127</f>
        <v>10.321321444444493</v>
      </c>
      <c r="D127" s="20">
        <f>-RawSEM!E127+RawSCADA!E127</f>
        <v>-1.0734115555555661</v>
      </c>
      <c r="E127" s="20">
        <f>-RawSEM!F127+RawSCADA!F127</f>
        <v>0.5930616666666424</v>
      </c>
      <c r="F127" s="20">
        <f>-RawSEM!G127+RawSCADA!G127</f>
        <v>-0.49212800000000811</v>
      </c>
      <c r="G127" s="20">
        <f>-RawSEM!H127+RawSCADA!H127</f>
        <v>0.53622566666666671</v>
      </c>
      <c r="H127" s="20">
        <f>-RawSEM!I127+RawSCADA!I127</f>
        <v>-0.13961077777777575</v>
      </c>
      <c r="I127" s="20">
        <f>-RawSEM!J127+RawSCADA!J127</f>
        <v>-1.0552263333333372</v>
      </c>
      <c r="J127" s="56" t="str">
        <f t="shared" si="19"/>
        <v>08-Apr-2025  Bl No 30</v>
      </c>
      <c r="K127" s="18">
        <f t="shared" si="18"/>
        <v>8</v>
      </c>
      <c r="U127" s="75">
        <f>IF(ISERROR(C127/RawSEM!D127)=TRUE,0,C127/RawSEM!D127)</f>
        <v>9.1682824830717109E-3</v>
      </c>
      <c r="V127" s="75">
        <f>IF(ISERROR(D127/RawSEM!E127)=TRUE,0,D127/RawSEM!E127)</f>
        <v>-7.9145881613514411E-3</v>
      </c>
      <c r="W127" s="75">
        <f>IF(ISERROR(E127/RawSEM!F127)=TRUE,0,E127/RawSEM!F127)</f>
        <v>3.0352060944830624E-3</v>
      </c>
      <c r="X127" s="75">
        <f>IF(ISERROR(F127/RawSEM!G127)=TRUE,0,F127/RawSEM!G127)</f>
        <v>-3.2153887892770166E-3</v>
      </c>
      <c r="Y127" s="75">
        <f>IF(ISERROR(G127/RawSEM!H127)=TRUE,0,G127/RawSEM!H127)</f>
        <v>4.4364274872147882E-3</v>
      </c>
      <c r="Z127" s="75">
        <f>IF(ISERROR(H127/RawSEM!I127)=TRUE,0,H127/RawSEM!I127)</f>
        <v>-1.8886739417989142E-3</v>
      </c>
      <c r="AA127" s="75">
        <f>IF(ISERROR(I127/RawSEM!J127)=TRUE,0,I127/RawSEM!J127)</f>
        <v>-7.918933021947152E-3</v>
      </c>
      <c r="AB127" s="56" t="str">
        <f t="shared" si="20"/>
        <v>08-Apr-2025  Bl No 30</v>
      </c>
      <c r="CQ127" s="75"/>
      <c r="CR127" s="75"/>
      <c r="CS127" s="75"/>
      <c r="CT127" s="75"/>
      <c r="CU127" s="75"/>
      <c r="CV127" s="75"/>
      <c r="CW127" s="75"/>
      <c r="CX127" s="56"/>
    </row>
    <row r="128" spans="1:102" ht="17.100000000000001" customHeight="1" x14ac:dyDescent="0.25">
      <c r="A128" s="60">
        <f>RawSEM!A128</f>
        <v>45755</v>
      </c>
      <c r="B128" s="18">
        <v>31</v>
      </c>
      <c r="C128" s="20">
        <f>-RawSEM!D128+RawSCADA!D128</f>
        <v>0.16854188888873978</v>
      </c>
      <c r="D128" s="20">
        <f>-RawSEM!E128+RawSCADA!E128</f>
        <v>0.82698688888888228</v>
      </c>
      <c r="E128" s="20">
        <f>-RawSEM!F128+RawSCADA!F128</f>
        <v>-8.2065888888877225E-2</v>
      </c>
      <c r="F128" s="20">
        <f>-RawSEM!G128+RawSCADA!G128</f>
        <v>-0.66930355555555821</v>
      </c>
      <c r="G128" s="20">
        <f>-RawSEM!H128+RawSCADA!H128</f>
        <v>0.51858877777777934</v>
      </c>
      <c r="H128" s="20">
        <f>-RawSEM!I128+RawSCADA!I128</f>
        <v>0.37775777777777364</v>
      </c>
      <c r="I128" s="20">
        <f>-RawSEM!J128+RawSCADA!J128</f>
        <v>-1.4397806666666781</v>
      </c>
      <c r="J128" s="56" t="str">
        <f t="shared" si="19"/>
        <v>08-Apr-2025  Bl No 31</v>
      </c>
      <c r="K128" s="18">
        <f t="shared" si="18"/>
        <v>8</v>
      </c>
      <c r="U128" s="75">
        <f>IF(ISERROR(C128/RawSEM!D128)=TRUE,0,C128/RawSEM!D128)</f>
        <v>1.4892179556548607E-4</v>
      </c>
      <c r="V128" s="75">
        <f>IF(ISERROR(D128/RawSEM!E128)=TRUE,0,D128/RawSEM!E128)</f>
        <v>5.9897167093501636E-3</v>
      </c>
      <c r="W128" s="75">
        <f>IF(ISERROR(E128/RawSEM!F128)=TRUE,0,E128/RawSEM!F128)</f>
        <v>-4.0877609528231336E-4</v>
      </c>
      <c r="X128" s="75">
        <f>IF(ISERROR(F128/RawSEM!G128)=TRUE,0,F128/RawSEM!G128)</f>
        <v>-4.237128235948219E-3</v>
      </c>
      <c r="Y128" s="75">
        <f>IF(ISERROR(G128/RawSEM!H128)=TRUE,0,G128/RawSEM!H128)</f>
        <v>4.4526594421243001E-3</v>
      </c>
      <c r="Z128" s="75">
        <f>IF(ISERROR(H128/RawSEM!I128)=TRUE,0,H128/RawSEM!I128)</f>
        <v>5.1861309414850858E-3</v>
      </c>
      <c r="AA128" s="75">
        <f>IF(ISERROR(I128/RawSEM!J128)=TRUE,0,I128/RawSEM!J128)</f>
        <v>-1.0621924828597088E-2</v>
      </c>
      <c r="AB128" s="56" t="str">
        <f t="shared" si="20"/>
        <v>08-Apr-2025  Bl No 31</v>
      </c>
      <c r="CQ128" s="75"/>
      <c r="CR128" s="75"/>
      <c r="CS128" s="75"/>
      <c r="CT128" s="75"/>
      <c r="CU128" s="75"/>
      <c r="CV128" s="75"/>
      <c r="CW128" s="75"/>
      <c r="CX128" s="56"/>
    </row>
    <row r="129" spans="1:102" ht="17.100000000000001" customHeight="1" x14ac:dyDescent="0.25">
      <c r="A129" s="60">
        <f>RawSEM!A129</f>
        <v>45755</v>
      </c>
      <c r="B129" s="18">
        <v>32</v>
      </c>
      <c r="C129" s="20">
        <f>-RawSEM!D129+RawSCADA!D129</f>
        <v>1.1373838888887349</v>
      </c>
      <c r="D129" s="20">
        <f>-RawSEM!E129+RawSCADA!E129</f>
        <v>0.11253177777777523</v>
      </c>
      <c r="E129" s="20">
        <f>-RawSEM!F129+RawSCADA!F129</f>
        <v>0.40463211111111264</v>
      </c>
      <c r="F129" s="20">
        <f>-RawSEM!G129+RawSCADA!G129</f>
        <v>-0.94177611111112469</v>
      </c>
      <c r="G129" s="20">
        <f>-RawSEM!H129+RawSCADA!H129</f>
        <v>1.313909333333342</v>
      </c>
      <c r="H129" s="20">
        <f>-RawSEM!I129+RawSCADA!I129</f>
        <v>-2.8356259999999907</v>
      </c>
      <c r="I129" s="20">
        <f>-RawSEM!J129+RawSCADA!J129</f>
        <v>-1.5888743333333366</v>
      </c>
      <c r="J129" s="56" t="str">
        <f t="shared" si="19"/>
        <v>08-Apr-2025  Bl No 32</v>
      </c>
      <c r="K129" s="18">
        <f t="shared" si="18"/>
        <v>8</v>
      </c>
      <c r="U129" s="75">
        <f>IF(ISERROR(C129/RawSEM!D129)=TRUE,0,C129/RawSEM!D129)</f>
        <v>1.0105165728067041E-3</v>
      </c>
      <c r="V129" s="75">
        <f>IF(ISERROR(D129/RawSEM!E129)=TRUE,0,D129/RawSEM!E129)</f>
        <v>7.782445096334486E-4</v>
      </c>
      <c r="W129" s="75">
        <f>IF(ISERROR(E129/RawSEM!F129)=TRUE,0,E129/RawSEM!F129)</f>
        <v>2.0449102206625295E-3</v>
      </c>
      <c r="X129" s="75">
        <f>IF(ISERROR(F129/RawSEM!G129)=TRUE,0,F129/RawSEM!G129)</f>
        <v>-6.0502382119195152E-3</v>
      </c>
      <c r="Y129" s="75">
        <f>IF(ISERROR(G129/RawSEM!H129)=TRUE,0,G129/RawSEM!H129)</f>
        <v>1.2126483458605987E-2</v>
      </c>
      <c r="Z129" s="75">
        <f>IF(ISERROR(H129/RawSEM!I129)=TRUE,0,H129/RawSEM!I129)</f>
        <v>-3.9032402819072665E-2</v>
      </c>
      <c r="AA129" s="75">
        <f>IF(ISERROR(I129/RawSEM!J129)=TRUE,0,I129/RawSEM!J129)</f>
        <v>-1.2543929594751948E-2</v>
      </c>
      <c r="AB129" s="56" t="str">
        <f t="shared" si="20"/>
        <v>08-Apr-2025  Bl No 32</v>
      </c>
      <c r="CQ129" s="75"/>
      <c r="CR129" s="75"/>
      <c r="CS129" s="75"/>
      <c r="CT129" s="75"/>
      <c r="CU129" s="75"/>
      <c r="CV129" s="75"/>
      <c r="CW129" s="75"/>
      <c r="CX129" s="56"/>
    </row>
    <row r="130" spans="1:102" ht="17.100000000000001" customHeight="1" x14ac:dyDescent="0.25">
      <c r="A130" s="60">
        <f>RawSEM!A130</f>
        <v>45755</v>
      </c>
      <c r="B130" s="18">
        <v>33</v>
      </c>
      <c r="C130" s="20">
        <f>-RawSEM!D130+RawSCADA!D130</f>
        <v>2.2715023333332738</v>
      </c>
      <c r="D130" s="20">
        <f>-RawSEM!E130+RawSCADA!E130</f>
        <v>-3.3262986666666734</v>
      </c>
      <c r="E130" s="20">
        <f>-RawSEM!F130+RawSCADA!F130</f>
        <v>0.77834233333334168</v>
      </c>
      <c r="F130" s="20">
        <f>-RawSEM!G130+RawSCADA!G130</f>
        <v>-0.14805944444444208</v>
      </c>
      <c r="G130" s="20">
        <f>-RawSEM!H130+RawSCADA!H130</f>
        <v>0.12296511111111386</v>
      </c>
      <c r="H130" s="20">
        <f>-RawSEM!I130+RawSCADA!I130</f>
        <v>-0.13634688888889457</v>
      </c>
      <c r="I130" s="20">
        <f>-RawSEM!J130+RawSCADA!J130</f>
        <v>-1.5456721111111165</v>
      </c>
      <c r="J130" s="56" t="str">
        <f t="shared" si="19"/>
        <v>08-Apr-2025  Bl No 33</v>
      </c>
      <c r="K130" s="18">
        <f t="shared" ref="K130:K193" si="21">DAY(A130)</f>
        <v>8</v>
      </c>
      <c r="U130" s="75">
        <f>IF(ISERROR(C130/RawSEM!D130)=TRUE,0,C130/RawSEM!D130)</f>
        <v>2.0084395980552944E-3</v>
      </c>
      <c r="V130" s="75">
        <f>IF(ISERROR(D130/RawSEM!E130)=TRUE,0,D130/RawSEM!E130)</f>
        <v>-1.5495215253127779E-2</v>
      </c>
      <c r="W130" s="75">
        <f>IF(ISERROR(E130/RawSEM!F130)=TRUE,0,E130/RawSEM!F130)</f>
        <v>3.7810295875503469E-3</v>
      </c>
      <c r="X130" s="75">
        <f>IF(ISERROR(F130/RawSEM!G130)=TRUE,0,F130/RawSEM!G130)</f>
        <v>-1.0032828359146115E-3</v>
      </c>
      <c r="Y130" s="75">
        <f>IF(ISERROR(G130/RawSEM!H130)=TRUE,0,G130/RawSEM!H130)</f>
        <v>1.1642835741254398E-3</v>
      </c>
      <c r="Z130" s="75">
        <f>IF(ISERROR(H130/RawSEM!I130)=TRUE,0,H130/RawSEM!I130)</f>
        <v>-1.6488043796060504E-3</v>
      </c>
      <c r="AA130" s="75">
        <f>IF(ISERROR(I130/RawSEM!J130)=TRUE,0,I130/RawSEM!J130)</f>
        <v>-1.177981635372489E-2</v>
      </c>
      <c r="AB130" s="56" t="str">
        <f t="shared" si="20"/>
        <v>08-Apr-2025  Bl No 33</v>
      </c>
      <c r="CQ130" s="75"/>
      <c r="CR130" s="75"/>
      <c r="CS130" s="75"/>
      <c r="CT130" s="75"/>
      <c r="CU130" s="75"/>
      <c r="CV130" s="75"/>
      <c r="CW130" s="75"/>
      <c r="CX130" s="56"/>
    </row>
    <row r="131" spans="1:102" ht="17.100000000000001" customHeight="1" x14ac:dyDescent="0.25">
      <c r="A131" s="60">
        <f>RawSEM!A131</f>
        <v>45755</v>
      </c>
      <c r="B131" s="18">
        <v>34</v>
      </c>
      <c r="C131" s="20">
        <f>-RawSEM!D131+RawSCADA!D131</f>
        <v>4.5340928888888357</v>
      </c>
      <c r="D131" s="20">
        <f>-RawSEM!E131+RawSCADA!E131</f>
        <v>-1.1378825555555352</v>
      </c>
      <c r="E131" s="20">
        <f>-RawSEM!F131+RawSCADA!F131</f>
        <v>0.47704577777778923</v>
      </c>
      <c r="F131" s="20">
        <f>-RawSEM!G131+RawSCADA!G131</f>
        <v>-1.0327288888888688</v>
      </c>
      <c r="G131" s="20">
        <f>-RawSEM!H131+RawSCADA!H131</f>
        <v>0.53441422222222457</v>
      </c>
      <c r="H131" s="20">
        <f>-RawSEM!I131+RawSCADA!I131</f>
        <v>0.2665008888888849</v>
      </c>
      <c r="I131" s="20">
        <f>-RawSEM!J131+RawSCADA!J131</f>
        <v>-1.0070238888888952</v>
      </c>
      <c r="J131" s="56" t="str">
        <f t="shared" ref="J131:J194" si="22">TEXT(A131,"DD-MMM-YYYY") &amp;"  " &amp;"Bl No " &amp;B131</f>
        <v>08-Apr-2025  Bl No 34</v>
      </c>
      <c r="K131" s="18">
        <f t="shared" si="21"/>
        <v>8</v>
      </c>
      <c r="U131" s="75">
        <f>IF(ISERROR(C131/RawSEM!D131)=TRUE,0,C131/RawSEM!D131)</f>
        <v>4.0853947513971051E-3</v>
      </c>
      <c r="V131" s="75">
        <f>IF(ISERROR(D131/RawSEM!E131)=TRUE,0,D131/RawSEM!E131)</f>
        <v>-4.5106008139277221E-3</v>
      </c>
      <c r="W131" s="75">
        <f>IF(ISERROR(E131/RawSEM!F131)=TRUE,0,E131/RawSEM!F131)</f>
        <v>2.256579060093931E-3</v>
      </c>
      <c r="X131" s="75">
        <f>IF(ISERROR(F131/RawSEM!G131)=TRUE,0,F131/RawSEM!G131)</f>
        <v>-7.1790089071780382E-3</v>
      </c>
      <c r="Y131" s="75">
        <f>IF(ISERROR(G131/RawSEM!H131)=TRUE,0,G131/RawSEM!H131)</f>
        <v>5.2211731521429744E-3</v>
      </c>
      <c r="Z131" s="75">
        <f>IF(ISERROR(H131/RawSEM!I131)=TRUE,0,H131/RawSEM!I131)</f>
        <v>3.2782840410083662E-3</v>
      </c>
      <c r="AA131" s="75">
        <f>IF(ISERROR(I131/RawSEM!J131)=TRUE,0,I131/RawSEM!J131)</f>
        <v>-8.0405987819531979E-3</v>
      </c>
      <c r="AB131" s="56" t="str">
        <f t="shared" ref="AB131:AB194" si="23">TEXT(A131,"dd-mmm-yyyy") &amp;"  " &amp; "Bl No " &amp; B131:B131</f>
        <v>08-Apr-2025  Bl No 34</v>
      </c>
      <c r="CQ131" s="75"/>
      <c r="CR131" s="75"/>
      <c r="CS131" s="75"/>
      <c r="CT131" s="75"/>
      <c r="CU131" s="75"/>
      <c r="CV131" s="75"/>
      <c r="CW131" s="75"/>
      <c r="CX131" s="56"/>
    </row>
    <row r="132" spans="1:102" ht="17.100000000000001" customHeight="1" x14ac:dyDescent="0.25">
      <c r="A132" s="60">
        <f>RawSEM!A132</f>
        <v>45755</v>
      </c>
      <c r="B132" s="18">
        <v>35</v>
      </c>
      <c r="C132" s="20">
        <f>-RawSEM!D132+RawSCADA!D132</f>
        <v>6.1934899999998834</v>
      </c>
      <c r="D132" s="20">
        <f>-RawSEM!E132+RawSCADA!E132</f>
        <v>0.67557355555555887</v>
      </c>
      <c r="E132" s="20">
        <f>-RawSEM!F132+RawSCADA!F132</f>
        <v>0.74148055555554038</v>
      </c>
      <c r="F132" s="20">
        <f>-RawSEM!G132+RawSCADA!G132</f>
        <v>-0.55147255555553443</v>
      </c>
      <c r="G132" s="20">
        <f>-RawSEM!H132+RawSCADA!H132</f>
        <v>0.72334011111111352</v>
      </c>
      <c r="H132" s="20">
        <f>-RawSEM!I132+RawSCADA!I132</f>
        <v>0.17648211111111323</v>
      </c>
      <c r="I132" s="20">
        <f>-RawSEM!J132+RawSCADA!J132</f>
        <v>-1.4253933333333322</v>
      </c>
      <c r="J132" s="56" t="str">
        <f t="shared" si="22"/>
        <v>08-Apr-2025  Bl No 35</v>
      </c>
      <c r="K132" s="18">
        <f t="shared" si="21"/>
        <v>8</v>
      </c>
      <c r="U132" s="75">
        <f>IF(ISERROR(C132/RawSEM!D132)=TRUE,0,C132/RawSEM!D132)</f>
        <v>5.6341075834992951E-3</v>
      </c>
      <c r="V132" s="75">
        <f>IF(ISERROR(D132/RawSEM!E132)=TRUE,0,D132/RawSEM!E132)</f>
        <v>2.6089503613304396E-3</v>
      </c>
      <c r="W132" s="75">
        <f>IF(ISERROR(E132/RawSEM!F132)=TRUE,0,E132/RawSEM!F132)</f>
        <v>3.4742103077136533E-3</v>
      </c>
      <c r="X132" s="75">
        <f>IF(ISERROR(F132/RawSEM!G132)=TRUE,0,F132/RawSEM!G132)</f>
        <v>-3.8833708555965269E-3</v>
      </c>
      <c r="Y132" s="75">
        <f>IF(ISERROR(G132/RawSEM!H132)=TRUE,0,G132/RawSEM!H132)</f>
        <v>7.3700717211073498E-3</v>
      </c>
      <c r="Z132" s="75">
        <f>IF(ISERROR(H132/RawSEM!I132)=TRUE,0,H132/RawSEM!I132)</f>
        <v>2.2082346235124278E-3</v>
      </c>
      <c r="AA132" s="75">
        <f>IF(ISERROR(I132/RawSEM!J132)=TRUE,0,I132/RawSEM!J132)</f>
        <v>-1.1213256889202152E-2</v>
      </c>
      <c r="AB132" s="56" t="str">
        <f t="shared" si="23"/>
        <v>08-Apr-2025  Bl No 35</v>
      </c>
      <c r="CQ132" s="75"/>
      <c r="CR132" s="75"/>
      <c r="CS132" s="75"/>
      <c r="CT132" s="75"/>
      <c r="CU132" s="75"/>
      <c r="CV132" s="75"/>
      <c r="CW132" s="75"/>
      <c r="CX132" s="56"/>
    </row>
    <row r="133" spans="1:102" ht="17.100000000000001" customHeight="1" x14ac:dyDescent="0.25">
      <c r="A133" s="60">
        <f>RawSEM!A133</f>
        <v>45755</v>
      </c>
      <c r="B133" s="18">
        <v>36</v>
      </c>
      <c r="C133" s="20">
        <f>-RawSEM!D133+RawSCADA!D133</f>
        <v>3.2639133333334485</v>
      </c>
      <c r="D133" s="20">
        <f>-RawSEM!E133+RawSCADA!E133</f>
        <v>-8.98545555555188E-2</v>
      </c>
      <c r="E133" s="20">
        <f>-RawSEM!F133+RawSCADA!F133</f>
        <v>0.82142111111110694</v>
      </c>
      <c r="F133" s="20">
        <f>-RawSEM!G133+RawSCADA!G133</f>
        <v>-0.42072533333333695</v>
      </c>
      <c r="G133" s="20">
        <f>-RawSEM!H133+RawSCADA!H133</f>
        <v>0.66460133333332294</v>
      </c>
      <c r="H133" s="20">
        <f>-RawSEM!I133+RawSCADA!I133</f>
        <v>0.36886188888888682</v>
      </c>
      <c r="I133" s="20">
        <f>-RawSEM!J133+RawSCADA!J133</f>
        <v>-0.61065622222221805</v>
      </c>
      <c r="J133" s="56" t="str">
        <f t="shared" si="22"/>
        <v>08-Apr-2025  Bl No 36</v>
      </c>
      <c r="K133" s="18">
        <f t="shared" si="21"/>
        <v>8</v>
      </c>
      <c r="U133" s="75">
        <f>IF(ISERROR(C133/RawSEM!D133)=TRUE,0,C133/RawSEM!D133)</f>
        <v>2.9972751376344596E-3</v>
      </c>
      <c r="V133" s="75">
        <f>IF(ISERROR(D133/RawSEM!E133)=TRUE,0,D133/RawSEM!E133)</f>
        <v>-3.4460468148137327E-4</v>
      </c>
      <c r="W133" s="75">
        <f>IF(ISERROR(E133/RawSEM!F133)=TRUE,0,E133/RawSEM!F133)</f>
        <v>3.8630205990072609E-3</v>
      </c>
      <c r="X133" s="75">
        <f>IF(ISERROR(F133/RawSEM!G133)=TRUE,0,F133/RawSEM!G133)</f>
        <v>-3.0338202152125847E-3</v>
      </c>
      <c r="Y133" s="75">
        <f>IF(ISERROR(G133/RawSEM!H133)=TRUE,0,G133/RawSEM!H133)</f>
        <v>6.8881454211784958E-3</v>
      </c>
      <c r="Z133" s="75">
        <f>IF(ISERROR(H133/RawSEM!I133)=TRUE,0,H133/RawSEM!I133)</f>
        <v>4.7606385114515809E-3</v>
      </c>
      <c r="AA133" s="75">
        <f>IF(ISERROR(I133/RawSEM!J133)=TRUE,0,I133/RawSEM!J133)</f>
        <v>-4.8387666498327904E-3</v>
      </c>
      <c r="AB133" s="56" t="str">
        <f t="shared" si="23"/>
        <v>08-Apr-2025  Bl No 36</v>
      </c>
      <c r="CQ133" s="75"/>
      <c r="CR133" s="75"/>
      <c r="CS133" s="75"/>
      <c r="CT133" s="75"/>
      <c r="CU133" s="75"/>
      <c r="CV133" s="75"/>
      <c r="CW133" s="75"/>
      <c r="CX133" s="56"/>
    </row>
    <row r="134" spans="1:102" ht="17.100000000000001" customHeight="1" x14ac:dyDescent="0.25">
      <c r="A134" s="60">
        <f>RawSEM!A134</f>
        <v>45755</v>
      </c>
      <c r="B134" s="18">
        <v>37</v>
      </c>
      <c r="C134" s="20">
        <f>-RawSEM!D134+RawSCADA!D134</f>
        <v>6.757124333333195</v>
      </c>
      <c r="D134" s="20">
        <f>-RawSEM!E134+RawSCADA!E134</f>
        <v>0.50705555555555293</v>
      </c>
      <c r="E134" s="20">
        <f>-RawSEM!F134+RawSCADA!F134</f>
        <v>1.8930209999999761</v>
      </c>
      <c r="F134" s="20">
        <f>-RawSEM!G134+RawSCADA!G134</f>
        <v>-0.90033633333331409</v>
      </c>
      <c r="G134" s="20">
        <f>-RawSEM!H134+RawSCADA!H134</f>
        <v>0.2444455555555578</v>
      </c>
      <c r="H134" s="20">
        <f>-RawSEM!I134+RawSCADA!I134</f>
        <v>0.45460222222222058</v>
      </c>
      <c r="I134" s="20">
        <f>-RawSEM!J134+RawSCADA!J134</f>
        <v>-1.3953382222222217</v>
      </c>
      <c r="J134" s="56" t="str">
        <f t="shared" si="22"/>
        <v>08-Apr-2025  Bl No 37</v>
      </c>
      <c r="K134" s="18">
        <f t="shared" si="21"/>
        <v>8</v>
      </c>
      <c r="U134" s="75">
        <f>IF(ISERROR(C134/RawSEM!D134)=TRUE,0,C134/RawSEM!D134)</f>
        <v>6.0779256043044161E-3</v>
      </c>
      <c r="V134" s="75">
        <f>IF(ISERROR(D134/RawSEM!E134)=TRUE,0,D134/RawSEM!E134)</f>
        <v>2.0179934171891635E-3</v>
      </c>
      <c r="W134" s="75">
        <f>IF(ISERROR(E134/RawSEM!F134)=TRUE,0,E134/RawSEM!F134)</f>
        <v>9.0598402269671842E-3</v>
      </c>
      <c r="X134" s="75">
        <f>IF(ISERROR(F134/RawSEM!G134)=TRUE,0,F134/RawSEM!G134)</f>
        <v>-6.6253636836674217E-3</v>
      </c>
      <c r="Y134" s="75">
        <f>IF(ISERROR(G134/RawSEM!H134)=TRUE,0,G134/RawSEM!H134)</f>
        <v>2.5533295265684568E-3</v>
      </c>
      <c r="Z134" s="75">
        <f>IF(ISERROR(H134/RawSEM!I134)=TRUE,0,H134/RawSEM!I134)</f>
        <v>6.1719645680218928E-3</v>
      </c>
      <c r="AA134" s="75">
        <f>IF(ISERROR(I134/RawSEM!J134)=TRUE,0,I134/RawSEM!J134)</f>
        <v>-1.1071933637047801E-2</v>
      </c>
      <c r="AB134" s="56" t="str">
        <f t="shared" si="23"/>
        <v>08-Apr-2025  Bl No 37</v>
      </c>
      <c r="CQ134" s="75"/>
      <c r="CR134" s="75"/>
      <c r="CS134" s="75"/>
      <c r="CT134" s="75"/>
      <c r="CU134" s="75"/>
      <c r="CV134" s="75"/>
      <c r="CW134" s="75"/>
      <c r="CX134" s="56"/>
    </row>
    <row r="135" spans="1:102" ht="17.100000000000001" customHeight="1" x14ac:dyDescent="0.25">
      <c r="A135" s="60">
        <f>RawSEM!A135</f>
        <v>45755</v>
      </c>
      <c r="B135" s="18">
        <v>38</v>
      </c>
      <c r="C135" s="20">
        <f>-RawSEM!D135+RawSCADA!D135</f>
        <v>8.5172378888887579</v>
      </c>
      <c r="D135" s="20">
        <f>-RawSEM!E135+RawSCADA!E135</f>
        <v>0.96245333333334315</v>
      </c>
      <c r="E135" s="20">
        <f>-RawSEM!F135+RawSCADA!F135</f>
        <v>-4.3438199999999938</v>
      </c>
      <c r="F135" s="20">
        <f>-RawSEM!G135+RawSCADA!G135</f>
        <v>-0.89305822222220854</v>
      </c>
      <c r="G135" s="20">
        <f>-RawSEM!H135+RawSCADA!H135</f>
        <v>0.31754433333333054</v>
      </c>
      <c r="H135" s="20">
        <f>-RawSEM!I135+RawSCADA!I135</f>
        <v>6.2032666666667069E-2</v>
      </c>
      <c r="I135" s="20">
        <f>-RawSEM!J135+RawSCADA!J135</f>
        <v>-1.0660956666666692</v>
      </c>
      <c r="J135" s="56" t="str">
        <f t="shared" si="22"/>
        <v>08-Apr-2025  Bl No 38</v>
      </c>
      <c r="K135" s="18">
        <f t="shared" si="21"/>
        <v>8</v>
      </c>
      <c r="U135" s="75">
        <f>IF(ISERROR(C135/RawSEM!D135)=TRUE,0,C135/RawSEM!D135)</f>
        <v>7.5332158210038519E-3</v>
      </c>
      <c r="V135" s="75">
        <f>IF(ISERROR(D135/RawSEM!E135)=TRUE,0,D135/RawSEM!E135)</f>
        <v>3.8899177001968876E-3</v>
      </c>
      <c r="W135" s="75">
        <f>IF(ISERROR(E135/RawSEM!F135)=TRUE,0,E135/RawSEM!F135)</f>
        <v>-2.0631862729731318E-2</v>
      </c>
      <c r="X135" s="75">
        <f>IF(ISERROR(F135/RawSEM!G135)=TRUE,0,F135/RawSEM!G135)</f>
        <v>-6.7702478560501145E-3</v>
      </c>
      <c r="Y135" s="75">
        <f>IF(ISERROR(G135/RawSEM!H135)=TRUE,0,G135/RawSEM!H135)</f>
        <v>3.0529821147465899E-3</v>
      </c>
      <c r="Z135" s="75">
        <f>IF(ISERROR(H135/RawSEM!I135)=TRUE,0,H135/RawSEM!I135)</f>
        <v>8.6763828279438112E-4</v>
      </c>
      <c r="AA135" s="75">
        <f>IF(ISERROR(I135/RawSEM!J135)=TRUE,0,I135/RawSEM!J135)</f>
        <v>-8.4097107403247242E-3</v>
      </c>
      <c r="AB135" s="56" t="str">
        <f t="shared" si="23"/>
        <v>08-Apr-2025  Bl No 38</v>
      </c>
      <c r="CQ135" s="75"/>
      <c r="CR135" s="75"/>
      <c r="CS135" s="75"/>
      <c r="CT135" s="75"/>
      <c r="CU135" s="75"/>
      <c r="CV135" s="75"/>
      <c r="CW135" s="75"/>
      <c r="CX135" s="56"/>
    </row>
    <row r="136" spans="1:102" ht="17.100000000000001" customHeight="1" x14ac:dyDescent="0.25">
      <c r="A136" s="60">
        <f>RawSEM!A136</f>
        <v>45755</v>
      </c>
      <c r="B136" s="18">
        <v>39</v>
      </c>
      <c r="C136" s="20">
        <f>-RawSEM!D136+RawSCADA!D136</f>
        <v>5.061986444444301</v>
      </c>
      <c r="D136" s="20">
        <f>-RawSEM!E136+RawSCADA!E136</f>
        <v>0.66320500000000493</v>
      </c>
      <c r="E136" s="20">
        <f>-RawSEM!F136+RawSCADA!F136</f>
        <v>-3.0500049999999987</v>
      </c>
      <c r="F136" s="20">
        <f>-RawSEM!G136+RawSCADA!G136</f>
        <v>0.76028766666667025</v>
      </c>
      <c r="G136" s="20">
        <f>-RawSEM!H136+RawSCADA!H136</f>
        <v>-0.24147377777777024</v>
      </c>
      <c r="H136" s="20">
        <f>-RawSEM!I136+RawSCADA!I136</f>
        <v>-0.20934577777777008</v>
      </c>
      <c r="I136" s="20">
        <f>-RawSEM!J136+RawSCADA!J136</f>
        <v>-1.0656571111111077</v>
      </c>
      <c r="J136" s="56" t="str">
        <f t="shared" si="22"/>
        <v>08-Apr-2025  Bl No 39</v>
      </c>
      <c r="K136" s="18">
        <f t="shared" si="21"/>
        <v>8</v>
      </c>
      <c r="U136" s="75">
        <f>IF(ISERROR(C136/RawSEM!D136)=TRUE,0,C136/RawSEM!D136)</f>
        <v>4.3412509092288975E-3</v>
      </c>
      <c r="V136" s="75">
        <f>IF(ISERROR(D136/RawSEM!E136)=TRUE,0,D136/RawSEM!E136)</f>
        <v>2.7142670541327545E-3</v>
      </c>
      <c r="W136" s="75">
        <f>IF(ISERROR(E136/RawSEM!F136)=TRUE,0,E136/RawSEM!F136)</f>
        <v>-1.4476969315520513E-2</v>
      </c>
      <c r="X136" s="75">
        <f>IF(ISERROR(F136/RawSEM!G136)=TRUE,0,F136/RawSEM!G136)</f>
        <v>5.9224243047419902E-3</v>
      </c>
      <c r="Y136" s="75">
        <f>IF(ISERROR(G136/RawSEM!H136)=TRUE,0,G136/RawSEM!H136)</f>
        <v>-2.4288835958398741E-3</v>
      </c>
      <c r="Z136" s="75">
        <f>IF(ISERROR(H136/RawSEM!I136)=TRUE,0,H136/RawSEM!I136)</f>
        <v>-2.9077740985200416E-3</v>
      </c>
      <c r="AA136" s="75">
        <f>IF(ISERROR(I136/RawSEM!J136)=TRUE,0,I136/RawSEM!J136)</f>
        <v>-8.3337799605160447E-3</v>
      </c>
      <c r="AB136" s="56" t="str">
        <f t="shared" si="23"/>
        <v>08-Apr-2025  Bl No 39</v>
      </c>
      <c r="CQ136" s="75"/>
      <c r="CR136" s="75"/>
      <c r="CS136" s="75"/>
      <c r="CT136" s="75"/>
      <c r="CU136" s="75"/>
      <c r="CV136" s="75"/>
      <c r="CW136" s="75"/>
      <c r="CX136" s="56"/>
    </row>
    <row r="137" spans="1:102" ht="17.100000000000001" customHeight="1" x14ac:dyDescent="0.25">
      <c r="A137" s="60">
        <f>RawSEM!A137</f>
        <v>45755</v>
      </c>
      <c r="B137" s="18">
        <v>40</v>
      </c>
      <c r="C137" s="20">
        <f>-RawSEM!D137+RawSCADA!D137</f>
        <v>7.334699888888963</v>
      </c>
      <c r="D137" s="20">
        <f>-RawSEM!E137+RawSCADA!E137</f>
        <v>6.7912877777777965</v>
      </c>
      <c r="E137" s="20">
        <f>-RawSEM!F137+RawSCADA!F137</f>
        <v>-4.9067274444444422</v>
      </c>
      <c r="F137" s="20">
        <f>-RawSEM!G137+RawSCADA!G137</f>
        <v>0.15321933333333959</v>
      </c>
      <c r="G137" s="20">
        <f>-RawSEM!H137+RawSCADA!H137</f>
        <v>-0.39650555555554945</v>
      </c>
      <c r="H137" s="20">
        <f>-RawSEM!I137+RawSCADA!I137</f>
        <v>0.43520499999999629</v>
      </c>
      <c r="I137" s="20">
        <f>-RawSEM!J137+RawSCADA!J137</f>
        <v>-0.89896855555555533</v>
      </c>
      <c r="J137" s="56" t="str">
        <f t="shared" si="22"/>
        <v>08-Apr-2025  Bl No 40</v>
      </c>
      <c r="K137" s="18">
        <f t="shared" si="21"/>
        <v>8</v>
      </c>
      <c r="U137" s="75">
        <f>IF(ISERROR(C137/RawSEM!D137)=TRUE,0,C137/RawSEM!D137)</f>
        <v>6.1279154944148565E-3</v>
      </c>
      <c r="V137" s="75">
        <f>IF(ISERROR(D137/RawSEM!E137)=TRUE,0,D137/RawSEM!E137)</f>
        <v>2.7400199226543416E-2</v>
      </c>
      <c r="W137" s="75">
        <f>IF(ISERROR(E137/RawSEM!F137)=TRUE,0,E137/RawSEM!F137)</f>
        <v>-2.2712356098999537E-2</v>
      </c>
      <c r="X137" s="75">
        <f>IF(ISERROR(F137/RawSEM!G137)=TRUE,0,F137/RawSEM!G137)</f>
        <v>1.2187079607424126E-3</v>
      </c>
      <c r="Y137" s="75">
        <f>IF(ISERROR(G137/RawSEM!H137)=TRUE,0,G137/RawSEM!H137)</f>
        <v>-4.1688278614217915E-3</v>
      </c>
      <c r="Z137" s="75">
        <f>IF(ISERROR(H137/RawSEM!I137)=TRUE,0,H137/RawSEM!I137)</f>
        <v>6.0920317364330148E-3</v>
      </c>
      <c r="AA137" s="75">
        <f>IF(ISERROR(I137/RawSEM!J137)=TRUE,0,I137/RawSEM!J137)</f>
        <v>-7.2014733140076791E-3</v>
      </c>
      <c r="AB137" s="56" t="str">
        <f t="shared" si="23"/>
        <v>08-Apr-2025  Bl No 40</v>
      </c>
      <c r="CQ137" s="75"/>
      <c r="CR137" s="75"/>
      <c r="CS137" s="75"/>
      <c r="CT137" s="75"/>
      <c r="CU137" s="75"/>
      <c r="CV137" s="75"/>
      <c r="CW137" s="75"/>
      <c r="CX137" s="56"/>
    </row>
    <row r="138" spans="1:102" ht="17.100000000000001" customHeight="1" x14ac:dyDescent="0.25">
      <c r="A138" s="60">
        <f>RawSEM!A138</f>
        <v>45755</v>
      </c>
      <c r="B138" s="18">
        <v>41</v>
      </c>
      <c r="C138" s="20">
        <f>-RawSEM!D138+RawSCADA!D138</f>
        <v>6.3103455555556138</v>
      </c>
      <c r="D138" s="20">
        <f>-RawSEM!E138+RawSCADA!E138</f>
        <v>0.24733400000002348</v>
      </c>
      <c r="E138" s="20">
        <f>-RawSEM!F138+RawSCADA!F138</f>
        <v>-4.3779707777777617</v>
      </c>
      <c r="F138" s="20">
        <f>-RawSEM!G138+RawSCADA!G138</f>
        <v>0.28494122222221563</v>
      </c>
      <c r="G138" s="20">
        <f>-RawSEM!H138+RawSCADA!H138</f>
        <v>-0.238019444444447</v>
      </c>
      <c r="H138" s="20">
        <f>-RawSEM!I138+RawSCADA!I138</f>
        <v>0.84472133333332522</v>
      </c>
      <c r="I138" s="20">
        <f>-RawSEM!J138+RawSCADA!J138</f>
        <v>-1.7185526666666675</v>
      </c>
      <c r="J138" s="56" t="str">
        <f t="shared" si="22"/>
        <v>08-Apr-2025  Bl No 41</v>
      </c>
      <c r="K138" s="18">
        <f t="shared" si="21"/>
        <v>8</v>
      </c>
      <c r="U138" s="75">
        <f>IF(ISERROR(C138/RawSEM!D138)=TRUE,0,C138/RawSEM!D138)</f>
        <v>5.1934194899374252E-3</v>
      </c>
      <c r="V138" s="75">
        <f>IF(ISERROR(D138/RawSEM!E138)=TRUE,0,D138/RawSEM!E138)</f>
        <v>1.0244229787451449E-3</v>
      </c>
      <c r="W138" s="75">
        <f>IF(ISERROR(E138/RawSEM!F138)=TRUE,0,E138/RawSEM!F138)</f>
        <v>-2.0340875851891423E-2</v>
      </c>
      <c r="X138" s="75">
        <f>IF(ISERROR(F138/RawSEM!G138)=TRUE,0,F138/RawSEM!G138)</f>
        <v>2.3874400031729808E-3</v>
      </c>
      <c r="Y138" s="75">
        <f>IF(ISERROR(G138/RawSEM!H138)=TRUE,0,G138/RawSEM!H138)</f>
        <v>-2.6996615994806074E-3</v>
      </c>
      <c r="Z138" s="75">
        <f>IF(ISERROR(H138/RawSEM!I138)=TRUE,0,H138/RawSEM!I138)</f>
        <v>1.2188918902279361E-2</v>
      </c>
      <c r="AA138" s="75">
        <f>IF(ISERROR(I138/RawSEM!J138)=TRUE,0,I138/RawSEM!J138)</f>
        <v>-1.3585912087309776E-2</v>
      </c>
      <c r="AB138" s="56" t="str">
        <f t="shared" si="23"/>
        <v>08-Apr-2025  Bl No 41</v>
      </c>
      <c r="CQ138" s="75"/>
      <c r="CR138" s="75"/>
      <c r="CS138" s="75"/>
      <c r="CT138" s="75"/>
      <c r="CU138" s="75"/>
      <c r="CV138" s="75"/>
      <c r="CW138" s="75"/>
      <c r="CX138" s="56"/>
    </row>
    <row r="139" spans="1:102" ht="17.100000000000001" customHeight="1" x14ac:dyDescent="0.25">
      <c r="A139" s="60">
        <f>RawSEM!A139</f>
        <v>45755</v>
      </c>
      <c r="B139" s="18">
        <v>42</v>
      </c>
      <c r="C139" s="20">
        <f>-RawSEM!D139+RawSCADA!D139</f>
        <v>10.367568222222189</v>
      </c>
      <c r="D139" s="20">
        <f>-RawSEM!E139+RawSCADA!E139</f>
        <v>0.30166966666666895</v>
      </c>
      <c r="E139" s="20">
        <f>-RawSEM!F139+RawSCADA!F139</f>
        <v>-3.4696717777777906</v>
      </c>
      <c r="F139" s="20">
        <f>-RawSEM!G139+RawSCADA!G139</f>
        <v>0.209340444444436</v>
      </c>
      <c r="G139" s="20">
        <f>-RawSEM!H139+RawSCADA!H139</f>
        <v>-0.91850444444443724</v>
      </c>
      <c r="H139" s="20">
        <f>-RawSEM!I139+RawSCADA!I139</f>
        <v>0.49013611111111288</v>
      </c>
      <c r="I139" s="20">
        <f>-RawSEM!J139+RawSCADA!J139</f>
        <v>-0.80105944444444788</v>
      </c>
      <c r="J139" s="56" t="str">
        <f t="shared" si="22"/>
        <v>08-Apr-2025  Bl No 42</v>
      </c>
      <c r="K139" s="18">
        <f t="shared" si="21"/>
        <v>8</v>
      </c>
      <c r="U139" s="75">
        <f>IF(ISERROR(C139/RawSEM!D139)=TRUE,0,C139/RawSEM!D139)</f>
        <v>8.2814186434585942E-3</v>
      </c>
      <c r="V139" s="75">
        <f>IF(ISERROR(D139/RawSEM!E139)=TRUE,0,D139/RawSEM!E139)</f>
        <v>1.2438624519847162E-3</v>
      </c>
      <c r="W139" s="75">
        <f>IF(ISERROR(E139/RawSEM!F139)=TRUE,0,E139/RawSEM!F139)</f>
        <v>-1.6110328476458543E-2</v>
      </c>
      <c r="X139" s="75">
        <f>IF(ISERROR(F139/RawSEM!G139)=TRUE,0,F139/RawSEM!G139)</f>
        <v>2.0229498744779952E-3</v>
      </c>
      <c r="Y139" s="75">
        <f>IF(ISERROR(G139/RawSEM!H139)=TRUE,0,G139/RawSEM!H139)</f>
        <v>-9.6114868950018129E-3</v>
      </c>
      <c r="Z139" s="75">
        <f>IF(ISERROR(H139/RawSEM!I139)=TRUE,0,H139/RawSEM!I139)</f>
        <v>7.1331952368016193E-3</v>
      </c>
      <c r="AA139" s="75">
        <f>IF(ISERROR(I139/RawSEM!J139)=TRUE,0,I139/RawSEM!J139)</f>
        <v>-6.741880419568416E-3</v>
      </c>
      <c r="AB139" s="56" t="str">
        <f t="shared" si="23"/>
        <v>08-Apr-2025  Bl No 42</v>
      </c>
      <c r="CQ139" s="75"/>
      <c r="CR139" s="75"/>
      <c r="CS139" s="75"/>
      <c r="CT139" s="75"/>
      <c r="CU139" s="75"/>
      <c r="CV139" s="75"/>
      <c r="CW139" s="75"/>
      <c r="CX139" s="56"/>
    </row>
    <row r="140" spans="1:102" ht="17.100000000000001" customHeight="1" x14ac:dyDescent="0.25">
      <c r="A140" s="60">
        <f>RawSEM!A140</f>
        <v>45755</v>
      </c>
      <c r="B140" s="18">
        <v>43</v>
      </c>
      <c r="C140" s="20">
        <f>-RawSEM!D140+RawSCADA!D140</f>
        <v>11.198269222222052</v>
      </c>
      <c r="D140" s="20">
        <f>-RawSEM!E140+RawSCADA!E140</f>
        <v>1.2359666666668545E-2</v>
      </c>
      <c r="E140" s="20">
        <f>-RawSEM!F140+RawSCADA!F140</f>
        <v>-4.9904632222222176</v>
      </c>
      <c r="F140" s="20">
        <f>-RawSEM!G140+RawSCADA!G140</f>
        <v>8.8339666666669814E-2</v>
      </c>
      <c r="G140" s="20">
        <f>-RawSEM!H140+RawSCADA!H140</f>
        <v>-0.23462811111112103</v>
      </c>
      <c r="H140" s="20">
        <f>-RawSEM!I140+RawSCADA!I140</f>
        <v>0.18558488888888292</v>
      </c>
      <c r="I140" s="20">
        <f>-RawSEM!J140+RawSCADA!J140</f>
        <v>-1.0444176666666607</v>
      </c>
      <c r="J140" s="56" t="str">
        <f t="shared" si="22"/>
        <v>08-Apr-2025  Bl No 43</v>
      </c>
      <c r="K140" s="18">
        <f t="shared" si="21"/>
        <v>8</v>
      </c>
      <c r="U140" s="75">
        <f>IF(ISERROR(C140/RawSEM!D140)=TRUE,0,C140/RawSEM!D140)</f>
        <v>8.8170055503833961E-3</v>
      </c>
      <c r="V140" s="75">
        <f>IF(ISERROR(D140/RawSEM!E140)=TRUE,0,D140/RawSEM!E140)</f>
        <v>5.1800182275627553E-5</v>
      </c>
      <c r="W140" s="75">
        <f>IF(ISERROR(E140/RawSEM!F140)=TRUE,0,E140/RawSEM!F140)</f>
        <v>-2.2960429933122882E-2</v>
      </c>
      <c r="X140" s="75">
        <f>IF(ISERROR(F140/RawSEM!G140)=TRUE,0,F140/RawSEM!G140)</f>
        <v>8.5584048587072957E-4</v>
      </c>
      <c r="Y140" s="75">
        <f>IF(ISERROR(G140/RawSEM!H140)=TRUE,0,G140/RawSEM!H140)</f>
        <v>-2.3943598570405852E-3</v>
      </c>
      <c r="Z140" s="75">
        <f>IF(ISERROR(H140/RawSEM!I140)=TRUE,0,H140/RawSEM!I140)</f>
        <v>2.6875794882884243E-3</v>
      </c>
      <c r="AA140" s="75">
        <f>IF(ISERROR(I140/RawSEM!J140)=TRUE,0,I140/RawSEM!J140)</f>
        <v>-8.8875112893196852E-3</v>
      </c>
      <c r="AB140" s="56" t="str">
        <f t="shared" si="23"/>
        <v>08-Apr-2025  Bl No 43</v>
      </c>
      <c r="CQ140" s="75"/>
      <c r="CR140" s="75"/>
      <c r="CS140" s="75"/>
      <c r="CT140" s="75"/>
      <c r="CU140" s="75"/>
      <c r="CV140" s="75"/>
      <c r="CW140" s="75"/>
      <c r="CX140" s="56"/>
    </row>
    <row r="141" spans="1:102" ht="17.100000000000001" customHeight="1" x14ac:dyDescent="0.25">
      <c r="A141" s="60">
        <f>RawSEM!A141</f>
        <v>45755</v>
      </c>
      <c r="B141" s="18">
        <v>44</v>
      </c>
      <c r="C141" s="20">
        <f>-RawSEM!D141+RawSCADA!D141</f>
        <v>14.104822000000013</v>
      </c>
      <c r="D141" s="20">
        <f>-RawSEM!E141+RawSCADA!E141</f>
        <v>0.45063466666664453</v>
      </c>
      <c r="E141" s="20">
        <f>-RawSEM!F141+RawSCADA!F141</f>
        <v>-5.2234104444444256</v>
      </c>
      <c r="F141" s="20">
        <f>-RawSEM!G141+RawSCADA!G141</f>
        <v>0.28371500000000083</v>
      </c>
      <c r="G141" s="20">
        <f>-RawSEM!H141+RawSCADA!H141</f>
        <v>-0.11634455555555689</v>
      </c>
      <c r="H141" s="20">
        <f>-RawSEM!I141+RawSCADA!I141</f>
        <v>0.30356933333334268</v>
      </c>
      <c r="I141" s="20">
        <f>-RawSEM!J141+RawSCADA!J141</f>
        <v>-1.3930158888888968</v>
      </c>
      <c r="J141" s="56" t="str">
        <f t="shared" si="22"/>
        <v>08-Apr-2025  Bl No 44</v>
      </c>
      <c r="K141" s="18">
        <f t="shared" si="21"/>
        <v>8</v>
      </c>
      <c r="U141" s="75">
        <f>IF(ISERROR(C141/RawSEM!D141)=TRUE,0,C141/RawSEM!D141)</f>
        <v>1.0981892593408612E-2</v>
      </c>
      <c r="V141" s="75">
        <f>IF(ISERROR(D141/RawSEM!E141)=TRUE,0,D141/RawSEM!E141)</f>
        <v>1.9249778861005012E-3</v>
      </c>
      <c r="W141" s="75">
        <f>IF(ISERROR(E141/RawSEM!F141)=TRUE,0,E141/RawSEM!F141)</f>
        <v>-2.4051774453453023E-2</v>
      </c>
      <c r="X141" s="75">
        <f>IF(ISERROR(F141/RawSEM!G141)=TRUE,0,F141/RawSEM!G141)</f>
        <v>2.7645674967817033E-3</v>
      </c>
      <c r="Y141" s="75">
        <f>IF(ISERROR(G141/RawSEM!H141)=TRUE,0,G141/RawSEM!H141)</f>
        <v>-1.2663104892155243E-3</v>
      </c>
      <c r="Z141" s="75">
        <f>IF(ISERROR(H141/RawSEM!I141)=TRUE,0,H141/RawSEM!I141)</f>
        <v>4.6002044741862867E-3</v>
      </c>
      <c r="AA141" s="75">
        <f>IF(ISERROR(I141/RawSEM!J141)=TRUE,0,I141/RawSEM!J141)</f>
        <v>-1.1625826975691173E-2</v>
      </c>
      <c r="AB141" s="56" t="str">
        <f t="shared" si="23"/>
        <v>08-Apr-2025  Bl No 44</v>
      </c>
      <c r="CQ141" s="75"/>
      <c r="CR141" s="75"/>
      <c r="CS141" s="75"/>
      <c r="CT141" s="75"/>
      <c r="CU141" s="75"/>
      <c r="CV141" s="75"/>
      <c r="CW141" s="75"/>
      <c r="CX141" s="56"/>
    </row>
    <row r="142" spans="1:102" ht="17.100000000000001" customHeight="1" x14ac:dyDescent="0.25">
      <c r="A142" s="60">
        <f>RawSEM!A142</f>
        <v>45755</v>
      </c>
      <c r="B142" s="18">
        <v>45</v>
      </c>
      <c r="C142" s="20">
        <f>-RawSEM!D142+RawSCADA!D142</f>
        <v>11.37691711111097</v>
      </c>
      <c r="D142" s="20">
        <f>-RawSEM!E142+RawSCADA!E142</f>
        <v>0.18747977777778146</v>
      </c>
      <c r="E142" s="20">
        <f>-RawSEM!F142+RawSCADA!F142</f>
        <v>-2.941736777777777</v>
      </c>
      <c r="F142" s="20">
        <f>-RawSEM!G142+RawSCADA!G142</f>
        <v>0.28094655555555903</v>
      </c>
      <c r="G142" s="20">
        <f>-RawSEM!H142+RawSCADA!H142</f>
        <v>-0.51048777777776877</v>
      </c>
      <c r="H142" s="20">
        <f>-RawSEM!I142+RawSCADA!I142</f>
        <v>0.42671711111111676</v>
      </c>
      <c r="I142" s="20">
        <f>-RawSEM!J142+RawSCADA!J142</f>
        <v>-1.2428424444444488</v>
      </c>
      <c r="J142" s="56" t="str">
        <f t="shared" si="22"/>
        <v>08-Apr-2025  Bl No 45</v>
      </c>
      <c r="K142" s="18">
        <f t="shared" si="21"/>
        <v>8</v>
      </c>
      <c r="U142" s="75">
        <f>IF(ISERROR(C142/RawSEM!D142)=TRUE,0,C142/RawSEM!D142)</f>
        <v>8.8305177795027015E-3</v>
      </c>
      <c r="V142" s="75">
        <f>IF(ISERROR(D142/RawSEM!E142)=TRUE,0,D142/RawSEM!E142)</f>
        <v>8.0558723872065866E-4</v>
      </c>
      <c r="W142" s="75">
        <f>IF(ISERROR(E142/RawSEM!F142)=TRUE,0,E142/RawSEM!F142)</f>
        <v>-1.3338233726432818E-2</v>
      </c>
      <c r="X142" s="75">
        <f>IF(ISERROR(F142/RawSEM!G142)=TRUE,0,F142/RawSEM!G142)</f>
        <v>2.5325467623709061E-3</v>
      </c>
      <c r="Y142" s="75">
        <f>IF(ISERROR(G142/RawSEM!H142)=TRUE,0,G142/RawSEM!H142)</f>
        <v>-5.6866442289791735E-3</v>
      </c>
      <c r="Z142" s="75">
        <f>IF(ISERROR(H142/RawSEM!I142)=TRUE,0,H142/RawSEM!I142)</f>
        <v>6.2176107251468273E-3</v>
      </c>
      <c r="AA142" s="75">
        <f>IF(ISERROR(I142/RawSEM!J142)=TRUE,0,I142/RawSEM!J142)</f>
        <v>-1.052008163572413E-2</v>
      </c>
      <c r="AB142" s="56" t="str">
        <f t="shared" si="23"/>
        <v>08-Apr-2025  Bl No 45</v>
      </c>
      <c r="CQ142" s="75"/>
      <c r="CR142" s="75"/>
      <c r="CS142" s="75"/>
      <c r="CT142" s="75"/>
      <c r="CU142" s="75"/>
      <c r="CV142" s="75"/>
      <c r="CW142" s="75"/>
      <c r="CX142" s="56"/>
    </row>
    <row r="143" spans="1:102" ht="17.100000000000001" customHeight="1" x14ac:dyDescent="0.25">
      <c r="A143" s="60">
        <f>RawSEM!A143</f>
        <v>45755</v>
      </c>
      <c r="B143" s="18">
        <v>46</v>
      </c>
      <c r="C143" s="20">
        <f>-RawSEM!D143+RawSCADA!D143</f>
        <v>12.386891111111026</v>
      </c>
      <c r="D143" s="20">
        <f>-RawSEM!E143+RawSCADA!E143</f>
        <v>0.71082377777779016</v>
      </c>
      <c r="E143" s="20">
        <f>-RawSEM!F143+RawSCADA!F143</f>
        <v>2.2424611111110835</v>
      </c>
      <c r="F143" s="20">
        <f>-RawSEM!G143+RawSCADA!G143</f>
        <v>0.10822766666666439</v>
      </c>
      <c r="G143" s="20">
        <f>-RawSEM!H143+RawSCADA!H143</f>
        <v>-0.43457333333333281</v>
      </c>
      <c r="H143" s="20">
        <f>-RawSEM!I143+RawSCADA!I143</f>
        <v>0.25362344444444318</v>
      </c>
      <c r="I143" s="20">
        <f>-RawSEM!J143+RawSCADA!J143</f>
        <v>-1.3183043333333302</v>
      </c>
      <c r="J143" s="56" t="str">
        <f t="shared" si="22"/>
        <v>08-Apr-2025  Bl No 46</v>
      </c>
      <c r="K143" s="18">
        <f t="shared" si="21"/>
        <v>8</v>
      </c>
      <c r="U143" s="75">
        <f>IF(ISERROR(C143/RawSEM!D143)=TRUE,0,C143/RawSEM!D143)</f>
        <v>9.4699900442374255E-3</v>
      </c>
      <c r="V143" s="75">
        <f>IF(ISERROR(D143/RawSEM!E143)=TRUE,0,D143/RawSEM!E143)</f>
        <v>3.1041778678167465E-3</v>
      </c>
      <c r="W143" s="75">
        <f>IF(ISERROR(E143/RawSEM!F143)=TRUE,0,E143/RawSEM!F143)</f>
        <v>1.0539446229379379E-2</v>
      </c>
      <c r="X143" s="75">
        <f>IF(ISERROR(F143/RawSEM!G143)=TRUE,0,F143/RawSEM!G143)</f>
        <v>9.9835929646193301E-4</v>
      </c>
      <c r="Y143" s="75">
        <f>IF(ISERROR(G143/RawSEM!H143)=TRUE,0,G143/RawSEM!H143)</f>
        <v>-4.793821407980038E-3</v>
      </c>
      <c r="Z143" s="75">
        <f>IF(ISERROR(H143/RawSEM!I143)=TRUE,0,H143/RawSEM!I143)</f>
        <v>3.8158603013354756E-3</v>
      </c>
      <c r="AA143" s="75">
        <f>IF(ISERROR(I143/RawSEM!J143)=TRUE,0,I143/RawSEM!J143)</f>
        <v>-1.145204398144928E-2</v>
      </c>
      <c r="AB143" s="56" t="str">
        <f t="shared" si="23"/>
        <v>08-Apr-2025  Bl No 46</v>
      </c>
      <c r="CQ143" s="75"/>
      <c r="CR143" s="75"/>
      <c r="CS143" s="75"/>
      <c r="CT143" s="75"/>
      <c r="CU143" s="75"/>
      <c r="CV143" s="75"/>
      <c r="CW143" s="75"/>
      <c r="CX143" s="56"/>
    </row>
    <row r="144" spans="1:102" ht="17.100000000000001" customHeight="1" x14ac:dyDescent="0.25">
      <c r="A144" s="60">
        <f>RawSEM!A144</f>
        <v>45755</v>
      </c>
      <c r="B144" s="18">
        <v>47</v>
      </c>
      <c r="C144" s="20">
        <f>-RawSEM!D144+RawSCADA!D144</f>
        <v>8.4794825555557054</v>
      </c>
      <c r="D144" s="20">
        <f>-RawSEM!E144+RawSCADA!E144</f>
        <v>0.10715477777776528</v>
      </c>
      <c r="E144" s="20">
        <f>-RawSEM!F144+RawSCADA!F144</f>
        <v>3.1095994444444557</v>
      </c>
      <c r="F144" s="20">
        <f>-RawSEM!G144+RawSCADA!G144</f>
        <v>-0.25991155555554712</v>
      </c>
      <c r="G144" s="20">
        <f>-RawSEM!H144+RawSCADA!H144</f>
        <v>-4.0946777777776333E-2</v>
      </c>
      <c r="H144" s="20">
        <f>-RawSEM!I144+RawSCADA!I144</f>
        <v>7.5385777777782437E-2</v>
      </c>
      <c r="I144" s="20">
        <f>-RawSEM!J144+RawSCADA!J144</f>
        <v>-1.1734152222222178</v>
      </c>
      <c r="J144" s="56" t="str">
        <f t="shared" si="22"/>
        <v>08-Apr-2025  Bl No 47</v>
      </c>
      <c r="K144" s="18">
        <f t="shared" si="21"/>
        <v>8</v>
      </c>
      <c r="U144" s="75">
        <f>IF(ISERROR(C144/RawSEM!D144)=TRUE,0,C144/RawSEM!D144)</f>
        <v>6.4301900036564125E-3</v>
      </c>
      <c r="V144" s="75">
        <f>IF(ISERROR(D144/RawSEM!E144)=TRUE,0,D144/RawSEM!E144)</f>
        <v>4.726747331439587E-4</v>
      </c>
      <c r="W144" s="75">
        <f>IF(ISERROR(E144/RawSEM!F144)=TRUE,0,E144/RawSEM!F144)</f>
        <v>1.4596796949038204E-2</v>
      </c>
      <c r="X144" s="75">
        <f>IF(ISERROR(F144/RawSEM!G144)=TRUE,0,F144/RawSEM!G144)</f>
        <v>-2.5037508889947974E-3</v>
      </c>
      <c r="Y144" s="75">
        <f>IF(ISERROR(G144/RawSEM!H144)=TRUE,0,G144/RawSEM!H144)</f>
        <v>-4.3375088746140249E-4</v>
      </c>
      <c r="Z144" s="75">
        <f>IF(ISERROR(H144/RawSEM!I144)=TRUE,0,H144/RawSEM!I144)</f>
        <v>1.0418156132916312E-3</v>
      </c>
      <c r="AA144" s="75">
        <f>IF(ISERROR(I144/RawSEM!J144)=TRUE,0,I144/RawSEM!J144)</f>
        <v>-9.576835867390358E-3</v>
      </c>
      <c r="AB144" s="56" t="str">
        <f t="shared" si="23"/>
        <v>08-Apr-2025  Bl No 47</v>
      </c>
      <c r="CQ144" s="75"/>
      <c r="CR144" s="75"/>
      <c r="CS144" s="75"/>
      <c r="CT144" s="75"/>
      <c r="CU144" s="75"/>
      <c r="CV144" s="75"/>
      <c r="CW144" s="75"/>
      <c r="CX144" s="56"/>
    </row>
    <row r="145" spans="1:102" ht="17.100000000000001" customHeight="1" x14ac:dyDescent="0.25">
      <c r="A145" s="60">
        <f>RawSEM!A145</f>
        <v>45755</v>
      </c>
      <c r="B145" s="18">
        <v>48</v>
      </c>
      <c r="C145" s="20">
        <f>-RawSEM!D145+RawSCADA!D145</f>
        <v>7.6158553333332293</v>
      </c>
      <c r="D145" s="20">
        <f>-RawSEM!E145+RawSCADA!E145</f>
        <v>0.30836811111112183</v>
      </c>
      <c r="E145" s="20">
        <f>-RawSEM!F145+RawSCADA!F145</f>
        <v>4.3480034444444584</v>
      </c>
      <c r="F145" s="20">
        <f>-RawSEM!G145+RawSCADA!G145</f>
        <v>3.6634111111112588E-2</v>
      </c>
      <c r="G145" s="20">
        <f>-RawSEM!H145+RawSCADA!H145</f>
        <v>-0.67737844444444306</v>
      </c>
      <c r="H145" s="20">
        <f>-RawSEM!I145+RawSCADA!I145</f>
        <v>0.42766311111110156</v>
      </c>
      <c r="I145" s="20">
        <f>-RawSEM!J145+RawSCADA!J145</f>
        <v>-1.0318532222222245</v>
      </c>
      <c r="J145" s="56" t="str">
        <f t="shared" si="22"/>
        <v>08-Apr-2025  Bl No 48</v>
      </c>
      <c r="K145" s="18">
        <f t="shared" si="21"/>
        <v>8</v>
      </c>
      <c r="U145" s="75">
        <f>IF(ISERROR(C145/RawSEM!D145)=TRUE,0,C145/RawSEM!D145)</f>
        <v>5.7856303832915503E-3</v>
      </c>
      <c r="V145" s="75">
        <f>IF(ISERROR(D145/RawSEM!E145)=TRUE,0,D145/RawSEM!E145)</f>
        <v>1.3627538977648305E-3</v>
      </c>
      <c r="W145" s="75">
        <f>IF(ISERROR(E145/RawSEM!F145)=TRUE,0,E145/RawSEM!F145)</f>
        <v>2.0279488463109171E-2</v>
      </c>
      <c r="X145" s="75">
        <f>IF(ISERROR(F145/RawSEM!G145)=TRUE,0,F145/RawSEM!G145)</f>
        <v>3.6180058611549366E-4</v>
      </c>
      <c r="Y145" s="75">
        <f>IF(ISERROR(G145/RawSEM!H145)=TRUE,0,G145/RawSEM!H145)</f>
        <v>-7.242148684145488E-3</v>
      </c>
      <c r="Z145" s="75">
        <f>IF(ISERROR(H145/RawSEM!I145)=TRUE,0,H145/RawSEM!I145)</f>
        <v>6.1373893698063982E-3</v>
      </c>
      <c r="AA145" s="75">
        <f>IF(ISERROR(I145/RawSEM!J145)=TRUE,0,I145/RawSEM!J145)</f>
        <v>-8.2810601764166849E-3</v>
      </c>
      <c r="AB145" s="56" t="str">
        <f t="shared" si="23"/>
        <v>08-Apr-2025  Bl No 48</v>
      </c>
      <c r="CQ145" s="75"/>
      <c r="CR145" s="75"/>
      <c r="CS145" s="75"/>
      <c r="CT145" s="75"/>
      <c r="CU145" s="75"/>
      <c r="CV145" s="75"/>
      <c r="CW145" s="75"/>
      <c r="CX145" s="56"/>
    </row>
    <row r="146" spans="1:102" ht="17.100000000000001" customHeight="1" x14ac:dyDescent="0.25">
      <c r="A146" s="60">
        <f>RawSEM!A146</f>
        <v>45755</v>
      </c>
      <c r="B146" s="18">
        <v>49</v>
      </c>
      <c r="C146" s="20">
        <f>-RawSEM!D146+RawSCADA!D146</f>
        <v>4.8315292222223434</v>
      </c>
      <c r="D146" s="20">
        <f>-RawSEM!E146+RawSCADA!E146</f>
        <v>0.38750888888890245</v>
      </c>
      <c r="E146" s="20">
        <f>-RawSEM!F146+RawSCADA!F146</f>
        <v>1.7713353333333544</v>
      </c>
      <c r="F146" s="20">
        <f>-RawSEM!G146+RawSCADA!G146</f>
        <v>7.5219333333322425E-2</v>
      </c>
      <c r="G146" s="20">
        <f>-RawSEM!H146+RawSCADA!H146</f>
        <v>-0.31546533333333571</v>
      </c>
      <c r="H146" s="20">
        <f>-RawSEM!I146+RawSCADA!I146</f>
        <v>0.34554077777778502</v>
      </c>
      <c r="I146" s="20">
        <f>-RawSEM!J146+RawSCADA!J146</f>
        <v>-0.38501600000000735</v>
      </c>
      <c r="J146" s="56" t="str">
        <f t="shared" si="22"/>
        <v>08-Apr-2025  Bl No 49</v>
      </c>
      <c r="K146" s="18">
        <f t="shared" si="21"/>
        <v>8</v>
      </c>
      <c r="U146" s="75">
        <f>IF(ISERROR(C146/RawSEM!D146)=TRUE,0,C146/RawSEM!D146)</f>
        <v>3.6500012800592604E-3</v>
      </c>
      <c r="V146" s="75">
        <f>IF(ISERROR(D146/RawSEM!E146)=TRUE,0,D146/RawSEM!E146)</f>
        <v>1.7194594527256159E-3</v>
      </c>
      <c r="W146" s="75">
        <f>IF(ISERROR(E146/RawSEM!F146)=TRUE,0,E146/RawSEM!F146)</f>
        <v>7.8785471584037845E-3</v>
      </c>
      <c r="X146" s="75">
        <f>IF(ISERROR(F146/RawSEM!G146)=TRUE,0,F146/RawSEM!G146)</f>
        <v>7.3996639500998143E-4</v>
      </c>
      <c r="Y146" s="75">
        <f>IF(ISERROR(G146/RawSEM!H146)=TRUE,0,G146/RawSEM!H146)</f>
        <v>-3.3643176065751186E-3</v>
      </c>
      <c r="Z146" s="75">
        <f>IF(ISERROR(H146/RawSEM!I146)=TRUE,0,H146/RawSEM!I146)</f>
        <v>4.7329166362287019E-3</v>
      </c>
      <c r="AA146" s="75">
        <f>IF(ISERROR(I146/RawSEM!J146)=TRUE,0,I146/RawSEM!J146)</f>
        <v>-3.2659473398480537E-3</v>
      </c>
      <c r="AB146" s="56" t="str">
        <f t="shared" si="23"/>
        <v>08-Apr-2025  Bl No 49</v>
      </c>
      <c r="CQ146" s="75"/>
      <c r="CR146" s="75"/>
      <c r="CS146" s="75"/>
      <c r="CT146" s="75"/>
      <c r="CU146" s="75"/>
      <c r="CV146" s="75"/>
      <c r="CW146" s="75"/>
      <c r="CX146" s="56"/>
    </row>
    <row r="147" spans="1:102" ht="17.100000000000001" customHeight="1" x14ac:dyDescent="0.25">
      <c r="A147" s="60">
        <f>RawSEM!A147</f>
        <v>45755</v>
      </c>
      <c r="B147" s="18">
        <v>50</v>
      </c>
      <c r="C147" s="20">
        <f>-RawSEM!D147+RawSCADA!D147</f>
        <v>5.1325469999999314</v>
      </c>
      <c r="D147" s="20">
        <f>-RawSEM!E147+RawSCADA!E147</f>
        <v>0.23133922222223191</v>
      </c>
      <c r="E147" s="20">
        <f>-RawSEM!F147+RawSCADA!F147</f>
        <v>-3.5678408888888669</v>
      </c>
      <c r="F147" s="20">
        <f>-RawSEM!G147+RawSCADA!G147</f>
        <v>-2.5933777777780165E-2</v>
      </c>
      <c r="G147" s="20">
        <f>-RawSEM!H147+RawSCADA!H147</f>
        <v>-0.16543277777778087</v>
      </c>
      <c r="H147" s="20">
        <f>-RawSEM!I147+RawSCADA!I147</f>
        <v>0.21707399999999666</v>
      </c>
      <c r="I147" s="20">
        <f>-RawSEM!J147+RawSCADA!J147</f>
        <v>-0.65695055555555371</v>
      </c>
      <c r="J147" s="56" t="str">
        <f t="shared" si="22"/>
        <v>08-Apr-2025  Bl No 50</v>
      </c>
      <c r="K147" s="18">
        <f t="shared" si="21"/>
        <v>8</v>
      </c>
      <c r="U147" s="75">
        <f>IF(ISERROR(C147/RawSEM!D147)=TRUE,0,C147/RawSEM!D147)</f>
        <v>3.8849965268107954E-3</v>
      </c>
      <c r="V147" s="75">
        <f>IF(ISERROR(D147/RawSEM!E147)=TRUE,0,D147/RawSEM!E147)</f>
        <v>1.0133204838612025E-3</v>
      </c>
      <c r="W147" s="75">
        <f>IF(ISERROR(E147/RawSEM!F147)=TRUE,0,E147/RawSEM!F147)</f>
        <v>-1.591517160375195E-2</v>
      </c>
      <c r="X147" s="75">
        <f>IF(ISERROR(F147/RawSEM!G147)=TRUE,0,F147/RawSEM!G147)</f>
        <v>-2.4924682083869059E-4</v>
      </c>
      <c r="Y147" s="75">
        <f>IF(ISERROR(G147/RawSEM!H147)=TRUE,0,G147/RawSEM!H147)</f>
        <v>-1.822396469809522E-3</v>
      </c>
      <c r="Z147" s="75">
        <f>IF(ISERROR(H147/RawSEM!I147)=TRUE,0,H147/RawSEM!I147)</f>
        <v>2.7637810914868488E-3</v>
      </c>
      <c r="AA147" s="75">
        <f>IF(ISERROR(I147/RawSEM!J147)=TRUE,0,I147/RawSEM!J147)</f>
        <v>-6.0830557530922556E-3</v>
      </c>
      <c r="AB147" s="56" t="str">
        <f t="shared" si="23"/>
        <v>08-Apr-2025  Bl No 50</v>
      </c>
      <c r="CQ147" s="75"/>
      <c r="CR147" s="75"/>
      <c r="CS147" s="75"/>
      <c r="CT147" s="75"/>
      <c r="CU147" s="75"/>
      <c r="CV147" s="75"/>
      <c r="CW147" s="75"/>
      <c r="CX147" s="56"/>
    </row>
    <row r="148" spans="1:102" ht="17.100000000000001" customHeight="1" x14ac:dyDescent="0.25">
      <c r="A148" s="60">
        <f>RawSEM!A148</f>
        <v>45755</v>
      </c>
      <c r="B148" s="18">
        <v>51</v>
      </c>
      <c r="C148" s="20">
        <f>-RawSEM!D148+RawSCADA!D148</f>
        <v>6.2103545555555684</v>
      </c>
      <c r="D148" s="20">
        <f>-RawSEM!E148+RawSCADA!E148</f>
        <v>2.7248888888777856E-3</v>
      </c>
      <c r="E148" s="20">
        <f>-RawSEM!F148+RawSCADA!F148</f>
        <v>-4.6713982222222228</v>
      </c>
      <c r="F148" s="20">
        <f>-RawSEM!G148+RawSCADA!G148</f>
        <v>-0.28163577777777959</v>
      </c>
      <c r="G148" s="20">
        <f>-RawSEM!H148+RawSCADA!H148</f>
        <v>-0.48194144444444476</v>
      </c>
      <c r="H148" s="20">
        <f>-RawSEM!I148+RawSCADA!I148</f>
        <v>0.36661488888888982</v>
      </c>
      <c r="I148" s="20">
        <f>-RawSEM!J148+RawSCADA!J148</f>
        <v>-1.2356851111111098</v>
      </c>
      <c r="J148" s="56" t="str">
        <f t="shared" si="22"/>
        <v>08-Apr-2025  Bl No 51</v>
      </c>
      <c r="K148" s="18">
        <f t="shared" si="21"/>
        <v>8</v>
      </c>
      <c r="U148" s="75">
        <f>IF(ISERROR(C148/RawSEM!D148)=TRUE,0,C148/RawSEM!D148)</f>
        <v>4.6387306442539867E-3</v>
      </c>
      <c r="V148" s="75">
        <f>IF(ISERROR(D148/RawSEM!E148)=TRUE,0,D148/RawSEM!E148)</f>
        <v>1.1800343151852095E-5</v>
      </c>
      <c r="W148" s="75">
        <f>IF(ISERROR(E148/RawSEM!F148)=TRUE,0,E148/RawSEM!F148)</f>
        <v>-2.0243272197978977E-2</v>
      </c>
      <c r="X148" s="75">
        <f>IF(ISERROR(F148/RawSEM!G148)=TRUE,0,F148/RawSEM!G148)</f>
        <v>-2.6889317747878336E-3</v>
      </c>
      <c r="Y148" s="75">
        <f>IF(ISERROR(G148/RawSEM!H148)=TRUE,0,G148/RawSEM!H148)</f>
        <v>-5.0727260947098802E-3</v>
      </c>
      <c r="Z148" s="75">
        <f>IF(ISERROR(H148/RawSEM!I148)=TRUE,0,H148/RawSEM!I148)</f>
        <v>4.5765535293817508E-3</v>
      </c>
      <c r="AA148" s="75">
        <f>IF(ISERROR(I148/RawSEM!J148)=TRUE,0,I148/RawSEM!J148)</f>
        <v>-1.2426739091763174E-2</v>
      </c>
      <c r="AB148" s="56" t="str">
        <f t="shared" si="23"/>
        <v>08-Apr-2025  Bl No 51</v>
      </c>
      <c r="CQ148" s="75"/>
      <c r="CR148" s="75"/>
      <c r="CS148" s="75"/>
      <c r="CT148" s="75"/>
      <c r="CU148" s="75"/>
      <c r="CV148" s="75"/>
      <c r="CW148" s="75"/>
      <c r="CX148" s="56"/>
    </row>
    <row r="149" spans="1:102" ht="17.100000000000001" customHeight="1" x14ac:dyDescent="0.25">
      <c r="A149" s="60">
        <f>RawSEM!A149</f>
        <v>45755</v>
      </c>
      <c r="B149" s="18">
        <v>52</v>
      </c>
      <c r="C149" s="20">
        <f>-RawSEM!D149+RawSCADA!D149</f>
        <v>5.7931446666666488</v>
      </c>
      <c r="D149" s="20">
        <f>-RawSEM!E149+RawSCADA!E149</f>
        <v>0.39135833333335768</v>
      </c>
      <c r="E149" s="20">
        <f>-RawSEM!F149+RawSCADA!F149</f>
        <v>-0.83312899999998535</v>
      </c>
      <c r="F149" s="20">
        <f>-RawSEM!G149+RawSCADA!G149</f>
        <v>-0.44751000000000829</v>
      </c>
      <c r="G149" s="20">
        <f>-RawSEM!H149+RawSCADA!H149</f>
        <v>-0.55615388888888617</v>
      </c>
      <c r="H149" s="20">
        <f>-RawSEM!I149+RawSCADA!I149</f>
        <v>2.1983333333395194E-3</v>
      </c>
      <c r="I149" s="20">
        <f>-RawSEM!J149+RawSCADA!J149</f>
        <v>-0.82608611111110974</v>
      </c>
      <c r="J149" s="56" t="str">
        <f t="shared" si="22"/>
        <v>08-Apr-2025  Bl No 52</v>
      </c>
      <c r="K149" s="18">
        <f t="shared" si="21"/>
        <v>8</v>
      </c>
      <c r="U149" s="75">
        <f>IF(ISERROR(C149/RawSEM!D149)=TRUE,0,C149/RawSEM!D149)</f>
        <v>4.2836789965709603E-3</v>
      </c>
      <c r="V149" s="75">
        <f>IF(ISERROR(D149/RawSEM!E149)=TRUE,0,D149/RawSEM!E149)</f>
        <v>1.7413032014458329E-3</v>
      </c>
      <c r="W149" s="75">
        <f>IF(ISERROR(E149/RawSEM!F149)=TRUE,0,E149/RawSEM!F149)</f>
        <v>-3.6093659157054822E-3</v>
      </c>
      <c r="X149" s="75">
        <f>IF(ISERROR(F149/RawSEM!G149)=TRUE,0,F149/RawSEM!G149)</f>
        <v>-4.1529068547658038E-3</v>
      </c>
      <c r="Y149" s="75">
        <f>IF(ISERROR(G149/RawSEM!H149)=TRUE,0,G149/RawSEM!H149)</f>
        <v>-5.6657894141084577E-3</v>
      </c>
      <c r="Z149" s="75">
        <f>IF(ISERROR(H149/RawSEM!I149)=TRUE,0,H149/RawSEM!I149)</f>
        <v>2.8358273133894732E-5</v>
      </c>
      <c r="AA149" s="75">
        <f>IF(ISERROR(I149/RawSEM!J149)=TRUE,0,I149/RawSEM!J149)</f>
        <v>-8.1769330700797987E-3</v>
      </c>
      <c r="AB149" s="56" t="str">
        <f t="shared" si="23"/>
        <v>08-Apr-2025  Bl No 52</v>
      </c>
      <c r="CQ149" s="75"/>
      <c r="CR149" s="75"/>
      <c r="CS149" s="75"/>
      <c r="CT149" s="75"/>
      <c r="CU149" s="75"/>
      <c r="CV149" s="75"/>
      <c r="CW149" s="75"/>
      <c r="CX149" s="56"/>
    </row>
    <row r="150" spans="1:102" ht="17.100000000000001" customHeight="1" x14ac:dyDescent="0.25">
      <c r="A150" s="60">
        <f>RawSEM!A150</f>
        <v>45755</v>
      </c>
      <c r="B150" s="18">
        <v>53</v>
      </c>
      <c r="C150" s="20">
        <f>-RawSEM!D150+RawSCADA!D150</f>
        <v>8.8938911111110883</v>
      </c>
      <c r="D150" s="20">
        <f>-RawSEM!E150+RawSCADA!E150</f>
        <v>0.74752011111112893</v>
      </c>
      <c r="E150" s="20">
        <f>-RawSEM!F150+RawSCADA!F150</f>
        <v>2.2023893333333433</v>
      </c>
      <c r="F150" s="20">
        <f>-RawSEM!G150+RawSCADA!G150</f>
        <v>-0.22193588888889337</v>
      </c>
      <c r="G150" s="20">
        <f>-RawSEM!H150+RawSCADA!H150</f>
        <v>-0.73600688888889465</v>
      </c>
      <c r="H150" s="20">
        <f>-RawSEM!I150+RawSCADA!I150</f>
        <v>0.78680755555555493</v>
      </c>
      <c r="I150" s="20">
        <f>-RawSEM!J150+RawSCADA!J150</f>
        <v>-1.0673675555555491</v>
      </c>
      <c r="J150" s="56" t="str">
        <f t="shared" si="22"/>
        <v>08-Apr-2025  Bl No 53</v>
      </c>
      <c r="K150" s="18">
        <f t="shared" si="21"/>
        <v>8</v>
      </c>
      <c r="U150" s="75">
        <f>IF(ISERROR(C150/RawSEM!D150)=TRUE,0,C150/RawSEM!D150)</f>
        <v>6.5436012664675733E-3</v>
      </c>
      <c r="V150" s="75">
        <f>IF(ISERROR(D150/RawSEM!E150)=TRUE,0,D150/RawSEM!E150)</f>
        <v>3.2966036639567871E-3</v>
      </c>
      <c r="W150" s="75">
        <f>IF(ISERROR(E150/RawSEM!F150)=TRUE,0,E150/RawSEM!F150)</f>
        <v>9.7135894468437893E-3</v>
      </c>
      <c r="X150" s="75">
        <f>IF(ISERROR(F150/RawSEM!G150)=TRUE,0,F150/RawSEM!G150)</f>
        <v>-2.0475108903589305E-3</v>
      </c>
      <c r="Y150" s="75">
        <f>IF(ISERROR(G150/RawSEM!H150)=TRUE,0,G150/RawSEM!H150)</f>
        <v>-6.9072826937483546E-3</v>
      </c>
      <c r="Z150" s="75">
        <f>IF(ISERROR(H150/RawSEM!I150)=TRUE,0,H150/RawSEM!I150)</f>
        <v>1.0563784284381041E-2</v>
      </c>
      <c r="AA150" s="75">
        <f>IF(ISERROR(I150/RawSEM!J150)=TRUE,0,I150/RawSEM!J150)</f>
        <v>-1.0586947283409798E-2</v>
      </c>
      <c r="AB150" s="56" t="str">
        <f t="shared" si="23"/>
        <v>08-Apr-2025  Bl No 53</v>
      </c>
      <c r="CQ150" s="75"/>
      <c r="CR150" s="75"/>
      <c r="CS150" s="75"/>
      <c r="CT150" s="75"/>
      <c r="CU150" s="75"/>
      <c r="CV150" s="75"/>
      <c r="CW150" s="75"/>
      <c r="CX150" s="56"/>
    </row>
    <row r="151" spans="1:102" ht="17.100000000000001" customHeight="1" x14ac:dyDescent="0.25">
      <c r="A151" s="60">
        <f>RawSEM!A151</f>
        <v>45755</v>
      </c>
      <c r="B151" s="18">
        <v>54</v>
      </c>
      <c r="C151" s="20">
        <f>-RawSEM!D151+RawSCADA!D151</f>
        <v>7.6772668888888802</v>
      </c>
      <c r="D151" s="20">
        <f>-RawSEM!E151+RawSCADA!E151</f>
        <v>0.43315411111112212</v>
      </c>
      <c r="E151" s="20">
        <f>-RawSEM!F151+RawSCADA!F151</f>
        <v>-0.61281677777779464</v>
      </c>
      <c r="F151" s="20">
        <f>-RawSEM!G151+RawSCADA!G151</f>
        <v>0.3678947777777779</v>
      </c>
      <c r="G151" s="20">
        <f>-RawSEM!H151+RawSCADA!H151</f>
        <v>9.749944444445191E-2</v>
      </c>
      <c r="H151" s="20">
        <f>-RawSEM!I151+RawSCADA!I151</f>
        <v>0.19275011111110985</v>
      </c>
      <c r="I151" s="20">
        <f>-RawSEM!J151+RawSCADA!J151</f>
        <v>-1.018141777777771</v>
      </c>
      <c r="J151" s="56" t="str">
        <f t="shared" si="22"/>
        <v>08-Apr-2025  Bl No 54</v>
      </c>
      <c r="K151" s="18">
        <f t="shared" si="21"/>
        <v>8</v>
      </c>
      <c r="U151" s="75">
        <f>IF(ISERROR(C151/RawSEM!D151)=TRUE,0,C151/RawSEM!D151)</f>
        <v>5.6324110465729108E-3</v>
      </c>
      <c r="V151" s="75">
        <f>IF(ISERROR(D151/RawSEM!E151)=TRUE,0,D151/RawSEM!E151)</f>
        <v>1.8893749189280783E-3</v>
      </c>
      <c r="W151" s="75">
        <f>IF(ISERROR(E151/RawSEM!F151)=TRUE,0,E151/RawSEM!F151)</f>
        <v>-2.6684815056729574E-3</v>
      </c>
      <c r="X151" s="75">
        <f>IF(ISERROR(F151/RawSEM!G151)=TRUE,0,F151/RawSEM!G151)</f>
        <v>3.4710293698141893E-3</v>
      </c>
      <c r="Y151" s="75">
        <f>IF(ISERROR(G151/RawSEM!H151)=TRUE,0,G151/RawSEM!H151)</f>
        <v>1.0418210113997443E-3</v>
      </c>
      <c r="Z151" s="75">
        <f>IF(ISERROR(H151/RawSEM!I151)=TRUE,0,H151/RawSEM!I151)</f>
        <v>2.3809008151398012E-3</v>
      </c>
      <c r="AA151" s="75">
        <f>IF(ISERROR(I151/RawSEM!J151)=TRUE,0,I151/RawSEM!J151)</f>
        <v>-9.9316952328431032E-3</v>
      </c>
      <c r="AB151" s="56" t="str">
        <f t="shared" si="23"/>
        <v>08-Apr-2025  Bl No 54</v>
      </c>
      <c r="CQ151" s="75"/>
      <c r="CR151" s="75"/>
      <c r="CS151" s="75"/>
      <c r="CT151" s="75"/>
      <c r="CU151" s="75"/>
      <c r="CV151" s="75"/>
      <c r="CW151" s="75"/>
      <c r="CX151" s="56"/>
    </row>
    <row r="152" spans="1:102" ht="17.100000000000001" customHeight="1" x14ac:dyDescent="0.25">
      <c r="A152" s="60">
        <f>RawSEM!A152</f>
        <v>45755</v>
      </c>
      <c r="B152" s="18">
        <v>55</v>
      </c>
      <c r="C152" s="20">
        <f>-RawSEM!D152+RawSCADA!D152</f>
        <v>8.6647901111111878</v>
      </c>
      <c r="D152" s="20">
        <f>-RawSEM!E152+RawSCADA!E152</f>
        <v>0.35383988888889917</v>
      </c>
      <c r="E152" s="20">
        <f>-RawSEM!F152+RawSCADA!F152</f>
        <v>-2.1929162222222089</v>
      </c>
      <c r="F152" s="20">
        <f>-RawSEM!G152+RawSCADA!G152</f>
        <v>-0.83062088888888752</v>
      </c>
      <c r="G152" s="20">
        <f>-RawSEM!H152+RawSCADA!H152</f>
        <v>-0.69621033333334026</v>
      </c>
      <c r="H152" s="20">
        <f>-RawSEM!I152+RawSCADA!I152</f>
        <v>0.62203677777777955</v>
      </c>
      <c r="I152" s="20">
        <f>-RawSEM!J152+RawSCADA!J152</f>
        <v>-2.2606491111111211</v>
      </c>
      <c r="J152" s="56" t="str">
        <f t="shared" si="22"/>
        <v>08-Apr-2025  Bl No 55</v>
      </c>
      <c r="K152" s="18">
        <f t="shared" si="21"/>
        <v>8</v>
      </c>
      <c r="U152" s="75">
        <f>IF(ISERROR(C152/RawSEM!D152)=TRUE,0,C152/RawSEM!D152)</f>
        <v>6.2893249740916275E-3</v>
      </c>
      <c r="V152" s="75">
        <f>IF(ISERROR(D152/RawSEM!E152)=TRUE,0,D152/RawSEM!E152)</f>
        <v>1.5331075639458186E-3</v>
      </c>
      <c r="W152" s="75">
        <f>IF(ISERROR(E152/RawSEM!F152)=TRUE,0,E152/RawSEM!F152)</f>
        <v>-9.4243096406773086E-3</v>
      </c>
      <c r="X152" s="75">
        <f>IF(ISERROR(F152/RawSEM!G152)=TRUE,0,F152/RawSEM!G152)</f>
        <v>-7.8612019678905281E-3</v>
      </c>
      <c r="Y152" s="75">
        <f>IF(ISERROR(G152/RawSEM!H152)=TRUE,0,G152/RawSEM!H152)</f>
        <v>-7.0083020605163264E-3</v>
      </c>
      <c r="Z152" s="75">
        <f>IF(ISERROR(H152/RawSEM!I152)=TRUE,0,H152/RawSEM!I152)</f>
        <v>7.8654403599399576E-3</v>
      </c>
      <c r="AA152" s="75">
        <f>IF(ISERROR(I152/RawSEM!J152)=TRUE,0,I152/RawSEM!J152)</f>
        <v>-2.0743858563020474E-2</v>
      </c>
      <c r="AB152" s="56" t="str">
        <f t="shared" si="23"/>
        <v>08-Apr-2025  Bl No 55</v>
      </c>
      <c r="CQ152" s="75"/>
      <c r="CR152" s="75"/>
      <c r="CS152" s="75"/>
      <c r="CT152" s="75"/>
      <c r="CU152" s="75"/>
      <c r="CV152" s="75"/>
      <c r="CW152" s="75"/>
      <c r="CX152" s="56"/>
    </row>
    <row r="153" spans="1:102" ht="17.100000000000001" customHeight="1" x14ac:dyDescent="0.25">
      <c r="A153" s="60">
        <f>RawSEM!A153</f>
        <v>45755</v>
      </c>
      <c r="B153" s="18">
        <v>56</v>
      </c>
      <c r="C153" s="20">
        <f>-RawSEM!D153+RawSCADA!D153</f>
        <v>8.9002233333333152</v>
      </c>
      <c r="D153" s="20">
        <f>-RawSEM!E153+RawSCADA!E153</f>
        <v>0.30924411111112704</v>
      </c>
      <c r="E153" s="20">
        <f>-RawSEM!F153+RawSCADA!F153</f>
        <v>-3.0527192222222368</v>
      </c>
      <c r="F153" s="20">
        <f>-RawSEM!G153+RawSCADA!G153</f>
        <v>-0.23804233333333968</v>
      </c>
      <c r="G153" s="20">
        <f>-RawSEM!H153+RawSCADA!H153</f>
        <v>-0.34914455555555435</v>
      </c>
      <c r="H153" s="20">
        <f>-RawSEM!I153+RawSCADA!I153</f>
        <v>-0.35329588888887997</v>
      </c>
      <c r="I153" s="20">
        <f>-RawSEM!J153+RawSCADA!J153</f>
        <v>-1.0872833333333318</v>
      </c>
      <c r="J153" s="56" t="str">
        <f t="shared" si="22"/>
        <v>08-Apr-2025  Bl No 56</v>
      </c>
      <c r="K153" s="18">
        <f t="shared" si="21"/>
        <v>8</v>
      </c>
      <c r="U153" s="75">
        <f>IF(ISERROR(C153/RawSEM!D153)=TRUE,0,C153/RawSEM!D153)</f>
        <v>6.3584754833448994E-3</v>
      </c>
      <c r="V153" s="75">
        <f>IF(ISERROR(D153/RawSEM!E153)=TRUE,0,D153/RawSEM!E153)</f>
        <v>1.3359573999552848E-3</v>
      </c>
      <c r="W153" s="75">
        <f>IF(ISERROR(E153/RawSEM!F153)=TRUE,0,E153/RawSEM!F153)</f>
        <v>-1.2632812837667026E-2</v>
      </c>
      <c r="X153" s="75">
        <f>IF(ISERROR(F153/RawSEM!G153)=TRUE,0,F153/RawSEM!G153)</f>
        <v>-2.2536486552383796E-3</v>
      </c>
      <c r="Y153" s="75">
        <f>IF(ISERROR(G153/RawSEM!H153)=TRUE,0,G153/RawSEM!H153)</f>
        <v>-3.3659624745059616E-3</v>
      </c>
      <c r="Z153" s="75">
        <f>IF(ISERROR(H153/RawSEM!I153)=TRUE,0,H153/RawSEM!I153)</f>
        <v>-4.3609023690711771E-3</v>
      </c>
      <c r="AA153" s="75">
        <f>IF(ISERROR(I153/RawSEM!J153)=TRUE,0,I153/RawSEM!J153)</f>
        <v>-9.7310328614967374E-3</v>
      </c>
      <c r="AB153" s="56" t="str">
        <f t="shared" si="23"/>
        <v>08-Apr-2025  Bl No 56</v>
      </c>
      <c r="CQ153" s="75"/>
      <c r="CR153" s="75"/>
      <c r="CS153" s="75"/>
      <c r="CT153" s="75"/>
      <c r="CU153" s="75"/>
      <c r="CV153" s="75"/>
      <c r="CW153" s="75"/>
      <c r="CX153" s="56"/>
    </row>
    <row r="154" spans="1:102" ht="17.100000000000001" customHeight="1" x14ac:dyDescent="0.25">
      <c r="A154" s="60">
        <f>RawSEM!A154</f>
        <v>45755</v>
      </c>
      <c r="B154" s="18">
        <v>57</v>
      </c>
      <c r="C154" s="20">
        <f>-RawSEM!D154+RawSCADA!D154</f>
        <v>9.1470457777777483</v>
      </c>
      <c r="D154" s="20">
        <f>-RawSEM!E154+RawSCADA!E154</f>
        <v>0.2345502222222251</v>
      </c>
      <c r="E154" s="20">
        <f>-RawSEM!F154+RawSCADA!F154</f>
        <v>-2.2578377777777803</v>
      </c>
      <c r="F154" s="20">
        <f>-RawSEM!G154+RawSCADA!G154</f>
        <v>-0.4742430000000013</v>
      </c>
      <c r="G154" s="20">
        <f>-RawSEM!H154+RawSCADA!H154</f>
        <v>-0.33849944444445157</v>
      </c>
      <c r="H154" s="20">
        <f>-RawSEM!I154+RawSCADA!I154</f>
        <v>0.60792666666667117</v>
      </c>
      <c r="I154" s="20">
        <f>-RawSEM!J154+RawSCADA!J154</f>
        <v>-0.72406933333333257</v>
      </c>
      <c r="J154" s="56" t="str">
        <f t="shared" si="22"/>
        <v>08-Apr-2025  Bl No 57</v>
      </c>
      <c r="K154" s="18">
        <f t="shared" si="21"/>
        <v>8</v>
      </c>
      <c r="U154" s="75">
        <f>IF(ISERROR(C154/RawSEM!D154)=TRUE,0,C154/RawSEM!D154)</f>
        <v>6.5309536980346335E-3</v>
      </c>
      <c r="V154" s="75">
        <f>IF(ISERROR(D154/RawSEM!E154)=TRUE,0,D154/RawSEM!E154)</f>
        <v>1.0118766999543734E-3</v>
      </c>
      <c r="W154" s="75">
        <f>IF(ISERROR(E154/RawSEM!F154)=TRUE,0,E154/RawSEM!F154)</f>
        <v>-9.3928167569314654E-3</v>
      </c>
      <c r="X154" s="75">
        <f>IF(ISERROR(F154/RawSEM!G154)=TRUE,0,F154/RawSEM!G154)</f>
        <v>-4.4423772683014904E-3</v>
      </c>
      <c r="Y154" s="75">
        <f>IF(ISERROR(G154/RawSEM!H154)=TRUE,0,G154/RawSEM!H154)</f>
        <v>-3.1112996378979121E-3</v>
      </c>
      <c r="Z154" s="75">
        <f>IF(ISERROR(H154/RawSEM!I154)=TRUE,0,H154/RawSEM!I154)</f>
        <v>7.4826532487823364E-3</v>
      </c>
      <c r="AA154" s="75">
        <f>IF(ISERROR(I154/RawSEM!J154)=TRUE,0,I154/RawSEM!J154)</f>
        <v>-6.6024719816947814E-3</v>
      </c>
      <c r="AB154" s="56" t="str">
        <f t="shared" si="23"/>
        <v>08-Apr-2025  Bl No 57</v>
      </c>
      <c r="CQ154" s="75"/>
      <c r="CR154" s="75"/>
      <c r="CS154" s="75"/>
      <c r="CT154" s="75"/>
      <c r="CU154" s="75"/>
      <c r="CV154" s="75"/>
      <c r="CW154" s="75"/>
      <c r="CX154" s="56"/>
    </row>
    <row r="155" spans="1:102" ht="17.100000000000001" customHeight="1" x14ac:dyDescent="0.25">
      <c r="A155" s="60">
        <f>RawSEM!A155</f>
        <v>45755</v>
      </c>
      <c r="B155" s="18">
        <v>58</v>
      </c>
      <c r="C155" s="20">
        <f>-RawSEM!D155+RawSCADA!D155</f>
        <v>9.4439168888889071</v>
      </c>
      <c r="D155" s="20">
        <f>-RawSEM!E155+RawSCADA!E155</f>
        <v>0.37806233333336081</v>
      </c>
      <c r="E155" s="20">
        <f>-RawSEM!F155+RawSCADA!F155</f>
        <v>-4.4609993333333477</v>
      </c>
      <c r="F155" s="20">
        <f>-RawSEM!G155+RawSCADA!G155</f>
        <v>7.0101666666658957E-2</v>
      </c>
      <c r="G155" s="20">
        <f>-RawSEM!H155+RawSCADA!H155</f>
        <v>-0.70155555555555793</v>
      </c>
      <c r="H155" s="20">
        <f>-RawSEM!I155+RawSCADA!I155</f>
        <v>6.1245999999997025E-2</v>
      </c>
      <c r="I155" s="20">
        <f>-RawSEM!J155+RawSCADA!J155</f>
        <v>-1.2101239999999933</v>
      </c>
      <c r="J155" s="56" t="str">
        <f t="shared" si="22"/>
        <v>08-Apr-2025  Bl No 58</v>
      </c>
      <c r="K155" s="18">
        <f t="shared" si="21"/>
        <v>8</v>
      </c>
      <c r="U155" s="75">
        <f>IF(ISERROR(C155/RawSEM!D155)=TRUE,0,C155/RawSEM!D155)</f>
        <v>6.6546076998621464E-3</v>
      </c>
      <c r="V155" s="75">
        <f>IF(ISERROR(D155/RawSEM!E155)=TRUE,0,D155/RawSEM!E155)</f>
        <v>1.6002763896094576E-3</v>
      </c>
      <c r="W155" s="75">
        <f>IF(ISERROR(E155/RawSEM!F155)=TRUE,0,E155/RawSEM!F155)</f>
        <v>-1.8294195532349882E-2</v>
      </c>
      <c r="X155" s="75">
        <f>IF(ISERROR(F155/RawSEM!G155)=TRUE,0,F155/RawSEM!G155)</f>
        <v>6.1668944228723669E-4</v>
      </c>
      <c r="Y155" s="75">
        <f>IF(ISERROR(G155/RawSEM!H155)=TRUE,0,G155/RawSEM!H155)</f>
        <v>-6.449733348369794E-3</v>
      </c>
      <c r="Z155" s="75">
        <f>IF(ISERROR(H155/RawSEM!I155)=TRUE,0,H155/RawSEM!I155)</f>
        <v>6.8740347663682328E-4</v>
      </c>
      <c r="AA155" s="75">
        <f>IF(ISERROR(I155/RawSEM!J155)=TRUE,0,I155/RawSEM!J155)</f>
        <v>-1.0862014490776253E-2</v>
      </c>
      <c r="AB155" s="56" t="str">
        <f t="shared" si="23"/>
        <v>08-Apr-2025  Bl No 58</v>
      </c>
      <c r="CQ155" s="75"/>
      <c r="CR155" s="75"/>
      <c r="CS155" s="75"/>
      <c r="CT155" s="75"/>
      <c r="CU155" s="75"/>
      <c r="CV155" s="75"/>
      <c r="CW155" s="75"/>
      <c r="CX155" s="56"/>
    </row>
    <row r="156" spans="1:102" ht="17.100000000000001" customHeight="1" x14ac:dyDescent="0.25">
      <c r="A156" s="60">
        <f>RawSEM!A156</f>
        <v>45755</v>
      </c>
      <c r="B156" s="18">
        <v>59</v>
      </c>
      <c r="C156" s="20">
        <f>-RawSEM!D156+RawSCADA!D156</f>
        <v>9.6006331111111649</v>
      </c>
      <c r="D156" s="20">
        <f>-RawSEM!E156+RawSCADA!E156</f>
        <v>0.66774711111111174</v>
      </c>
      <c r="E156" s="20">
        <f>-RawSEM!F156+RawSCADA!F156</f>
        <v>-3.3282555555555575</v>
      </c>
      <c r="F156" s="20">
        <f>-RawSEM!G156+RawSCADA!G156</f>
        <v>-0.33843577777778933</v>
      </c>
      <c r="G156" s="20">
        <f>-RawSEM!H156+RawSCADA!H156</f>
        <v>-0.4979585555555559</v>
      </c>
      <c r="H156" s="20">
        <f>-RawSEM!I156+RawSCADA!I156</f>
        <v>0.6599035555555588</v>
      </c>
      <c r="I156" s="20">
        <f>-RawSEM!J156+RawSCADA!J156</f>
        <v>-0.6405592222222225</v>
      </c>
      <c r="J156" s="56" t="str">
        <f t="shared" si="22"/>
        <v>08-Apr-2025  Bl No 59</v>
      </c>
      <c r="K156" s="18">
        <f t="shared" si="21"/>
        <v>8</v>
      </c>
      <c r="U156" s="75">
        <f>IF(ISERROR(C156/RawSEM!D156)=TRUE,0,C156/RawSEM!D156)</f>
        <v>6.5983032349938176E-3</v>
      </c>
      <c r="V156" s="75">
        <f>IF(ISERROR(D156/RawSEM!E156)=TRUE,0,D156/RawSEM!E156)</f>
        <v>2.7735253666132994E-3</v>
      </c>
      <c r="W156" s="75">
        <f>IF(ISERROR(E156/RawSEM!F156)=TRUE,0,E156/RawSEM!F156)</f>
        <v>-1.3880362611457916E-2</v>
      </c>
      <c r="X156" s="75">
        <f>IF(ISERROR(F156/RawSEM!G156)=TRUE,0,F156/RawSEM!G156)</f>
        <v>-2.9790280094604536E-3</v>
      </c>
      <c r="Y156" s="75">
        <f>IF(ISERROR(G156/RawSEM!H156)=TRUE,0,G156/RawSEM!H156)</f>
        <v>-4.1538084380677003E-3</v>
      </c>
      <c r="Z156" s="75">
        <f>IF(ISERROR(H156/RawSEM!I156)=TRUE,0,H156/RawSEM!I156)</f>
        <v>7.2833178325602925E-3</v>
      </c>
      <c r="AA156" s="75">
        <f>IF(ISERROR(I156/RawSEM!J156)=TRUE,0,I156/RawSEM!J156)</f>
        <v>-5.9893559416979818E-3</v>
      </c>
      <c r="AB156" s="56" t="str">
        <f t="shared" si="23"/>
        <v>08-Apr-2025  Bl No 59</v>
      </c>
      <c r="CQ156" s="75"/>
      <c r="CR156" s="75"/>
      <c r="CS156" s="75"/>
      <c r="CT156" s="75"/>
      <c r="CU156" s="75"/>
      <c r="CV156" s="75"/>
      <c r="CW156" s="75"/>
      <c r="CX156" s="56"/>
    </row>
    <row r="157" spans="1:102" ht="17.100000000000001" customHeight="1" x14ac:dyDescent="0.25">
      <c r="A157" s="60">
        <f>RawSEM!A157</f>
        <v>45755</v>
      </c>
      <c r="B157" s="18">
        <v>60</v>
      </c>
      <c r="C157" s="20">
        <f>-RawSEM!D157+RawSCADA!D157</f>
        <v>10.856534777777824</v>
      </c>
      <c r="D157" s="20">
        <f>-RawSEM!E157+RawSCADA!E157</f>
        <v>0.42902300000000082</v>
      </c>
      <c r="E157" s="20">
        <f>-RawSEM!F157+RawSCADA!F157</f>
        <v>-2.435765333333336</v>
      </c>
      <c r="F157" s="20">
        <f>-RawSEM!G157+RawSCADA!G157</f>
        <v>0.26523399999999242</v>
      </c>
      <c r="G157" s="20">
        <f>-RawSEM!H157+RawSCADA!H157</f>
        <v>-0.49211900000000242</v>
      </c>
      <c r="H157" s="20">
        <f>-RawSEM!I157+RawSCADA!I157</f>
        <v>0.1255871111111162</v>
      </c>
      <c r="I157" s="20">
        <f>-RawSEM!J157+RawSCADA!J157</f>
        <v>-1.4576464444444497</v>
      </c>
      <c r="J157" s="56" t="str">
        <f t="shared" si="22"/>
        <v>08-Apr-2025  Bl No 60</v>
      </c>
      <c r="K157" s="18">
        <f t="shared" si="21"/>
        <v>8</v>
      </c>
      <c r="U157" s="75">
        <f>IF(ISERROR(C157/RawSEM!D157)=TRUE,0,C157/RawSEM!D157)</f>
        <v>7.3104909569114713E-3</v>
      </c>
      <c r="V157" s="75">
        <f>IF(ISERROR(D157/RawSEM!E157)=TRUE,0,D157/RawSEM!E157)</f>
        <v>1.7760717915140975E-3</v>
      </c>
      <c r="W157" s="75">
        <f>IF(ISERROR(E157/RawSEM!F157)=TRUE,0,E157/RawSEM!F157)</f>
        <v>-1.031470212510676E-2</v>
      </c>
      <c r="X157" s="75">
        <f>IF(ISERROR(F157/RawSEM!G157)=TRUE,0,F157/RawSEM!G157)</f>
        <v>2.3187856520046849E-3</v>
      </c>
      <c r="Y157" s="75">
        <f>IF(ISERROR(G157/RawSEM!H157)=TRUE,0,G157/RawSEM!H157)</f>
        <v>-4.0240517963210289E-3</v>
      </c>
      <c r="Z157" s="75">
        <f>IF(ISERROR(H157/RawSEM!I157)=TRUE,0,H157/RawSEM!I157)</f>
        <v>1.3247585560244325E-3</v>
      </c>
      <c r="AA157" s="75">
        <f>IF(ISERROR(I157/RawSEM!J157)=TRUE,0,I157/RawSEM!J157)</f>
        <v>-1.3308242196122781E-2</v>
      </c>
      <c r="AB157" s="56" t="str">
        <f t="shared" si="23"/>
        <v>08-Apr-2025  Bl No 60</v>
      </c>
      <c r="CQ157" s="75"/>
      <c r="CR157" s="75"/>
      <c r="CS157" s="75"/>
      <c r="CT157" s="75"/>
      <c r="CU157" s="75"/>
      <c r="CV157" s="75"/>
      <c r="CW157" s="75"/>
      <c r="CX157" s="56"/>
    </row>
    <row r="158" spans="1:102" ht="17.100000000000001" customHeight="1" x14ac:dyDescent="0.25">
      <c r="A158" s="60">
        <f>RawSEM!A158</f>
        <v>45755</v>
      </c>
      <c r="B158" s="18">
        <v>61</v>
      </c>
      <c r="C158" s="20">
        <f>-RawSEM!D158+RawSCADA!D158</f>
        <v>8.4679928888888298</v>
      </c>
      <c r="D158" s="20">
        <f>-RawSEM!E158+RawSCADA!E158</f>
        <v>1.3604376666666838</v>
      </c>
      <c r="E158" s="20">
        <f>-RawSEM!F158+RawSCADA!F158</f>
        <v>-4.6183482222222096</v>
      </c>
      <c r="F158" s="20">
        <f>-RawSEM!G158+RawSCADA!G158</f>
        <v>-0.54780222222221653</v>
      </c>
      <c r="G158" s="20">
        <f>-RawSEM!H158+RawSCADA!H158</f>
        <v>-0.37158444444443717</v>
      </c>
      <c r="H158" s="20">
        <f>-RawSEM!I158+RawSCADA!I158</f>
        <v>0.194070888888902</v>
      </c>
      <c r="I158" s="20">
        <f>-RawSEM!J158+RawSCADA!J158</f>
        <v>-1.9193753333333348</v>
      </c>
      <c r="J158" s="56" t="str">
        <f t="shared" si="22"/>
        <v>08-Apr-2025  Bl No 61</v>
      </c>
      <c r="K158" s="18">
        <f t="shared" si="21"/>
        <v>8</v>
      </c>
      <c r="U158" s="75">
        <f>IF(ISERROR(C158/RawSEM!D158)=TRUE,0,C158/RawSEM!D158)</f>
        <v>5.5495007605737617E-3</v>
      </c>
      <c r="V158" s="75">
        <f>IF(ISERROR(D158/RawSEM!E158)=TRUE,0,D158/RawSEM!E158)</f>
        <v>5.6822448142793743E-3</v>
      </c>
      <c r="W158" s="75">
        <f>IF(ISERROR(E158/RawSEM!F158)=TRUE,0,E158/RawSEM!F158)</f>
        <v>-1.9707474971611127E-2</v>
      </c>
      <c r="X158" s="75">
        <f>IF(ISERROR(F158/RawSEM!G158)=TRUE,0,F158/RawSEM!G158)</f>
        <v>-4.828657419218921E-3</v>
      </c>
      <c r="Y158" s="75">
        <f>IF(ISERROR(G158/RawSEM!H158)=TRUE,0,G158/RawSEM!H158)</f>
        <v>-2.9371106698761018E-3</v>
      </c>
      <c r="Z158" s="75">
        <f>IF(ISERROR(H158/RawSEM!I158)=TRUE,0,H158/RawSEM!I158)</f>
        <v>1.9445669096377414E-3</v>
      </c>
      <c r="AA158" s="75">
        <f>IF(ISERROR(I158/RawSEM!J158)=TRUE,0,I158/RawSEM!J158)</f>
        <v>-1.6815974534197781E-2</v>
      </c>
      <c r="AB158" s="56" t="str">
        <f t="shared" si="23"/>
        <v>08-Apr-2025  Bl No 61</v>
      </c>
      <c r="CQ158" s="75"/>
      <c r="CR158" s="75"/>
      <c r="CS158" s="75"/>
      <c r="CT158" s="75"/>
      <c r="CU158" s="75"/>
      <c r="CV158" s="75"/>
      <c r="CW158" s="75"/>
      <c r="CX158" s="56"/>
    </row>
    <row r="159" spans="1:102" ht="17.100000000000001" customHeight="1" x14ac:dyDescent="0.25">
      <c r="A159" s="60">
        <f>RawSEM!A159</f>
        <v>45755</v>
      </c>
      <c r="B159" s="18">
        <v>62</v>
      </c>
      <c r="C159" s="20">
        <f>-RawSEM!D159+RawSCADA!D159</f>
        <v>12.901652777777826</v>
      </c>
      <c r="D159" s="20">
        <f>-RawSEM!E159+RawSCADA!E159</f>
        <v>0.95474411111109703</v>
      </c>
      <c r="E159" s="20">
        <f>-RawSEM!F159+RawSCADA!F159</f>
        <v>-0.65723266666665836</v>
      </c>
      <c r="F159" s="20">
        <f>-RawSEM!G159+RawSCADA!G159</f>
        <v>-0.45184322222222306</v>
      </c>
      <c r="G159" s="20">
        <f>-RawSEM!H159+RawSCADA!H159</f>
        <v>-0.27115200000000073</v>
      </c>
      <c r="H159" s="20">
        <f>-RawSEM!I159+RawSCADA!I159</f>
        <v>8.8742111111116628E-2</v>
      </c>
      <c r="I159" s="20">
        <f>-RawSEM!J159+RawSCADA!J159</f>
        <v>-1.3353136666666643</v>
      </c>
      <c r="J159" s="56" t="str">
        <f t="shared" si="22"/>
        <v>08-Apr-2025  Bl No 62</v>
      </c>
      <c r="K159" s="18">
        <f t="shared" si="21"/>
        <v>8</v>
      </c>
      <c r="U159" s="75">
        <f>IF(ISERROR(C159/RawSEM!D159)=TRUE,0,C159/RawSEM!D159)</f>
        <v>8.4181242900729612E-3</v>
      </c>
      <c r="V159" s="75">
        <f>IF(ISERROR(D159/RawSEM!E159)=TRUE,0,D159/RawSEM!E159)</f>
        <v>3.9566816264251887E-3</v>
      </c>
      <c r="W159" s="75">
        <f>IF(ISERROR(E159/RawSEM!F159)=TRUE,0,E159/RawSEM!F159)</f>
        <v>-2.9831390516098181E-3</v>
      </c>
      <c r="X159" s="75">
        <f>IF(ISERROR(F159/RawSEM!G159)=TRUE,0,F159/RawSEM!G159)</f>
        <v>-4.0047417546924475E-3</v>
      </c>
      <c r="Y159" s="75">
        <f>IF(ISERROR(G159/RawSEM!H159)=TRUE,0,G159/RawSEM!H159)</f>
        <v>-2.0905962029532646E-3</v>
      </c>
      <c r="Z159" s="75">
        <f>IF(ISERROR(H159/RawSEM!I159)=TRUE,0,H159/RawSEM!I159)</f>
        <v>8.375057673755817E-4</v>
      </c>
      <c r="AA159" s="75">
        <f>IF(ISERROR(I159/RawSEM!J159)=TRUE,0,I159/RawSEM!J159)</f>
        <v>-1.128256106079039E-2</v>
      </c>
      <c r="AB159" s="56" t="str">
        <f t="shared" si="23"/>
        <v>08-Apr-2025  Bl No 62</v>
      </c>
      <c r="CQ159" s="75"/>
      <c r="CR159" s="75"/>
      <c r="CS159" s="75"/>
      <c r="CT159" s="75"/>
      <c r="CU159" s="75"/>
      <c r="CV159" s="75"/>
      <c r="CW159" s="75"/>
      <c r="CX159" s="56"/>
    </row>
    <row r="160" spans="1:102" ht="17.100000000000001" customHeight="1" x14ac:dyDescent="0.25">
      <c r="A160" s="60">
        <f>RawSEM!A160</f>
        <v>45755</v>
      </c>
      <c r="B160" s="18">
        <v>63</v>
      </c>
      <c r="C160" s="20">
        <f>-RawSEM!D160+RawSCADA!D160</f>
        <v>8.9564713333334112</v>
      </c>
      <c r="D160" s="20">
        <f>-RawSEM!E160+RawSCADA!E160</f>
        <v>3.4302455555555582</v>
      </c>
      <c r="E160" s="20">
        <f>-RawSEM!F160+RawSCADA!F160</f>
        <v>-0.23608611111112054</v>
      </c>
      <c r="F160" s="20">
        <f>-RawSEM!G160+RawSCADA!G160</f>
        <v>-8.0889333333331592E-2</v>
      </c>
      <c r="G160" s="20">
        <f>-RawSEM!H160+RawSCADA!H160</f>
        <v>-0.35868622222224644</v>
      </c>
      <c r="H160" s="20">
        <f>-RawSEM!I160+RawSCADA!I160</f>
        <v>0.71400455555554743</v>
      </c>
      <c r="I160" s="20">
        <f>-RawSEM!J160+RawSCADA!J160</f>
        <v>-1.0556036666666557</v>
      </c>
      <c r="J160" s="56" t="str">
        <f t="shared" si="22"/>
        <v>08-Apr-2025  Bl No 63</v>
      </c>
      <c r="K160" s="18">
        <f t="shared" si="21"/>
        <v>8</v>
      </c>
      <c r="U160" s="75">
        <f>IF(ISERROR(C160/RawSEM!D160)=TRUE,0,C160/RawSEM!D160)</f>
        <v>5.8356160254798535E-3</v>
      </c>
      <c r="V160" s="75">
        <f>IF(ISERROR(D160/RawSEM!E160)=TRUE,0,D160/RawSEM!E160)</f>
        <v>1.4186011012004552E-2</v>
      </c>
      <c r="W160" s="75">
        <f>IF(ISERROR(E160/RawSEM!F160)=TRUE,0,E160/RawSEM!F160)</f>
        <v>-1.0678928077920528E-3</v>
      </c>
      <c r="X160" s="75">
        <f>IF(ISERROR(F160/RawSEM!G160)=TRUE,0,F160/RawSEM!G160)</f>
        <v>-6.9347663072799441E-4</v>
      </c>
      <c r="Y160" s="75">
        <f>IF(ISERROR(G160/RawSEM!H160)=TRUE,0,G160/RawSEM!H160)</f>
        <v>-2.5632455080541053E-3</v>
      </c>
      <c r="Z160" s="75">
        <f>IF(ISERROR(H160/RawSEM!I160)=TRUE,0,H160/RawSEM!I160)</f>
        <v>6.3907436447015117E-3</v>
      </c>
      <c r="AA160" s="75">
        <f>IF(ISERROR(I160/RawSEM!J160)=TRUE,0,I160/RawSEM!J160)</f>
        <v>-8.7698031592005829E-3</v>
      </c>
      <c r="AB160" s="56" t="str">
        <f t="shared" si="23"/>
        <v>08-Apr-2025  Bl No 63</v>
      </c>
      <c r="CQ160" s="75"/>
      <c r="CR160" s="75"/>
      <c r="CS160" s="75"/>
      <c r="CT160" s="75"/>
      <c r="CU160" s="75"/>
      <c r="CV160" s="75"/>
      <c r="CW160" s="75"/>
      <c r="CX160" s="56"/>
    </row>
    <row r="161" spans="1:102" ht="17.100000000000001" customHeight="1" x14ac:dyDescent="0.25">
      <c r="A161" s="60">
        <f>RawSEM!A161</f>
        <v>45755</v>
      </c>
      <c r="B161" s="18">
        <v>64</v>
      </c>
      <c r="C161" s="20">
        <f>-RawSEM!D161+RawSCADA!D161</f>
        <v>6.661768333333157</v>
      </c>
      <c r="D161" s="20">
        <f>-RawSEM!E161+RawSCADA!E161</f>
        <v>2.386920333333336</v>
      </c>
      <c r="E161" s="20">
        <f>-RawSEM!F161+RawSCADA!F161</f>
        <v>0.55331511111108966</v>
      </c>
      <c r="F161" s="20">
        <f>-RawSEM!G161+RawSCADA!G161</f>
        <v>-0.38030988888888828</v>
      </c>
      <c r="G161" s="20">
        <f>-RawSEM!H161+RawSCADA!H161</f>
        <v>0.19276622222221818</v>
      </c>
      <c r="H161" s="20">
        <f>-RawSEM!I161+RawSCADA!I161</f>
        <v>-0.10932555555555723</v>
      </c>
      <c r="I161" s="20">
        <f>-RawSEM!J161+RawSCADA!J161</f>
        <v>-0.46870700000000909</v>
      </c>
      <c r="J161" s="56" t="str">
        <f t="shared" si="22"/>
        <v>08-Apr-2025  Bl No 64</v>
      </c>
      <c r="K161" s="18">
        <f t="shared" si="21"/>
        <v>8</v>
      </c>
      <c r="U161" s="75">
        <f>IF(ISERROR(C161/RawSEM!D161)=TRUE,0,C161/RawSEM!D161)</f>
        <v>4.263702619805452E-3</v>
      </c>
      <c r="V161" s="75">
        <f>IF(ISERROR(D161/RawSEM!E161)=TRUE,0,D161/RawSEM!E161)</f>
        <v>9.8991492823177329E-3</v>
      </c>
      <c r="W161" s="75">
        <f>IF(ISERROR(E161/RawSEM!F161)=TRUE,0,E161/RawSEM!F161)</f>
        <v>2.5772507178240906E-3</v>
      </c>
      <c r="X161" s="75">
        <f>IF(ISERROR(F161/RawSEM!G161)=TRUE,0,F161/RawSEM!G161)</f>
        <v>-3.1920928610215883E-3</v>
      </c>
      <c r="Y161" s="75">
        <f>IF(ISERROR(G161/RawSEM!H161)=TRUE,0,G161/RawSEM!H161)</f>
        <v>1.4119336789237698E-3</v>
      </c>
      <c r="Z161" s="75">
        <f>IF(ISERROR(H161/RawSEM!I161)=TRUE,0,H161/RawSEM!I161)</f>
        <v>-9.4746692488904512E-4</v>
      </c>
      <c r="AA161" s="75">
        <f>IF(ISERROR(I161/RawSEM!J161)=TRUE,0,I161/RawSEM!J161)</f>
        <v>-3.9367822849963466E-3</v>
      </c>
      <c r="AB161" s="56" t="str">
        <f t="shared" si="23"/>
        <v>08-Apr-2025  Bl No 64</v>
      </c>
      <c r="CQ161" s="75"/>
      <c r="CR161" s="75"/>
      <c r="CS161" s="75"/>
      <c r="CT161" s="75"/>
      <c r="CU161" s="75"/>
      <c r="CV161" s="75"/>
      <c r="CW161" s="75"/>
      <c r="CX161" s="56"/>
    </row>
    <row r="162" spans="1:102" ht="17.100000000000001" customHeight="1" x14ac:dyDescent="0.25">
      <c r="A162" s="60">
        <f>RawSEM!A162</f>
        <v>45755</v>
      </c>
      <c r="B162" s="18">
        <v>65</v>
      </c>
      <c r="C162" s="20">
        <f>-RawSEM!D162+RawSCADA!D162</f>
        <v>8.6992493333334551</v>
      </c>
      <c r="D162" s="20">
        <f>-RawSEM!E162+RawSCADA!E162</f>
        <v>2.1457513333333509</v>
      </c>
      <c r="E162" s="20">
        <f>-RawSEM!F162+RawSCADA!F162</f>
        <v>2.83446855555556</v>
      </c>
      <c r="F162" s="20">
        <f>-RawSEM!G162+RawSCADA!G162</f>
        <v>-0.3495717777777827</v>
      </c>
      <c r="G162" s="20">
        <f>-RawSEM!H162+RawSCADA!H162</f>
        <v>-0.10114755555557053</v>
      </c>
      <c r="H162" s="20">
        <f>-RawSEM!I162+RawSCADA!I162</f>
        <v>4.0686735555555487</v>
      </c>
      <c r="I162" s="20">
        <f>-RawSEM!J162+RawSCADA!J162</f>
        <v>-0.91509644444444405</v>
      </c>
      <c r="J162" s="56" t="str">
        <f t="shared" si="22"/>
        <v>08-Apr-2025  Bl No 65</v>
      </c>
      <c r="K162" s="18">
        <f t="shared" si="21"/>
        <v>8</v>
      </c>
      <c r="U162" s="75">
        <f>IF(ISERROR(C162/RawSEM!D162)=TRUE,0,C162/RawSEM!D162)</f>
        <v>5.6020841132172509E-3</v>
      </c>
      <c r="V162" s="75">
        <f>IF(ISERROR(D162/RawSEM!E162)=TRUE,0,D162/RawSEM!E162)</f>
        <v>8.6394944953010391E-3</v>
      </c>
      <c r="W162" s="75">
        <f>IF(ISERROR(E162/RawSEM!F162)=TRUE,0,E162/RawSEM!F162)</f>
        <v>1.3740719303030991E-2</v>
      </c>
      <c r="X162" s="75">
        <f>IF(ISERROR(F162/RawSEM!G162)=TRUE,0,F162/RawSEM!G162)</f>
        <v>-2.7480486947144239E-3</v>
      </c>
      <c r="Y162" s="75">
        <f>IF(ISERROR(G162/RawSEM!H162)=TRUE,0,G162/RawSEM!H162)</f>
        <v>-7.198089635323835E-4</v>
      </c>
      <c r="Z162" s="75">
        <f>IF(ISERROR(H162/RawSEM!I162)=TRUE,0,H162/RawSEM!I162)</f>
        <v>3.759270552040414E-2</v>
      </c>
      <c r="AA162" s="75">
        <f>IF(ISERROR(I162/RawSEM!J162)=TRUE,0,I162/RawSEM!J162)</f>
        <v>-7.6502846144700046E-3</v>
      </c>
      <c r="AB162" s="56" t="str">
        <f t="shared" si="23"/>
        <v>08-Apr-2025  Bl No 65</v>
      </c>
      <c r="CQ162" s="75"/>
      <c r="CR162" s="75"/>
      <c r="CS162" s="75"/>
      <c r="CT162" s="75"/>
      <c r="CU162" s="75"/>
      <c r="CV162" s="75"/>
      <c r="CW162" s="75"/>
      <c r="CX162" s="56"/>
    </row>
    <row r="163" spans="1:102" ht="17.100000000000001" customHeight="1" x14ac:dyDescent="0.25">
      <c r="A163" s="60">
        <f>RawSEM!A163</f>
        <v>45755</v>
      </c>
      <c r="B163" s="18">
        <v>66</v>
      </c>
      <c r="C163" s="20">
        <f>-RawSEM!D163+RawSCADA!D163</f>
        <v>11.553811222222294</v>
      </c>
      <c r="D163" s="20">
        <f>-RawSEM!E163+RawSCADA!E163</f>
        <v>2.8822718888889085</v>
      </c>
      <c r="E163" s="20">
        <f>-RawSEM!F163+RawSCADA!F163</f>
        <v>9.4345908888888914</v>
      </c>
      <c r="F163" s="20">
        <f>-RawSEM!G163+RawSCADA!G163</f>
        <v>0.29106200000001081</v>
      </c>
      <c r="G163" s="20">
        <f>-RawSEM!H163+RawSCADA!H163</f>
        <v>-0.20062788888887439</v>
      </c>
      <c r="H163" s="20">
        <f>-RawSEM!I163+RawSCADA!I163</f>
        <v>0.12422522222222199</v>
      </c>
      <c r="I163" s="20">
        <f>-RawSEM!J163+RawSCADA!J163</f>
        <v>-1.8263664444444458</v>
      </c>
      <c r="J163" s="56" t="str">
        <f t="shared" si="22"/>
        <v>08-Apr-2025  Bl No 66</v>
      </c>
      <c r="K163" s="18">
        <f t="shared" si="21"/>
        <v>8</v>
      </c>
      <c r="U163" s="75">
        <f>IF(ISERROR(C163/RawSEM!D163)=TRUE,0,C163/RawSEM!D163)</f>
        <v>7.4742288545858035E-3</v>
      </c>
      <c r="V163" s="75">
        <f>IF(ISERROR(D163/RawSEM!E163)=TRUE,0,D163/RawSEM!E163)</f>
        <v>1.1381680228051673E-2</v>
      </c>
      <c r="W163" s="75">
        <f>IF(ISERROR(E163/RawSEM!F163)=TRUE,0,E163/RawSEM!F163)</f>
        <v>4.7454597480491176E-2</v>
      </c>
      <c r="X163" s="75">
        <f>IF(ISERROR(F163/RawSEM!G163)=TRUE,0,F163/RawSEM!G163)</f>
        <v>1.9929042524338644E-3</v>
      </c>
      <c r="Y163" s="75">
        <f>IF(ISERROR(G163/RawSEM!H163)=TRUE,0,G163/RawSEM!H163)</f>
        <v>-1.4540275812930091E-3</v>
      </c>
      <c r="Z163" s="75">
        <f>IF(ISERROR(H163/RawSEM!I163)=TRUE,0,H163/RawSEM!I163)</f>
        <v>1.2008841645227404E-3</v>
      </c>
      <c r="AA163" s="75">
        <f>IF(ISERROR(I163/RawSEM!J163)=TRUE,0,I163/RawSEM!J163)</f>
        <v>-1.5131955031189484E-2</v>
      </c>
      <c r="AB163" s="56" t="str">
        <f t="shared" si="23"/>
        <v>08-Apr-2025  Bl No 66</v>
      </c>
      <c r="CQ163" s="75"/>
      <c r="CR163" s="75"/>
      <c r="CS163" s="75"/>
      <c r="CT163" s="75"/>
      <c r="CU163" s="75"/>
      <c r="CV163" s="75"/>
      <c r="CW163" s="75"/>
      <c r="CX163" s="56"/>
    </row>
    <row r="164" spans="1:102" ht="17.100000000000001" customHeight="1" x14ac:dyDescent="0.25">
      <c r="A164" s="60">
        <f>RawSEM!A164</f>
        <v>45755</v>
      </c>
      <c r="B164" s="18">
        <v>67</v>
      </c>
      <c r="C164" s="20">
        <f>-RawSEM!D164+RawSCADA!D164</f>
        <v>12.187525999999934</v>
      </c>
      <c r="D164" s="20">
        <f>-RawSEM!E164+RawSCADA!E164</f>
        <v>1.5654672222222246</v>
      </c>
      <c r="E164" s="20">
        <f>-RawSEM!F164+RawSCADA!F164</f>
        <v>10.325144666666688</v>
      </c>
      <c r="F164" s="20">
        <f>-RawSEM!G164+RawSCADA!G164</f>
        <v>-0.3281905555555511</v>
      </c>
      <c r="G164" s="20">
        <f>-RawSEM!H164+RawSCADA!H164</f>
        <v>-0.79707455555555384</v>
      </c>
      <c r="H164" s="20">
        <f>-RawSEM!I164+RawSCADA!I164</f>
        <v>0.59022722222222512</v>
      </c>
      <c r="I164" s="20">
        <f>-RawSEM!J164+RawSCADA!J164</f>
        <v>-1.7512857777777668</v>
      </c>
      <c r="J164" s="56" t="str">
        <f t="shared" si="22"/>
        <v>08-Apr-2025  Bl No 67</v>
      </c>
      <c r="K164" s="18">
        <f t="shared" si="21"/>
        <v>8</v>
      </c>
      <c r="U164" s="75">
        <f>IF(ISERROR(C164/RawSEM!D164)=TRUE,0,C164/RawSEM!D164)</f>
        <v>7.9510087436809925E-3</v>
      </c>
      <c r="V164" s="75">
        <f>IF(ISERROR(D164/RawSEM!E164)=TRUE,0,D164/RawSEM!E164)</f>
        <v>6.2183090865265802E-3</v>
      </c>
      <c r="W164" s="75">
        <f>IF(ISERROR(E164/RawSEM!F164)=TRUE,0,E164/RawSEM!F164)</f>
        <v>5.4079301230145128E-2</v>
      </c>
      <c r="X164" s="75">
        <f>IF(ISERROR(F164/RawSEM!G164)=TRUE,0,F164/RawSEM!G164)</f>
        <v>-2.1727294949376798E-3</v>
      </c>
      <c r="Y164" s="75">
        <f>IF(ISERROR(G164/RawSEM!H164)=TRUE,0,G164/RawSEM!H164)</f>
        <v>-5.6357440717486416E-3</v>
      </c>
      <c r="Z164" s="75">
        <f>IF(ISERROR(H164/RawSEM!I164)=TRUE,0,H164/RawSEM!I164)</f>
        <v>5.6068580835178621E-3</v>
      </c>
      <c r="AA164" s="75">
        <f>IF(ISERROR(I164/RawSEM!J164)=TRUE,0,I164/RawSEM!J164)</f>
        <v>-1.4267605338014291E-2</v>
      </c>
      <c r="AB164" s="56" t="str">
        <f t="shared" si="23"/>
        <v>08-Apr-2025  Bl No 67</v>
      </c>
      <c r="CQ164" s="75"/>
      <c r="CR164" s="75"/>
      <c r="CS164" s="75"/>
      <c r="CT164" s="75"/>
      <c r="CU164" s="75"/>
      <c r="CV164" s="75"/>
      <c r="CW164" s="75"/>
      <c r="CX164" s="56"/>
    </row>
    <row r="165" spans="1:102" ht="17.100000000000001" customHeight="1" x14ac:dyDescent="0.25">
      <c r="A165" s="60">
        <f>RawSEM!A165</f>
        <v>45755</v>
      </c>
      <c r="B165" s="18">
        <v>68</v>
      </c>
      <c r="C165" s="20">
        <f>-RawSEM!D165+RawSCADA!D165</f>
        <v>5.7104627777778205</v>
      </c>
      <c r="D165" s="20">
        <f>-RawSEM!E165+RawSCADA!E165</f>
        <v>-3.946577777777776</v>
      </c>
      <c r="E165" s="20">
        <f>-RawSEM!F165+RawSCADA!F165</f>
        <v>14.814480111111124</v>
      </c>
      <c r="F165" s="20">
        <f>-RawSEM!G165+RawSCADA!G165</f>
        <v>-0.12780022222221987</v>
      </c>
      <c r="G165" s="20">
        <f>-RawSEM!H165+RawSCADA!H165</f>
        <v>0.24558355555555522</v>
      </c>
      <c r="H165" s="20">
        <f>-RawSEM!I165+RawSCADA!I165</f>
        <v>4.2705731111111191</v>
      </c>
      <c r="I165" s="20">
        <f>-RawSEM!J165+RawSCADA!J165</f>
        <v>-1.8681408888888882</v>
      </c>
      <c r="J165" s="56" t="str">
        <f t="shared" si="22"/>
        <v>08-Apr-2025  Bl No 68</v>
      </c>
      <c r="K165" s="18">
        <f t="shared" si="21"/>
        <v>8</v>
      </c>
      <c r="U165" s="75">
        <f>IF(ISERROR(C165/RawSEM!D165)=TRUE,0,C165/RawSEM!D165)</f>
        <v>3.7159506938235797E-3</v>
      </c>
      <c r="V165" s="75">
        <f>IF(ISERROR(D165/RawSEM!E165)=TRUE,0,D165/RawSEM!E165)</f>
        <v>-1.6005465888771241E-2</v>
      </c>
      <c r="W165" s="75">
        <f>IF(ISERROR(E165/RawSEM!F165)=TRUE,0,E165/RawSEM!F165)</f>
        <v>8.0935398616653359E-2</v>
      </c>
      <c r="X165" s="75">
        <f>IF(ISERROR(F165/RawSEM!G165)=TRUE,0,F165/RawSEM!G165)</f>
        <v>-8.0357135047400365E-4</v>
      </c>
      <c r="Y165" s="75">
        <f>IF(ISERROR(G165/RawSEM!H165)=TRUE,0,G165/RawSEM!H165)</f>
        <v>1.6148483647615655E-3</v>
      </c>
      <c r="Z165" s="75">
        <f>IF(ISERROR(H165/RawSEM!I165)=TRUE,0,H165/RawSEM!I165)</f>
        <v>4.3597918923971343E-2</v>
      </c>
      <c r="AA165" s="75">
        <f>IF(ISERROR(I165/RawSEM!J165)=TRUE,0,I165/RawSEM!J165)</f>
        <v>-1.4250957281544177E-2</v>
      </c>
      <c r="AB165" s="56" t="str">
        <f t="shared" si="23"/>
        <v>08-Apr-2025  Bl No 68</v>
      </c>
      <c r="CQ165" s="75"/>
      <c r="CR165" s="75"/>
      <c r="CS165" s="75"/>
      <c r="CT165" s="75"/>
      <c r="CU165" s="75"/>
      <c r="CV165" s="75"/>
      <c r="CW165" s="75"/>
      <c r="CX165" s="56"/>
    </row>
    <row r="166" spans="1:102" ht="17.100000000000001" customHeight="1" x14ac:dyDescent="0.25">
      <c r="A166" s="60">
        <f>RawSEM!A166</f>
        <v>45755</v>
      </c>
      <c r="B166" s="18">
        <v>69</v>
      </c>
      <c r="C166" s="20">
        <f>-RawSEM!D166+RawSCADA!D166</f>
        <v>-2.9942413333333207</v>
      </c>
      <c r="D166" s="20">
        <f>-RawSEM!E166+RawSCADA!E166</f>
        <v>1.482338444444423</v>
      </c>
      <c r="E166" s="20">
        <f>-RawSEM!F166+RawSCADA!F166</f>
        <v>25.052612444444435</v>
      </c>
      <c r="F166" s="20">
        <f>-RawSEM!G166+RawSCADA!G166</f>
        <v>-0.78680766666667523</v>
      </c>
      <c r="G166" s="20">
        <f>-RawSEM!H166+RawSCADA!H166</f>
        <v>-0.28703366666667307</v>
      </c>
      <c r="H166" s="20">
        <f>-RawSEM!I166+RawSCADA!I166</f>
        <v>-1.2214803333333322</v>
      </c>
      <c r="I166" s="20">
        <f>-RawSEM!J166+RawSCADA!J166</f>
        <v>-1.2798256666666532</v>
      </c>
      <c r="J166" s="56" t="str">
        <f t="shared" si="22"/>
        <v>08-Apr-2025  Bl No 69</v>
      </c>
      <c r="K166" s="18">
        <f t="shared" si="21"/>
        <v>8</v>
      </c>
      <c r="U166" s="75">
        <f>IF(ISERROR(C166/RawSEM!D166)=TRUE,0,C166/RawSEM!D166)</f>
        <v>-1.9519914501825036E-3</v>
      </c>
      <c r="V166" s="75">
        <f>IF(ISERROR(D166/RawSEM!E166)=TRUE,0,D166/RawSEM!E166)</f>
        <v>7.0683992945327406E-3</v>
      </c>
      <c r="W166" s="75">
        <f>IF(ISERROR(E166/RawSEM!F166)=TRUE,0,E166/RawSEM!F166)</f>
        <v>0.14792398057907194</v>
      </c>
      <c r="X166" s="75">
        <f>IF(ISERROR(F166/RawSEM!G166)=TRUE,0,F166/RawSEM!G166)</f>
        <v>-4.7448192943812988E-3</v>
      </c>
      <c r="Y166" s="75">
        <f>IF(ISERROR(G166/RawSEM!H166)=TRUE,0,G166/RawSEM!H166)</f>
        <v>-1.9552275881361786E-3</v>
      </c>
      <c r="Z166" s="75">
        <f>IF(ISERROR(H166/RawSEM!I166)=TRUE,0,H166/RawSEM!I166)</f>
        <v>-1.3153885529021204E-2</v>
      </c>
      <c r="AA166" s="75">
        <f>IF(ISERROR(I166/RawSEM!J166)=TRUE,0,I166/RawSEM!J166)</f>
        <v>-9.5838375517946182E-3</v>
      </c>
      <c r="AB166" s="56" t="str">
        <f t="shared" si="23"/>
        <v>08-Apr-2025  Bl No 69</v>
      </c>
      <c r="CQ166" s="75"/>
      <c r="CR166" s="75"/>
      <c r="CS166" s="75"/>
      <c r="CT166" s="75"/>
      <c r="CU166" s="75"/>
      <c r="CV166" s="75"/>
      <c r="CW166" s="75"/>
      <c r="CX166" s="56"/>
    </row>
    <row r="167" spans="1:102" ht="17.100000000000001" customHeight="1" x14ac:dyDescent="0.25">
      <c r="A167" s="60">
        <f>RawSEM!A167</f>
        <v>45755</v>
      </c>
      <c r="B167" s="18">
        <v>70</v>
      </c>
      <c r="C167" s="20">
        <f>-RawSEM!D167+RawSCADA!D167</f>
        <v>2.4711996666665073</v>
      </c>
      <c r="D167" s="20">
        <f>-RawSEM!E167+RawSCADA!E167</f>
        <v>1.5051713333333225</v>
      </c>
      <c r="E167" s="20">
        <f>-RawSEM!F167+RawSCADA!F167</f>
        <v>23.88812466666667</v>
      </c>
      <c r="F167" s="20">
        <f>-RawSEM!G167+RawSCADA!G167</f>
        <v>-0.46070155555554493</v>
      </c>
      <c r="G167" s="20">
        <f>-RawSEM!H167+RawSCADA!H167</f>
        <v>-0.17532411111113788</v>
      </c>
      <c r="H167" s="20">
        <f>-RawSEM!I167+RawSCADA!I167</f>
        <v>0.42984255555555251</v>
      </c>
      <c r="I167" s="20">
        <f>-RawSEM!J167+RawSCADA!J167</f>
        <v>-1.8603684444444468</v>
      </c>
      <c r="J167" s="56" t="str">
        <f t="shared" si="22"/>
        <v>08-Apr-2025  Bl No 70</v>
      </c>
      <c r="K167" s="18">
        <f t="shared" si="21"/>
        <v>8</v>
      </c>
      <c r="U167" s="75">
        <f>IF(ISERROR(C167/RawSEM!D167)=TRUE,0,C167/RawSEM!D167)</f>
        <v>1.5902010118766662E-3</v>
      </c>
      <c r="V167" s="75">
        <f>IF(ISERROR(D167/RawSEM!E167)=TRUE,0,D167/RawSEM!E167)</f>
        <v>7.217987139410618E-3</v>
      </c>
      <c r="W167" s="75">
        <f>IF(ISERROR(E167/RawSEM!F167)=TRUE,0,E167/RawSEM!F167)</f>
        <v>0.14970310626475322</v>
      </c>
      <c r="X167" s="75">
        <f>IF(ISERROR(F167/RawSEM!G167)=TRUE,0,F167/RawSEM!G167)</f>
        <v>-2.6757006865471946E-3</v>
      </c>
      <c r="Y167" s="75">
        <f>IF(ISERROR(G167/RawSEM!H167)=TRUE,0,G167/RawSEM!H167)</f>
        <v>-1.1970980755600109E-3</v>
      </c>
      <c r="Z167" s="75">
        <f>IF(ISERROR(H167/RawSEM!I167)=TRUE,0,H167/RawSEM!I167)</f>
        <v>4.6823807794722496E-3</v>
      </c>
      <c r="AA167" s="75">
        <f>IF(ISERROR(I167/RawSEM!J167)=TRUE,0,I167/RawSEM!J167)</f>
        <v>-1.3085041866967283E-2</v>
      </c>
      <c r="AB167" s="56" t="str">
        <f t="shared" si="23"/>
        <v>08-Apr-2025  Bl No 70</v>
      </c>
      <c r="CQ167" s="75"/>
      <c r="CR167" s="75"/>
      <c r="CS167" s="75"/>
      <c r="CT167" s="75"/>
      <c r="CU167" s="75"/>
      <c r="CV167" s="75"/>
      <c r="CW167" s="75"/>
      <c r="CX167" s="56"/>
    </row>
    <row r="168" spans="1:102" ht="17.100000000000001" customHeight="1" x14ac:dyDescent="0.25">
      <c r="A168" s="60">
        <f>RawSEM!A168</f>
        <v>45755</v>
      </c>
      <c r="B168" s="18">
        <v>71</v>
      </c>
      <c r="C168" s="20">
        <f>-RawSEM!D168+RawSCADA!D168</f>
        <v>2.0578068888887628</v>
      </c>
      <c r="D168" s="20">
        <f>-RawSEM!E168+RawSCADA!E168</f>
        <v>1.8910828888888886</v>
      </c>
      <c r="E168" s="20">
        <f>-RawSEM!F168+RawSCADA!F168</f>
        <v>4.1148073333333457</v>
      </c>
      <c r="F168" s="20">
        <f>-RawSEM!G168+RawSCADA!G168</f>
        <v>-0.65666166666665049</v>
      </c>
      <c r="G168" s="20">
        <f>-RawSEM!H168+RawSCADA!H168</f>
        <v>-0.36817722222224347</v>
      </c>
      <c r="H168" s="20">
        <f>-RawSEM!I168+RawSCADA!I168</f>
        <v>0.19291055555555658</v>
      </c>
      <c r="I168" s="20">
        <f>-RawSEM!J168+RawSCADA!J168</f>
        <v>-1.0812677777777537</v>
      </c>
      <c r="J168" s="56" t="str">
        <f t="shared" si="22"/>
        <v>08-Apr-2025  Bl No 71</v>
      </c>
      <c r="K168" s="18">
        <f t="shared" si="21"/>
        <v>8</v>
      </c>
      <c r="U168" s="75">
        <f>IF(ISERROR(C168/RawSEM!D168)=TRUE,0,C168/RawSEM!D168)</f>
        <v>1.2848709543376367E-3</v>
      </c>
      <c r="V168" s="75">
        <f>IF(ISERROR(D168/RawSEM!E168)=TRUE,0,D168/RawSEM!E168)</f>
        <v>8.7406986998518899E-3</v>
      </c>
      <c r="W168" s="75">
        <f>IF(ISERROR(E168/RawSEM!F168)=TRUE,0,E168/RawSEM!F168)</f>
        <v>2.2701358246597098E-2</v>
      </c>
      <c r="X168" s="75">
        <f>IF(ISERROR(F168/RawSEM!G168)=TRUE,0,F168/RawSEM!G168)</f>
        <v>-3.7304957686348744E-3</v>
      </c>
      <c r="Y168" s="75">
        <f>IF(ISERROR(G168/RawSEM!H168)=TRUE,0,G168/RawSEM!H168)</f>
        <v>-2.4340300181819371E-3</v>
      </c>
      <c r="Z168" s="75">
        <f>IF(ISERROR(H168/RawSEM!I168)=TRUE,0,H168/RawSEM!I168)</f>
        <v>2.1045032766441999E-3</v>
      </c>
      <c r="AA168" s="75">
        <f>IF(ISERROR(I168/RawSEM!J168)=TRUE,0,I168/RawSEM!J168)</f>
        <v>-7.2417833667611049E-3</v>
      </c>
      <c r="AB168" s="56" t="str">
        <f t="shared" si="23"/>
        <v>08-Apr-2025  Bl No 71</v>
      </c>
      <c r="CQ168" s="75"/>
      <c r="CR168" s="75"/>
      <c r="CS168" s="75"/>
      <c r="CT168" s="75"/>
      <c r="CU168" s="75"/>
      <c r="CV168" s="75"/>
      <c r="CW168" s="75"/>
      <c r="CX168" s="56"/>
    </row>
    <row r="169" spans="1:102" ht="17.100000000000001" customHeight="1" x14ac:dyDescent="0.25">
      <c r="A169" s="60">
        <f>RawSEM!A169</f>
        <v>45755</v>
      </c>
      <c r="B169" s="18">
        <v>72</v>
      </c>
      <c r="C169" s="20">
        <f>-RawSEM!D169+RawSCADA!D169</f>
        <v>4.9407084444444536</v>
      </c>
      <c r="D169" s="20">
        <f>-RawSEM!E169+RawSCADA!E169</f>
        <v>-0.75814111111111515</v>
      </c>
      <c r="E169" s="20">
        <f>-RawSEM!F169+RawSCADA!F169</f>
        <v>-1.961540444444438</v>
      </c>
      <c r="F169" s="20">
        <f>-RawSEM!G169+RawSCADA!G169</f>
        <v>0.20626911111111212</v>
      </c>
      <c r="G169" s="20">
        <f>-RawSEM!H169+RawSCADA!H169</f>
        <v>-0.50731100000001561</v>
      </c>
      <c r="H169" s="20">
        <f>-RawSEM!I169+RawSCADA!I169</f>
        <v>0.47690111111110411</v>
      </c>
      <c r="I169" s="20">
        <f>-RawSEM!J169+RawSCADA!J169</f>
        <v>-1.5065185555555729</v>
      </c>
      <c r="J169" s="56" t="str">
        <f t="shared" si="22"/>
        <v>08-Apr-2025  Bl No 72</v>
      </c>
      <c r="K169" s="18">
        <f t="shared" si="21"/>
        <v>8</v>
      </c>
      <c r="U169" s="75">
        <f>IF(ISERROR(C169/RawSEM!D169)=TRUE,0,C169/RawSEM!D169)</f>
        <v>2.8738217949567757E-3</v>
      </c>
      <c r="V169" s="75">
        <f>IF(ISERROR(D169/RawSEM!E169)=TRUE,0,D169/RawSEM!E169)</f>
        <v>-3.2913949511302987E-3</v>
      </c>
      <c r="W169" s="75">
        <f>IF(ISERROR(E169/RawSEM!F169)=TRUE,0,E169/RawSEM!F169)</f>
        <v>-9.8442144134817944E-3</v>
      </c>
      <c r="X169" s="75">
        <f>IF(ISERROR(F169/RawSEM!G169)=TRUE,0,F169/RawSEM!G169)</f>
        <v>1.0547934234970847E-3</v>
      </c>
      <c r="Y169" s="75">
        <f>IF(ISERROR(G169/RawSEM!H169)=TRUE,0,G169/RawSEM!H169)</f>
        <v>-3.198843573446426E-3</v>
      </c>
      <c r="Z169" s="75">
        <f>IF(ISERROR(H169/RawSEM!I169)=TRUE,0,H169/RawSEM!I169)</f>
        <v>5.2969237163803745E-3</v>
      </c>
      <c r="AA169" s="75">
        <f>IF(ISERROR(I169/RawSEM!J169)=TRUE,0,I169/RawSEM!J169)</f>
        <v>-9.7789304491019777E-3</v>
      </c>
      <c r="AB169" s="56" t="str">
        <f t="shared" si="23"/>
        <v>08-Apr-2025  Bl No 72</v>
      </c>
      <c r="CQ169" s="75"/>
      <c r="CR169" s="75"/>
      <c r="CS169" s="75"/>
      <c r="CT169" s="75"/>
      <c r="CU169" s="75"/>
      <c r="CV169" s="75"/>
      <c r="CW169" s="75"/>
      <c r="CX169" s="56"/>
    </row>
    <row r="170" spans="1:102" ht="17.100000000000001" customHeight="1" x14ac:dyDescent="0.25">
      <c r="A170" s="60">
        <f>RawSEM!A170</f>
        <v>45755</v>
      </c>
      <c r="B170" s="18">
        <v>73</v>
      </c>
      <c r="C170" s="20">
        <f>-RawSEM!D170+RawSCADA!D170</f>
        <v>11.33016222222227</v>
      </c>
      <c r="D170" s="20">
        <f>-RawSEM!E170+RawSCADA!E170</f>
        <v>5.3981726666666816</v>
      </c>
      <c r="E170" s="20">
        <f>-RawSEM!F170+RawSCADA!F170</f>
        <v>-2.9469737777777709</v>
      </c>
      <c r="F170" s="20">
        <f>-RawSEM!G170+RawSCADA!G170</f>
        <v>-0.51613833333334469</v>
      </c>
      <c r="G170" s="20">
        <f>-RawSEM!H170+RawSCADA!H170</f>
        <v>-1.1283255555555627</v>
      </c>
      <c r="H170" s="20">
        <f>-RawSEM!I170+RawSCADA!I170</f>
        <v>-2.4277592222222211</v>
      </c>
      <c r="I170" s="20">
        <f>-RawSEM!J170+RawSCADA!J170</f>
        <v>-1.9418318888889132</v>
      </c>
      <c r="J170" s="56" t="str">
        <f t="shared" si="22"/>
        <v>08-Apr-2025  Bl No 73</v>
      </c>
      <c r="K170" s="18">
        <f t="shared" si="21"/>
        <v>8</v>
      </c>
      <c r="U170" s="75">
        <f>IF(ISERROR(C170/RawSEM!D170)=TRUE,0,C170/RawSEM!D170)</f>
        <v>6.3679304999370934E-3</v>
      </c>
      <c r="V170" s="75">
        <f>IF(ISERROR(D170/RawSEM!E170)=TRUE,0,D170/RawSEM!E170)</f>
        <v>3.0957162476427498E-2</v>
      </c>
      <c r="W170" s="75">
        <f>IF(ISERROR(E170/RawSEM!F170)=TRUE,0,E170/RawSEM!F170)</f>
        <v>-1.2846923545423982E-2</v>
      </c>
      <c r="X170" s="75">
        <f>IF(ISERROR(F170/RawSEM!G170)=TRUE,0,F170/RawSEM!G170)</f>
        <v>-2.4459694314788584E-3</v>
      </c>
      <c r="Y170" s="75">
        <f>IF(ISERROR(G170/RawSEM!H170)=TRUE,0,G170/RawSEM!H170)</f>
        <v>-6.9573452533245195E-3</v>
      </c>
      <c r="Z170" s="75">
        <f>IF(ISERROR(H170/RawSEM!I170)=TRUE,0,H170/RawSEM!I170)</f>
        <v>-2.5708202261680191E-2</v>
      </c>
      <c r="AA170" s="75">
        <f>IF(ISERROR(I170/RawSEM!J170)=TRUE,0,I170/RawSEM!J170)</f>
        <v>-1.1821466335058085E-2</v>
      </c>
      <c r="AB170" s="56" t="str">
        <f t="shared" si="23"/>
        <v>08-Apr-2025  Bl No 73</v>
      </c>
      <c r="CQ170" s="75"/>
      <c r="CR170" s="75"/>
      <c r="CS170" s="75"/>
      <c r="CT170" s="75"/>
      <c r="CU170" s="75"/>
      <c r="CV170" s="75"/>
      <c r="CW170" s="75"/>
      <c r="CX170" s="56"/>
    </row>
    <row r="171" spans="1:102" ht="17.100000000000001" customHeight="1" x14ac:dyDescent="0.25">
      <c r="A171" s="60">
        <f>RawSEM!A171</f>
        <v>45755</v>
      </c>
      <c r="B171" s="18">
        <v>74</v>
      </c>
      <c r="C171" s="20">
        <f>-RawSEM!D171+RawSCADA!D171</f>
        <v>11.377957777777738</v>
      </c>
      <c r="D171" s="20">
        <f>-RawSEM!E171+RawSCADA!E171</f>
        <v>0.17297833333333301</v>
      </c>
      <c r="E171" s="20">
        <f>-RawSEM!F171+RawSCADA!F171</f>
        <v>3.052940444444431</v>
      </c>
      <c r="F171" s="20">
        <f>-RawSEM!G171+RawSCADA!G171</f>
        <v>-0.51854666666667981</v>
      </c>
      <c r="G171" s="20">
        <f>-RawSEM!H171+RawSCADA!H171</f>
        <v>-0.31998822222223566</v>
      </c>
      <c r="H171" s="20">
        <f>-RawSEM!I171+RawSCADA!I171</f>
        <v>-0.37244833333333816</v>
      </c>
      <c r="I171" s="20">
        <f>-RawSEM!J171+RawSCADA!J171</f>
        <v>-0.79531788888888855</v>
      </c>
      <c r="J171" s="56" t="str">
        <f t="shared" si="22"/>
        <v>08-Apr-2025  Bl No 74</v>
      </c>
      <c r="K171" s="18">
        <f t="shared" si="21"/>
        <v>8</v>
      </c>
      <c r="U171" s="75">
        <f>IF(ISERROR(C171/RawSEM!D171)=TRUE,0,C171/RawSEM!D171)</f>
        <v>6.4996411747054146E-3</v>
      </c>
      <c r="V171" s="75">
        <f>IF(ISERROR(D171/RawSEM!E171)=TRUE,0,D171/RawSEM!E171)</f>
        <v>9.4305628313858555E-4</v>
      </c>
      <c r="W171" s="75">
        <f>IF(ISERROR(E171/RawSEM!F171)=TRUE,0,E171/RawSEM!F171)</f>
        <v>1.3338490770110498E-2</v>
      </c>
      <c r="X171" s="75">
        <f>IF(ISERROR(F171/RawSEM!G171)=TRUE,0,F171/RawSEM!G171)</f>
        <v>-2.4050258739252788E-3</v>
      </c>
      <c r="Y171" s="75">
        <f>IF(ISERROR(G171/RawSEM!H171)=TRUE,0,G171/RawSEM!H171)</f>
        <v>-1.950044256800028E-3</v>
      </c>
      <c r="Z171" s="75">
        <f>IF(ISERROR(H171/RawSEM!I171)=TRUE,0,H171/RawSEM!I171)</f>
        <v>-3.5301821099990344E-3</v>
      </c>
      <c r="AA171" s="75">
        <f>IF(ISERROR(I171/RawSEM!J171)=TRUE,0,I171/RawSEM!J171)</f>
        <v>-4.8256301082019214E-3</v>
      </c>
      <c r="AB171" s="56" t="str">
        <f t="shared" si="23"/>
        <v>08-Apr-2025  Bl No 74</v>
      </c>
      <c r="CQ171" s="75"/>
      <c r="CR171" s="75"/>
      <c r="CS171" s="75"/>
      <c r="CT171" s="75"/>
      <c r="CU171" s="75"/>
      <c r="CV171" s="75"/>
      <c r="CW171" s="75"/>
      <c r="CX171" s="56"/>
    </row>
    <row r="172" spans="1:102" ht="17.100000000000001" customHeight="1" x14ac:dyDescent="0.25">
      <c r="A172" s="60">
        <f>RawSEM!A172</f>
        <v>45755</v>
      </c>
      <c r="B172" s="18">
        <v>75</v>
      </c>
      <c r="C172" s="20">
        <f>-RawSEM!D172+RawSCADA!D172</f>
        <v>20.680361555555464</v>
      </c>
      <c r="D172" s="20">
        <f>-RawSEM!E172+RawSCADA!E172</f>
        <v>-1.4449747777777588</v>
      </c>
      <c r="E172" s="20">
        <f>-RawSEM!F172+RawSCADA!F172</f>
        <v>3.4282733333333226</v>
      </c>
      <c r="F172" s="20">
        <f>-RawSEM!G172+RawSCADA!G172</f>
        <v>-4.7377666666676532E-2</v>
      </c>
      <c r="G172" s="20">
        <f>-RawSEM!H172+RawSCADA!H172</f>
        <v>5.823466666666377E-2</v>
      </c>
      <c r="H172" s="20">
        <f>-RawSEM!I172+RawSCADA!I172</f>
        <v>0.78502922222222082</v>
      </c>
      <c r="I172" s="20">
        <f>-RawSEM!J172+RawSCADA!J172</f>
        <v>-0.9915636666666785</v>
      </c>
      <c r="J172" s="56" t="str">
        <f t="shared" si="22"/>
        <v>08-Apr-2025  Bl No 75</v>
      </c>
      <c r="K172" s="18">
        <f t="shared" si="21"/>
        <v>8</v>
      </c>
      <c r="U172" s="75">
        <f>IF(ISERROR(C172/RawSEM!D172)=TRUE,0,C172/RawSEM!D172)</f>
        <v>1.1662110482820766E-2</v>
      </c>
      <c r="V172" s="75">
        <f>IF(ISERROR(D172/RawSEM!E172)=TRUE,0,D172/RawSEM!E172)</f>
        <v>-7.4588260852913478E-3</v>
      </c>
      <c r="W172" s="75">
        <f>IF(ISERROR(E172/RawSEM!F172)=TRUE,0,E172/RawSEM!F172)</f>
        <v>1.5105493560996225E-2</v>
      </c>
      <c r="X172" s="75">
        <f>IF(ISERROR(F172/RawSEM!G172)=TRUE,0,F172/RawSEM!G172)</f>
        <v>-2.3712908575156453E-4</v>
      </c>
      <c r="Y172" s="75">
        <f>IF(ISERROR(G172/RawSEM!H172)=TRUE,0,G172/RawSEM!H172)</f>
        <v>4.1685755299002267E-4</v>
      </c>
      <c r="Z172" s="75">
        <f>IF(ISERROR(H172/RawSEM!I172)=TRUE,0,H172/RawSEM!I172)</f>
        <v>7.7353145073844453E-3</v>
      </c>
      <c r="AA172" s="75">
        <f>IF(ISERROR(I172/RawSEM!J172)=TRUE,0,I172/RawSEM!J172)</f>
        <v>-5.9240837925722701E-3</v>
      </c>
      <c r="AB172" s="56" t="str">
        <f t="shared" si="23"/>
        <v>08-Apr-2025  Bl No 75</v>
      </c>
      <c r="CQ172" s="75"/>
      <c r="CR172" s="75"/>
      <c r="CS172" s="75"/>
      <c r="CT172" s="75"/>
      <c r="CU172" s="75"/>
      <c r="CV172" s="75"/>
      <c r="CW172" s="75"/>
      <c r="CX172" s="56"/>
    </row>
    <row r="173" spans="1:102" ht="17.100000000000001" customHeight="1" x14ac:dyDescent="0.25">
      <c r="A173" s="60">
        <f>RawSEM!A173</f>
        <v>45755</v>
      </c>
      <c r="B173" s="18">
        <v>76</v>
      </c>
      <c r="C173" s="20">
        <f>-RawSEM!D173+RawSCADA!D173</f>
        <v>29.837362222222282</v>
      </c>
      <c r="D173" s="20">
        <f>-RawSEM!E173+RawSCADA!E173</f>
        <v>6.7416794444444292</v>
      </c>
      <c r="E173" s="20">
        <f>-RawSEM!F173+RawSCADA!F173</f>
        <v>2.1811076666666622</v>
      </c>
      <c r="F173" s="20">
        <f>-RawSEM!G173+RawSCADA!G173</f>
        <v>0.2478098888888951</v>
      </c>
      <c r="G173" s="20">
        <f>-RawSEM!H173+RawSCADA!H173</f>
        <v>-0.53500288888886871</v>
      </c>
      <c r="H173" s="20">
        <f>-RawSEM!I173+RawSCADA!I173</f>
        <v>0.39455699999999183</v>
      </c>
      <c r="I173" s="20">
        <f>-RawSEM!J173+RawSCADA!J173</f>
        <v>-1.86230077777779</v>
      </c>
      <c r="J173" s="56" t="str">
        <f t="shared" si="22"/>
        <v>08-Apr-2025  Bl No 76</v>
      </c>
      <c r="K173" s="18">
        <f t="shared" si="21"/>
        <v>8</v>
      </c>
      <c r="U173" s="75">
        <f>IF(ISERROR(C173/RawSEM!D173)=TRUE,0,C173/RawSEM!D173)</f>
        <v>1.6918013241401728E-2</v>
      </c>
      <c r="V173" s="75">
        <f>IF(ISERROR(D173/RawSEM!E173)=TRUE,0,D173/RawSEM!E173)</f>
        <v>4.0933900304591535E-2</v>
      </c>
      <c r="W173" s="75">
        <f>IF(ISERROR(E173/RawSEM!F173)=TRUE,0,E173/RawSEM!F173)</f>
        <v>9.5284487990931702E-3</v>
      </c>
      <c r="X173" s="75">
        <f>IF(ISERROR(F173/RawSEM!G173)=TRUE,0,F173/RawSEM!G173)</f>
        <v>1.3549310319996958E-3</v>
      </c>
      <c r="Y173" s="75">
        <f>IF(ISERROR(G173/RawSEM!H173)=TRUE,0,G173/RawSEM!H173)</f>
        <v>-3.951043430881992E-3</v>
      </c>
      <c r="Z173" s="75">
        <f>IF(ISERROR(H173/RawSEM!I173)=TRUE,0,H173/RawSEM!I173)</f>
        <v>3.8468445806813132E-3</v>
      </c>
      <c r="AA173" s="75">
        <f>IF(ISERROR(I173/RawSEM!J173)=TRUE,0,I173/RawSEM!J173)</f>
        <v>-1.1085440404117438E-2</v>
      </c>
      <c r="AB173" s="56" t="str">
        <f t="shared" si="23"/>
        <v>08-Apr-2025  Bl No 76</v>
      </c>
      <c r="CQ173" s="75"/>
      <c r="CR173" s="75"/>
      <c r="CS173" s="75"/>
      <c r="CT173" s="75"/>
      <c r="CU173" s="75"/>
      <c r="CV173" s="75"/>
      <c r="CW173" s="75"/>
      <c r="CX173" s="56"/>
    </row>
    <row r="174" spans="1:102" ht="17.100000000000001" customHeight="1" x14ac:dyDescent="0.25">
      <c r="A174" s="60">
        <f>RawSEM!A174</f>
        <v>45755</v>
      </c>
      <c r="B174" s="18">
        <v>77</v>
      </c>
      <c r="C174" s="20">
        <f>-RawSEM!D174+RawSCADA!D174</f>
        <v>26.727779555555571</v>
      </c>
      <c r="D174" s="20">
        <f>-RawSEM!E174+RawSCADA!E174</f>
        <v>2.0371005555555541</v>
      </c>
      <c r="E174" s="20">
        <f>-RawSEM!F174+RawSCADA!F174</f>
        <v>1.0557638888888903</v>
      </c>
      <c r="F174" s="20">
        <f>-RawSEM!G174+RawSCADA!G174</f>
        <v>2.1468108888888935</v>
      </c>
      <c r="G174" s="20">
        <f>-RawSEM!H174+RawSCADA!H174</f>
        <v>-0.72134988888888074</v>
      </c>
      <c r="H174" s="20">
        <f>-RawSEM!I174+RawSCADA!I174</f>
        <v>0.36053033333334383</v>
      </c>
      <c r="I174" s="20">
        <f>-RawSEM!J174+RawSCADA!J174</f>
        <v>-1.4879043333333186</v>
      </c>
      <c r="J174" s="56" t="str">
        <f t="shared" si="22"/>
        <v>08-Apr-2025  Bl No 77</v>
      </c>
      <c r="K174" s="18">
        <f t="shared" si="21"/>
        <v>8</v>
      </c>
      <c r="U174" s="75">
        <f>IF(ISERROR(C174/RawSEM!D174)=TRUE,0,C174/RawSEM!D174)</f>
        <v>1.5204696539876519E-2</v>
      </c>
      <c r="V174" s="75">
        <f>IF(ISERROR(D174/RawSEM!E174)=TRUE,0,D174/RawSEM!E174)</f>
        <v>1.6296557779745879E-2</v>
      </c>
      <c r="W174" s="75">
        <f>IF(ISERROR(E174/RawSEM!F174)=TRUE,0,E174/RawSEM!F174)</f>
        <v>4.744178942678267E-3</v>
      </c>
      <c r="X174" s="75">
        <f>IF(ISERROR(F174/RawSEM!G174)=TRUE,0,F174/RawSEM!G174)</f>
        <v>1.2555998362610279E-2</v>
      </c>
      <c r="Y174" s="75">
        <f>IF(ISERROR(G174/RawSEM!H174)=TRUE,0,G174/RawSEM!H174)</f>
        <v>-5.3568555946335696E-3</v>
      </c>
      <c r="Z174" s="75">
        <f>IF(ISERROR(H174/RawSEM!I174)=TRUE,0,H174/RawSEM!I174)</f>
        <v>3.5719272451547129E-3</v>
      </c>
      <c r="AA174" s="75">
        <f>IF(ISERROR(I174/RawSEM!J174)=TRUE,0,I174/RawSEM!J174)</f>
        <v>-8.9565455207971274E-3</v>
      </c>
      <c r="AB174" s="56" t="str">
        <f t="shared" si="23"/>
        <v>08-Apr-2025  Bl No 77</v>
      </c>
      <c r="CQ174" s="75"/>
      <c r="CR174" s="75"/>
      <c r="CS174" s="75"/>
      <c r="CT174" s="75"/>
      <c r="CU174" s="75"/>
      <c r="CV174" s="75"/>
      <c r="CW174" s="75"/>
      <c r="CX174" s="56"/>
    </row>
    <row r="175" spans="1:102" ht="17.100000000000001" customHeight="1" x14ac:dyDescent="0.25">
      <c r="A175" s="60">
        <f>RawSEM!A175</f>
        <v>45755</v>
      </c>
      <c r="B175" s="18">
        <v>78</v>
      </c>
      <c r="C175" s="20">
        <f>-RawSEM!D175+RawSCADA!D175</f>
        <v>23.389278888888839</v>
      </c>
      <c r="D175" s="20">
        <f>-RawSEM!E175+RawSCADA!E175</f>
        <v>1.3852007777777828</v>
      </c>
      <c r="E175" s="20">
        <f>-RawSEM!F175+RawSCADA!F175</f>
        <v>1.8425543333333394</v>
      </c>
      <c r="F175" s="20">
        <f>-RawSEM!G175+RawSCADA!G175</f>
        <v>2.4349913333333575</v>
      </c>
      <c r="G175" s="20">
        <f>-RawSEM!H175+RawSCADA!H175</f>
        <v>-0.33132144444444123</v>
      </c>
      <c r="H175" s="20">
        <f>-RawSEM!I175+RawSCADA!I175</f>
        <v>0.78160577777777007</v>
      </c>
      <c r="I175" s="20">
        <f>-RawSEM!J175+RawSCADA!J175</f>
        <v>-1.0884404444444442</v>
      </c>
      <c r="J175" s="56" t="str">
        <f t="shared" si="22"/>
        <v>08-Apr-2025  Bl No 78</v>
      </c>
      <c r="K175" s="18">
        <f t="shared" si="21"/>
        <v>8</v>
      </c>
      <c r="U175" s="75">
        <f>IF(ISERROR(C175/RawSEM!D175)=TRUE,0,C175/RawSEM!D175)</f>
        <v>1.3535798709623048E-2</v>
      </c>
      <c r="V175" s="75">
        <f>IF(ISERROR(D175/RawSEM!E175)=TRUE,0,D175/RawSEM!E175)</f>
        <v>1.1052373137368848E-2</v>
      </c>
      <c r="W175" s="75">
        <f>IF(ISERROR(E175/RawSEM!F175)=TRUE,0,E175/RawSEM!F175)</f>
        <v>8.054142934783428E-3</v>
      </c>
      <c r="X175" s="75">
        <f>IF(ISERROR(F175/RawSEM!G175)=TRUE,0,F175/RawSEM!G175)</f>
        <v>1.5109358846709131E-2</v>
      </c>
      <c r="Y175" s="75">
        <f>IF(ISERROR(G175/RawSEM!H175)=TRUE,0,G175/RawSEM!H175)</f>
        <v>-2.6001168089021453E-3</v>
      </c>
      <c r="Z175" s="75">
        <f>IF(ISERROR(H175/RawSEM!I175)=TRUE,0,H175/RawSEM!I175)</f>
        <v>7.784421887228006E-3</v>
      </c>
      <c r="AA175" s="75">
        <f>IF(ISERROR(I175/RawSEM!J175)=TRUE,0,I175/RawSEM!J175)</f>
        <v>-6.3747220647407581E-3</v>
      </c>
      <c r="AB175" s="56" t="str">
        <f t="shared" si="23"/>
        <v>08-Apr-2025  Bl No 78</v>
      </c>
      <c r="CQ175" s="75"/>
      <c r="CR175" s="75"/>
      <c r="CS175" s="75"/>
      <c r="CT175" s="75"/>
      <c r="CU175" s="75"/>
      <c r="CV175" s="75"/>
      <c r="CW175" s="75"/>
      <c r="CX175" s="56"/>
    </row>
    <row r="176" spans="1:102" ht="17.100000000000001" customHeight="1" x14ac:dyDescent="0.25">
      <c r="A176" s="60">
        <f>RawSEM!A176</f>
        <v>45755</v>
      </c>
      <c r="B176" s="18">
        <v>79</v>
      </c>
      <c r="C176" s="20">
        <f>-RawSEM!D176+RawSCADA!D176</f>
        <v>26.000686111111008</v>
      </c>
      <c r="D176" s="20">
        <f>-RawSEM!E176+RawSCADA!E176</f>
        <v>1.393765111111108</v>
      </c>
      <c r="E176" s="20">
        <f>-RawSEM!F176+RawSCADA!F176</f>
        <v>1.2655371111111151</v>
      </c>
      <c r="F176" s="20">
        <f>-RawSEM!G176+RawSCADA!G176</f>
        <v>-1.6116566666666756</v>
      </c>
      <c r="G176" s="20">
        <f>-RawSEM!H176+RawSCADA!H176</f>
        <v>-0.60187700000000177</v>
      </c>
      <c r="H176" s="20">
        <f>-RawSEM!I176+RawSCADA!I176</f>
        <v>0.46490544444445447</v>
      </c>
      <c r="I176" s="20">
        <f>-RawSEM!J176+RawSCADA!J176</f>
        <v>-1.1422410000000127</v>
      </c>
      <c r="J176" s="56" t="str">
        <f t="shared" si="22"/>
        <v>08-Apr-2025  Bl No 79</v>
      </c>
      <c r="K176" s="18">
        <f t="shared" si="21"/>
        <v>8</v>
      </c>
      <c r="U176" s="75">
        <f>IF(ISERROR(C176/RawSEM!D176)=TRUE,0,C176/RawSEM!D176)</f>
        <v>1.5071782286703162E-2</v>
      </c>
      <c r="V176" s="75">
        <f>IF(ISERROR(D176/RawSEM!E176)=TRUE,0,D176/RawSEM!E176)</f>
        <v>1.1289569653245755E-2</v>
      </c>
      <c r="W176" s="75">
        <f>IF(ISERROR(E176/RawSEM!F176)=TRUE,0,E176/RawSEM!F176)</f>
        <v>5.5174963862052034E-3</v>
      </c>
      <c r="X176" s="75">
        <f>IF(ISERROR(F176/RawSEM!G176)=TRUE,0,F176/RawSEM!G176)</f>
        <v>-9.7583685401712739E-3</v>
      </c>
      <c r="Y176" s="75">
        <f>IF(ISERROR(G176/RawSEM!H176)=TRUE,0,G176/RawSEM!H176)</f>
        <v>-4.7422957402014692E-3</v>
      </c>
      <c r="Z176" s="75">
        <f>IF(ISERROR(H176/RawSEM!I176)=TRUE,0,H176/RawSEM!I176)</f>
        <v>4.7288009435566851E-3</v>
      </c>
      <c r="AA176" s="75">
        <f>IF(ISERROR(I176/RawSEM!J176)=TRUE,0,I176/RawSEM!J176)</f>
        <v>-6.7740862250562969E-3</v>
      </c>
      <c r="AB176" s="56" t="str">
        <f t="shared" si="23"/>
        <v>08-Apr-2025  Bl No 79</v>
      </c>
      <c r="CQ176" s="75"/>
      <c r="CR176" s="75"/>
      <c r="CS176" s="75"/>
      <c r="CT176" s="75"/>
      <c r="CU176" s="75"/>
      <c r="CV176" s="75"/>
      <c r="CW176" s="75"/>
      <c r="CX176" s="56"/>
    </row>
    <row r="177" spans="1:102" ht="17.100000000000001" customHeight="1" x14ac:dyDescent="0.25">
      <c r="A177" s="60">
        <f>RawSEM!A177</f>
        <v>45755</v>
      </c>
      <c r="B177" s="18">
        <v>80</v>
      </c>
      <c r="C177" s="20">
        <f>-RawSEM!D177+RawSCADA!D177</f>
        <v>29.605306222222225</v>
      </c>
      <c r="D177" s="20">
        <f>-RawSEM!E177+RawSCADA!E177</f>
        <v>1.5876032222222136</v>
      </c>
      <c r="E177" s="20">
        <f>-RawSEM!F177+RawSCADA!F177</f>
        <v>-0.29895488888888622</v>
      </c>
      <c r="F177" s="20">
        <f>-RawSEM!G177+RawSCADA!G177</f>
        <v>-0.26801466666668716</v>
      </c>
      <c r="G177" s="20">
        <f>-RawSEM!H177+RawSCADA!H177</f>
        <v>0.29017177777777192</v>
      </c>
      <c r="H177" s="20">
        <f>-RawSEM!I177+RawSCADA!I177</f>
        <v>-2.3680121111111134</v>
      </c>
      <c r="I177" s="20">
        <f>-RawSEM!J177+RawSCADA!J177</f>
        <v>-0.98604488888886976</v>
      </c>
      <c r="J177" s="56" t="str">
        <f t="shared" si="22"/>
        <v>08-Apr-2025  Bl No 80</v>
      </c>
      <c r="K177" s="18">
        <f t="shared" si="21"/>
        <v>8</v>
      </c>
      <c r="U177" s="75">
        <f>IF(ISERROR(C177/RawSEM!D177)=TRUE,0,C177/RawSEM!D177)</f>
        <v>1.7319336415855636E-2</v>
      </c>
      <c r="V177" s="75">
        <f>IF(ISERROR(D177/RawSEM!E177)=TRUE,0,D177/RawSEM!E177)</f>
        <v>1.2552265200316491E-2</v>
      </c>
      <c r="W177" s="75">
        <f>IF(ISERROR(E177/RawSEM!F177)=TRUE,0,E177/RawSEM!F177)</f>
        <v>-1.2534007877445287E-3</v>
      </c>
      <c r="X177" s="75">
        <f>IF(ISERROR(F177/RawSEM!G177)=TRUE,0,F177/RawSEM!G177)</f>
        <v>-1.6299855254665776E-3</v>
      </c>
      <c r="Y177" s="75">
        <f>IF(ISERROR(G177/RawSEM!H177)=TRUE,0,G177/RawSEM!H177)</f>
        <v>2.3594884549276952E-3</v>
      </c>
      <c r="Z177" s="75">
        <f>IF(ISERROR(H177/RawSEM!I177)=TRUE,0,H177/RawSEM!I177)</f>
        <v>-2.3969286584466135E-2</v>
      </c>
      <c r="AA177" s="75">
        <f>IF(ISERROR(I177/RawSEM!J177)=TRUE,0,I177/RawSEM!J177)</f>
        <v>-6.0750567362835026E-3</v>
      </c>
      <c r="AB177" s="56" t="str">
        <f t="shared" si="23"/>
        <v>08-Apr-2025  Bl No 80</v>
      </c>
      <c r="CQ177" s="75"/>
      <c r="CR177" s="75"/>
      <c r="CS177" s="75"/>
      <c r="CT177" s="75"/>
      <c r="CU177" s="75"/>
      <c r="CV177" s="75"/>
      <c r="CW177" s="75"/>
      <c r="CX177" s="56"/>
    </row>
    <row r="178" spans="1:102" ht="17.100000000000001" customHeight="1" x14ac:dyDescent="0.25">
      <c r="A178" s="60">
        <f>RawSEM!A178</f>
        <v>45755</v>
      </c>
      <c r="B178" s="18">
        <v>81</v>
      </c>
      <c r="C178" s="20">
        <f>-RawSEM!D178+RawSCADA!D178</f>
        <v>30.772661777777785</v>
      </c>
      <c r="D178" s="20">
        <f>-RawSEM!E178+RawSCADA!E178</f>
        <v>2.1779514444444459</v>
      </c>
      <c r="E178" s="20">
        <f>-RawSEM!F178+RawSCADA!F178</f>
        <v>0.91372622222223754</v>
      </c>
      <c r="F178" s="20">
        <f>-RawSEM!G178+RawSCADA!G178</f>
        <v>-2.7328673333333313</v>
      </c>
      <c r="G178" s="20">
        <f>-RawSEM!H178+RawSCADA!H178</f>
        <v>0.91243344444444574</v>
      </c>
      <c r="H178" s="20">
        <f>-RawSEM!I178+RawSCADA!I178</f>
        <v>-0.45574055555555049</v>
      </c>
      <c r="I178" s="20">
        <f>-RawSEM!J178+RawSCADA!J178</f>
        <v>-1.8058531111111051</v>
      </c>
      <c r="J178" s="56" t="str">
        <f t="shared" si="22"/>
        <v>08-Apr-2025  Bl No 81</v>
      </c>
      <c r="K178" s="18">
        <f t="shared" si="21"/>
        <v>8</v>
      </c>
      <c r="U178" s="75">
        <f>IF(ISERROR(C178/RawSEM!D178)=TRUE,0,C178/RawSEM!D178)</f>
        <v>1.8267272174840945E-2</v>
      </c>
      <c r="V178" s="75">
        <f>IF(ISERROR(D178/RawSEM!E178)=TRUE,0,D178/RawSEM!E178)</f>
        <v>1.769171204292139E-2</v>
      </c>
      <c r="W178" s="75">
        <f>IF(ISERROR(E178/RawSEM!F178)=TRUE,0,E178/RawSEM!F178)</f>
        <v>3.8674867104079159E-3</v>
      </c>
      <c r="X178" s="75">
        <f>IF(ISERROR(F178/RawSEM!G178)=TRUE,0,F178/RawSEM!G178)</f>
        <v>-1.6784045225532944E-2</v>
      </c>
      <c r="Y178" s="75">
        <f>IF(ISERROR(G178/RawSEM!H178)=TRUE,0,G178/RawSEM!H178)</f>
        <v>8.3245150394537417E-3</v>
      </c>
      <c r="Z178" s="75">
        <f>IF(ISERROR(H178/RawSEM!I178)=TRUE,0,H178/RawSEM!I178)</f>
        <v>-4.1293414984592278E-3</v>
      </c>
      <c r="AA178" s="75">
        <f>IF(ISERROR(I178/RawSEM!J178)=TRUE,0,I178/RawSEM!J178)</f>
        <v>-1.1686433258379874E-2</v>
      </c>
      <c r="AB178" s="56" t="str">
        <f t="shared" si="23"/>
        <v>08-Apr-2025  Bl No 81</v>
      </c>
      <c r="CQ178" s="75"/>
      <c r="CR178" s="75"/>
      <c r="CS178" s="75"/>
      <c r="CT178" s="75"/>
      <c r="CU178" s="75"/>
      <c r="CV178" s="75"/>
      <c r="CW178" s="75"/>
      <c r="CX178" s="56"/>
    </row>
    <row r="179" spans="1:102" ht="17.100000000000001" customHeight="1" x14ac:dyDescent="0.25">
      <c r="A179" s="60">
        <f>RawSEM!A179</f>
        <v>45755</v>
      </c>
      <c r="B179" s="18">
        <v>82</v>
      </c>
      <c r="C179" s="20">
        <f>-RawSEM!D179+RawSCADA!D179</f>
        <v>30.887308999999959</v>
      </c>
      <c r="D179" s="20">
        <f>-RawSEM!E179+RawSCADA!E179</f>
        <v>1.6414696666666657</v>
      </c>
      <c r="E179" s="20">
        <f>-RawSEM!F179+RawSCADA!F179</f>
        <v>0.38886311111110672</v>
      </c>
      <c r="F179" s="20">
        <f>-RawSEM!G179+RawSCADA!G179</f>
        <v>-5.1468555555572948E-2</v>
      </c>
      <c r="G179" s="20">
        <f>-RawSEM!H179+RawSCADA!H179</f>
        <v>0.33068833333334169</v>
      </c>
      <c r="H179" s="20">
        <f>-RawSEM!I179+RawSCADA!I179</f>
        <v>0.69158222222222321</v>
      </c>
      <c r="I179" s="20">
        <f>-RawSEM!J179+RawSCADA!J179</f>
        <v>-2.1299174444444304</v>
      </c>
      <c r="J179" s="56" t="str">
        <f t="shared" si="22"/>
        <v>08-Apr-2025  Bl No 82</v>
      </c>
      <c r="K179" s="18">
        <f t="shared" si="21"/>
        <v>8</v>
      </c>
      <c r="U179" s="75">
        <f>IF(ISERROR(C179/RawSEM!D179)=TRUE,0,C179/RawSEM!D179)</f>
        <v>1.8481103383795779E-2</v>
      </c>
      <c r="V179" s="75">
        <f>IF(ISERROR(D179/RawSEM!E179)=TRUE,0,D179/RawSEM!E179)</f>
        <v>1.4041263675379981E-2</v>
      </c>
      <c r="W179" s="75">
        <f>IF(ISERROR(E179/RawSEM!F179)=TRUE,0,E179/RawSEM!F179)</f>
        <v>1.623827263807001E-3</v>
      </c>
      <c r="X179" s="75">
        <f>IF(ISERROR(F179/RawSEM!G179)=TRUE,0,F179/RawSEM!G179)</f>
        <v>-3.2108883271714993E-4</v>
      </c>
      <c r="Y179" s="75">
        <f>IF(ISERROR(G179/RawSEM!H179)=TRUE,0,G179/RawSEM!H179)</f>
        <v>2.7730398799621445E-3</v>
      </c>
      <c r="Z179" s="75">
        <f>IF(ISERROR(H179/RawSEM!I179)=TRUE,0,H179/RawSEM!I179)</f>
        <v>6.4485355426589916E-3</v>
      </c>
      <c r="AA179" s="75">
        <f>IF(ISERROR(I179/RawSEM!J179)=TRUE,0,I179/RawSEM!J179)</f>
        <v>-1.4606643910812562E-2</v>
      </c>
      <c r="AB179" s="56" t="str">
        <f t="shared" si="23"/>
        <v>08-Apr-2025  Bl No 82</v>
      </c>
      <c r="CQ179" s="75"/>
      <c r="CR179" s="75"/>
      <c r="CS179" s="75"/>
      <c r="CT179" s="75"/>
      <c r="CU179" s="75"/>
      <c r="CV179" s="75"/>
      <c r="CW179" s="75"/>
      <c r="CX179" s="56"/>
    </row>
    <row r="180" spans="1:102" ht="17.100000000000001" customHeight="1" x14ac:dyDescent="0.25">
      <c r="A180" s="60">
        <f>RawSEM!A180</f>
        <v>45755</v>
      </c>
      <c r="B180" s="18">
        <v>83</v>
      </c>
      <c r="C180" s="20">
        <f>-RawSEM!D180+RawSCADA!D180</f>
        <v>22.197374555555598</v>
      </c>
      <c r="D180" s="20">
        <f>-RawSEM!E180+RawSCADA!E180</f>
        <v>1.6616426666666655</v>
      </c>
      <c r="E180" s="20">
        <f>-RawSEM!F180+RawSCADA!F180</f>
        <v>0.83201977777778779</v>
      </c>
      <c r="F180" s="20">
        <f>-RawSEM!G180+RawSCADA!G180</f>
        <v>-0.15018077777776284</v>
      </c>
      <c r="G180" s="20">
        <f>-RawSEM!H180+RawSCADA!H180</f>
        <v>-0.2554714444444528</v>
      </c>
      <c r="H180" s="20">
        <f>-RawSEM!I180+RawSCADA!I180</f>
        <v>0.51093922222221977</v>
      </c>
      <c r="I180" s="20">
        <f>-RawSEM!J180+RawSCADA!J180</f>
        <v>-1.561809333333315</v>
      </c>
      <c r="J180" s="56" t="str">
        <f t="shared" si="22"/>
        <v>08-Apr-2025  Bl No 83</v>
      </c>
      <c r="K180" s="18">
        <f t="shared" si="21"/>
        <v>8</v>
      </c>
      <c r="U180" s="75">
        <f>IF(ISERROR(C180/RawSEM!D180)=TRUE,0,C180/RawSEM!D180)</f>
        <v>1.3350734803909949E-2</v>
      </c>
      <c r="V180" s="75">
        <f>IF(ISERROR(D180/RawSEM!E180)=TRUE,0,D180/RawSEM!E180)</f>
        <v>1.4328781653210112E-2</v>
      </c>
      <c r="W180" s="75">
        <f>IF(ISERROR(E180/RawSEM!F180)=TRUE,0,E180/RawSEM!F180)</f>
        <v>3.4925766786124547E-3</v>
      </c>
      <c r="X180" s="75">
        <f>IF(ISERROR(F180/RawSEM!G180)=TRUE,0,F180/RawSEM!G180)</f>
        <v>-9.8104115309641357E-4</v>
      </c>
      <c r="Y180" s="75">
        <f>IF(ISERROR(G180/RawSEM!H180)=TRUE,0,G180/RawSEM!H180)</f>
        <v>-2.2050469235031004E-3</v>
      </c>
      <c r="Z180" s="75">
        <f>IF(ISERROR(H180/RawSEM!I180)=TRUE,0,H180/RawSEM!I180)</f>
        <v>4.8274680859998085E-3</v>
      </c>
      <c r="AA180" s="75">
        <f>IF(ISERROR(I180/RawSEM!J180)=TRUE,0,I180/RawSEM!J180)</f>
        <v>-1.061640682070707E-2</v>
      </c>
      <c r="AB180" s="56" t="str">
        <f t="shared" si="23"/>
        <v>08-Apr-2025  Bl No 83</v>
      </c>
      <c r="CQ180" s="75"/>
      <c r="CR180" s="75"/>
      <c r="CS180" s="75"/>
      <c r="CT180" s="75"/>
      <c r="CU180" s="75"/>
      <c r="CV180" s="75"/>
      <c r="CW180" s="75"/>
      <c r="CX180" s="56"/>
    </row>
    <row r="181" spans="1:102" ht="17.100000000000001" customHeight="1" x14ac:dyDescent="0.25">
      <c r="A181" s="60">
        <f>RawSEM!A181</f>
        <v>45755</v>
      </c>
      <c r="B181" s="18">
        <v>84</v>
      </c>
      <c r="C181" s="20">
        <f>-RawSEM!D181+RawSCADA!D181</f>
        <v>22.508248999999978</v>
      </c>
      <c r="D181" s="20">
        <f>-RawSEM!E181+RawSCADA!E181</f>
        <v>2.2506642222222268</v>
      </c>
      <c r="E181" s="20">
        <f>-RawSEM!F181+RawSCADA!F181</f>
        <v>0.50721400000000472</v>
      </c>
      <c r="F181" s="20">
        <f>-RawSEM!G181+RawSCADA!G181</f>
        <v>-0.34650777777775943</v>
      </c>
      <c r="G181" s="20">
        <f>-RawSEM!H181+RawSCADA!H181</f>
        <v>-0.88266644444443898</v>
      </c>
      <c r="H181" s="20">
        <f>-RawSEM!I181+RawSCADA!I181</f>
        <v>0.65580099999999675</v>
      </c>
      <c r="I181" s="20">
        <f>-RawSEM!J181+RawSCADA!J181</f>
        <v>-0.84546533333335105</v>
      </c>
      <c r="J181" s="56" t="str">
        <f t="shared" si="22"/>
        <v>08-Apr-2025  Bl No 84</v>
      </c>
      <c r="K181" s="18">
        <f t="shared" si="21"/>
        <v>8</v>
      </c>
      <c r="U181" s="75">
        <f>IF(ISERROR(C181/RawSEM!D181)=TRUE,0,C181/RawSEM!D181)</f>
        <v>1.3543909398039542E-2</v>
      </c>
      <c r="V181" s="75">
        <f>IF(ISERROR(D181/RawSEM!E181)=TRUE,0,D181/RawSEM!E181)</f>
        <v>1.958989902239416E-2</v>
      </c>
      <c r="W181" s="75">
        <f>IF(ISERROR(E181/RawSEM!F181)=TRUE,0,E181/RawSEM!F181)</f>
        <v>2.1336614504459226E-3</v>
      </c>
      <c r="X181" s="75">
        <f>IF(ISERROR(F181/RawSEM!G181)=TRUE,0,F181/RawSEM!G181)</f>
        <v>-2.3898406655385087E-3</v>
      </c>
      <c r="Y181" s="75">
        <f>IF(ISERROR(G181/RawSEM!H181)=TRUE,0,G181/RawSEM!H181)</f>
        <v>-7.3350156598560616E-3</v>
      </c>
      <c r="Z181" s="75">
        <f>IF(ISERROR(H181/RawSEM!I181)=TRUE,0,H181/RawSEM!I181)</f>
        <v>6.2417291028979242E-3</v>
      </c>
      <c r="AA181" s="75">
        <f>IF(ISERROR(I181/RawSEM!J181)=TRUE,0,I181/RawSEM!J181)</f>
        <v>-5.8500966868160259E-3</v>
      </c>
      <c r="AB181" s="56" t="str">
        <f t="shared" si="23"/>
        <v>08-Apr-2025  Bl No 84</v>
      </c>
      <c r="CQ181" s="75"/>
      <c r="CR181" s="75"/>
      <c r="CS181" s="75"/>
      <c r="CT181" s="75"/>
      <c r="CU181" s="75"/>
      <c r="CV181" s="75"/>
      <c r="CW181" s="75"/>
      <c r="CX181" s="56"/>
    </row>
    <row r="182" spans="1:102" ht="17.100000000000001" customHeight="1" x14ac:dyDescent="0.25">
      <c r="A182" s="60">
        <f>RawSEM!A182</f>
        <v>45755</v>
      </c>
      <c r="B182" s="18">
        <v>85</v>
      </c>
      <c r="C182" s="20">
        <f>-RawSEM!D182+RawSCADA!D182</f>
        <v>23.782922999999982</v>
      </c>
      <c r="D182" s="20">
        <f>-RawSEM!E182+RawSCADA!E182</f>
        <v>2.9218592222222242</v>
      </c>
      <c r="E182" s="20">
        <f>-RawSEM!F182+RawSCADA!F182</f>
        <v>0.7072736666666799</v>
      </c>
      <c r="F182" s="20">
        <f>-RawSEM!G182+RawSCADA!G182</f>
        <v>0.41174488888887595</v>
      </c>
      <c r="G182" s="20">
        <f>-RawSEM!H182+RawSCADA!H182</f>
        <v>-0.17199255555556192</v>
      </c>
      <c r="H182" s="20">
        <f>-RawSEM!I182+RawSCADA!I182</f>
        <v>1.007002</v>
      </c>
      <c r="I182" s="20">
        <f>-RawSEM!J182+RawSCADA!J182</f>
        <v>-1.3307774444444362</v>
      </c>
      <c r="J182" s="56" t="str">
        <f t="shared" si="22"/>
        <v>08-Apr-2025  Bl No 85</v>
      </c>
      <c r="K182" s="18">
        <f t="shared" si="21"/>
        <v>8</v>
      </c>
      <c r="U182" s="75">
        <f>IF(ISERROR(C182/RawSEM!D182)=TRUE,0,C182/RawSEM!D182)</f>
        <v>1.4237826112796653E-2</v>
      </c>
      <c r="V182" s="75">
        <f>IF(ISERROR(D182/RawSEM!E182)=TRUE,0,D182/RawSEM!E182)</f>
        <v>2.7506808331065377E-2</v>
      </c>
      <c r="W182" s="75">
        <f>IF(ISERROR(E182/RawSEM!F182)=TRUE,0,E182/RawSEM!F182)</f>
        <v>2.9541818147391296E-3</v>
      </c>
      <c r="X182" s="75">
        <f>IF(ISERROR(F182/RawSEM!G182)=TRUE,0,F182/RawSEM!G182)</f>
        <v>2.9653678822284283E-3</v>
      </c>
      <c r="Y182" s="75">
        <f>IF(ISERROR(G182/RawSEM!H182)=TRUE,0,G182/RawSEM!H182)</f>
        <v>-1.5316654871936708E-3</v>
      </c>
      <c r="Z182" s="75">
        <f>IF(ISERROR(H182/RawSEM!I182)=TRUE,0,H182/RawSEM!I182)</f>
        <v>9.9173718130534817E-3</v>
      </c>
      <c r="AA182" s="75">
        <f>IF(ISERROR(I182/RawSEM!J182)=TRUE,0,I182/RawSEM!J182)</f>
        <v>-9.3706690864388906E-3</v>
      </c>
      <c r="AB182" s="56" t="str">
        <f t="shared" si="23"/>
        <v>08-Apr-2025  Bl No 85</v>
      </c>
      <c r="CQ182" s="75"/>
      <c r="CR182" s="75"/>
      <c r="CS182" s="75"/>
      <c r="CT182" s="75"/>
      <c r="CU182" s="75"/>
      <c r="CV182" s="75"/>
      <c r="CW182" s="75"/>
      <c r="CX182" s="56"/>
    </row>
    <row r="183" spans="1:102" ht="17.100000000000001" customHeight="1" x14ac:dyDescent="0.25">
      <c r="A183" s="60">
        <f>RawSEM!A183</f>
        <v>45755</v>
      </c>
      <c r="B183" s="18">
        <v>86</v>
      </c>
      <c r="C183" s="20">
        <f>-RawSEM!D183+RawSCADA!D183</f>
        <v>23.505537444444371</v>
      </c>
      <c r="D183" s="20">
        <f>-RawSEM!E183+RawSCADA!E183</f>
        <v>1.9264571111111195</v>
      </c>
      <c r="E183" s="20">
        <f>-RawSEM!F183+RawSCADA!F183</f>
        <v>-0.64437711111111184</v>
      </c>
      <c r="F183" s="20">
        <f>-RawSEM!G183+RawSCADA!G183</f>
        <v>-0.37332255555554639</v>
      </c>
      <c r="G183" s="20">
        <f>-RawSEM!H183+RawSCADA!H183</f>
        <v>-0.30274333333333914</v>
      </c>
      <c r="H183" s="20">
        <f>-RawSEM!I183+RawSCADA!I183</f>
        <v>0.66920922222222146</v>
      </c>
      <c r="I183" s="20">
        <f>-RawSEM!J183+RawSCADA!J183</f>
        <v>-1.4963428888888757</v>
      </c>
      <c r="J183" s="56" t="str">
        <f t="shared" si="22"/>
        <v>08-Apr-2025  Bl No 86</v>
      </c>
      <c r="K183" s="18">
        <f t="shared" si="21"/>
        <v>8</v>
      </c>
      <c r="U183" s="75">
        <f>IF(ISERROR(C183/RawSEM!D183)=TRUE,0,C183/RawSEM!D183)</f>
        <v>1.4321699162630444E-2</v>
      </c>
      <c r="V183" s="75">
        <f>IF(ISERROR(D183/RawSEM!E183)=TRUE,0,D183/RawSEM!E183)</f>
        <v>1.889114456693609E-2</v>
      </c>
      <c r="W183" s="75">
        <f>IF(ISERROR(E183/RawSEM!F183)=TRUE,0,E183/RawSEM!F183)</f>
        <v>-2.6935374170512822E-3</v>
      </c>
      <c r="X183" s="75">
        <f>IF(ISERROR(F183/RawSEM!G183)=TRUE,0,F183/RawSEM!G183)</f>
        <v>-2.7868846840485282E-3</v>
      </c>
      <c r="Y183" s="75">
        <f>IF(ISERROR(G183/RawSEM!H183)=TRUE,0,G183/RawSEM!H183)</f>
        <v>-2.8513348904963373E-3</v>
      </c>
      <c r="Z183" s="75">
        <f>IF(ISERROR(H183/RawSEM!I183)=TRUE,0,H183/RawSEM!I183)</f>
        <v>6.8794329400455349E-3</v>
      </c>
      <c r="AA183" s="75">
        <f>IF(ISERROR(I183/RawSEM!J183)=TRUE,0,I183/RawSEM!J183)</f>
        <v>-1.0576715133739875E-2</v>
      </c>
      <c r="AB183" s="56" t="str">
        <f t="shared" si="23"/>
        <v>08-Apr-2025  Bl No 86</v>
      </c>
      <c r="CQ183" s="75"/>
      <c r="CR183" s="75"/>
      <c r="CS183" s="75"/>
      <c r="CT183" s="75"/>
      <c r="CU183" s="75"/>
      <c r="CV183" s="75"/>
      <c r="CW183" s="75"/>
      <c r="CX183" s="56"/>
    </row>
    <row r="184" spans="1:102" ht="17.100000000000001" customHeight="1" x14ac:dyDescent="0.25">
      <c r="A184" s="60">
        <f>RawSEM!A184</f>
        <v>45755</v>
      </c>
      <c r="B184" s="18">
        <v>87</v>
      </c>
      <c r="C184" s="20">
        <f>-RawSEM!D184+RawSCADA!D184</f>
        <v>18.194917777777846</v>
      </c>
      <c r="D184" s="20">
        <f>-RawSEM!E184+RawSCADA!E184</f>
        <v>2.1938273333333314</v>
      </c>
      <c r="E184" s="20">
        <f>-RawSEM!F184+RawSCADA!F184</f>
        <v>-1.6713284444444412</v>
      </c>
      <c r="F184" s="20">
        <f>-RawSEM!G184+RawSCADA!G184</f>
        <v>0.59723988888889323</v>
      </c>
      <c r="G184" s="20">
        <f>-RawSEM!H184+RawSCADA!H184</f>
        <v>-0.23083877777777673</v>
      </c>
      <c r="H184" s="20">
        <f>-RawSEM!I184+RawSCADA!I184</f>
        <v>1.0214418888888872</v>
      </c>
      <c r="I184" s="20">
        <f>-RawSEM!J184+RawSCADA!J184</f>
        <v>-1.8188946666666652</v>
      </c>
      <c r="J184" s="56" t="str">
        <f t="shared" si="22"/>
        <v>08-Apr-2025  Bl No 87</v>
      </c>
      <c r="K184" s="18">
        <f t="shared" si="21"/>
        <v>8</v>
      </c>
      <c r="U184" s="75">
        <f>IF(ISERROR(C184/RawSEM!D184)=TRUE,0,C184/RawSEM!D184)</f>
        <v>1.1319134652281472E-2</v>
      </c>
      <c r="V184" s="75">
        <f>IF(ISERROR(D184/RawSEM!E184)=TRUE,0,D184/RawSEM!E184)</f>
        <v>2.1392310757865105E-2</v>
      </c>
      <c r="W184" s="75">
        <f>IF(ISERROR(E184/RawSEM!F184)=TRUE,0,E184/RawSEM!F184)</f>
        <v>-7.0837611764295759E-3</v>
      </c>
      <c r="X184" s="75">
        <f>IF(ISERROR(F184/RawSEM!G184)=TRUE,0,F184/RawSEM!G184)</f>
        <v>4.7557335001951317E-3</v>
      </c>
      <c r="Y184" s="75">
        <f>IF(ISERROR(G184/RawSEM!H184)=TRUE,0,G184/RawSEM!H184)</f>
        <v>-2.2828924350629838E-3</v>
      </c>
      <c r="Z184" s="75">
        <f>IF(ISERROR(H184/RawSEM!I184)=TRUE,0,H184/RawSEM!I184)</f>
        <v>1.0973051797995058E-2</v>
      </c>
      <c r="AA184" s="75">
        <f>IF(ISERROR(I184/RawSEM!J184)=TRUE,0,I184/RawSEM!J184)</f>
        <v>-1.3208420958865369E-2</v>
      </c>
      <c r="AB184" s="56" t="str">
        <f t="shared" si="23"/>
        <v>08-Apr-2025  Bl No 87</v>
      </c>
      <c r="CQ184" s="75"/>
      <c r="CR184" s="75"/>
      <c r="CS184" s="75"/>
      <c r="CT184" s="75"/>
      <c r="CU184" s="75"/>
      <c r="CV184" s="75"/>
      <c r="CW184" s="75"/>
      <c r="CX184" s="56"/>
    </row>
    <row r="185" spans="1:102" ht="17.100000000000001" customHeight="1" x14ac:dyDescent="0.25">
      <c r="A185" s="60">
        <f>RawSEM!A185</f>
        <v>45755</v>
      </c>
      <c r="B185" s="18">
        <v>88</v>
      </c>
      <c r="C185" s="20">
        <f>-RawSEM!D185+RawSCADA!D185</f>
        <v>15.636026555555418</v>
      </c>
      <c r="D185" s="20">
        <f>-RawSEM!E185+RawSCADA!E185</f>
        <v>1.8102420000000023</v>
      </c>
      <c r="E185" s="20">
        <f>-RawSEM!F185+RawSCADA!F185</f>
        <v>-3.0348405555555473</v>
      </c>
      <c r="F185" s="20">
        <f>-RawSEM!G185+RawSCADA!G185</f>
        <v>-8.5899333333330219E-2</v>
      </c>
      <c r="G185" s="20">
        <f>-RawSEM!H185+RawSCADA!H185</f>
        <v>-0.40194644444444805</v>
      </c>
      <c r="H185" s="20">
        <f>-RawSEM!I185+RawSCADA!I185</f>
        <v>0.42937400000000991</v>
      </c>
      <c r="I185" s="20">
        <f>-RawSEM!J185+RawSCADA!J185</f>
        <v>-1.5039319999999918</v>
      </c>
      <c r="J185" s="56" t="str">
        <f t="shared" si="22"/>
        <v>08-Apr-2025  Bl No 88</v>
      </c>
      <c r="K185" s="18">
        <f t="shared" si="21"/>
        <v>8</v>
      </c>
      <c r="U185" s="75">
        <f>IF(ISERROR(C185/RawSEM!D185)=TRUE,0,C185/RawSEM!D185)</f>
        <v>9.8889258430681498E-3</v>
      </c>
      <c r="V185" s="75">
        <f>IF(ISERROR(D185/RawSEM!E185)=TRUE,0,D185/RawSEM!E185)</f>
        <v>1.8916359945630179E-2</v>
      </c>
      <c r="W185" s="75">
        <f>IF(ISERROR(E185/RawSEM!F185)=TRUE,0,E185/RawSEM!F185)</f>
        <v>-1.3114402295618683E-2</v>
      </c>
      <c r="X185" s="75">
        <f>IF(ISERROR(F185/RawSEM!G185)=TRUE,0,F185/RawSEM!G185)</f>
        <v>-7.1397921419428135E-4</v>
      </c>
      <c r="Y185" s="75">
        <f>IF(ISERROR(G185/RawSEM!H185)=TRUE,0,G185/RawSEM!H185)</f>
        <v>-4.0087530562781049E-3</v>
      </c>
      <c r="Z185" s="75">
        <f>IF(ISERROR(H185/RawSEM!I185)=TRUE,0,H185/RawSEM!I185)</f>
        <v>4.7085438818122291E-3</v>
      </c>
      <c r="AA185" s="75">
        <f>IF(ISERROR(I185/RawSEM!J185)=TRUE,0,I185/RawSEM!J185)</f>
        <v>-1.1184311509057857E-2</v>
      </c>
      <c r="AB185" s="56" t="str">
        <f t="shared" si="23"/>
        <v>08-Apr-2025  Bl No 88</v>
      </c>
      <c r="CQ185" s="75"/>
      <c r="CR185" s="75"/>
      <c r="CS185" s="75"/>
      <c r="CT185" s="75"/>
      <c r="CU185" s="75"/>
      <c r="CV185" s="75"/>
      <c r="CW185" s="75"/>
      <c r="CX185" s="56"/>
    </row>
    <row r="186" spans="1:102" ht="17.100000000000001" customHeight="1" x14ac:dyDescent="0.25">
      <c r="A186" s="60">
        <f>RawSEM!A186</f>
        <v>45755</v>
      </c>
      <c r="B186" s="18">
        <v>89</v>
      </c>
      <c r="C186" s="20">
        <f>-RawSEM!D186+RawSCADA!D186</f>
        <v>10.268444444444413</v>
      </c>
      <c r="D186" s="20">
        <f>-RawSEM!E186+RawSCADA!E186</f>
        <v>2.1481741111111035</v>
      </c>
      <c r="E186" s="20">
        <f>-RawSEM!F186+RawSCADA!F186</f>
        <v>-0.85194888888887021</v>
      </c>
      <c r="F186" s="20">
        <f>-RawSEM!G186+RawSCADA!G186</f>
        <v>0.26200877777777976</v>
      </c>
      <c r="G186" s="20">
        <f>-RawSEM!H186+RawSCADA!H186</f>
        <v>-0.23003111111110286</v>
      </c>
      <c r="H186" s="20">
        <f>-RawSEM!I186+RawSCADA!I186</f>
        <v>0.47372055555554482</v>
      </c>
      <c r="I186" s="20">
        <f>-RawSEM!J186+RawSCADA!J186</f>
        <v>-0.73067699999998581</v>
      </c>
      <c r="J186" s="56" t="str">
        <f t="shared" si="22"/>
        <v>08-Apr-2025  Bl No 89</v>
      </c>
      <c r="K186" s="18">
        <f t="shared" si="21"/>
        <v>8</v>
      </c>
      <c r="U186" s="75">
        <f>IF(ISERROR(C186/RawSEM!D186)=TRUE,0,C186/RawSEM!D186)</f>
        <v>6.550543706326812E-3</v>
      </c>
      <c r="V186" s="75">
        <f>IF(ISERROR(D186/RawSEM!E186)=TRUE,0,D186/RawSEM!E186)</f>
        <v>2.4671897379187485E-2</v>
      </c>
      <c r="W186" s="75">
        <f>IF(ISERROR(E186/RawSEM!F186)=TRUE,0,E186/RawSEM!F186)</f>
        <v>-3.8231313723301329E-3</v>
      </c>
      <c r="X186" s="75">
        <f>IF(ISERROR(F186/RawSEM!G186)=TRUE,0,F186/RawSEM!G186)</f>
        <v>2.3009296056962273E-3</v>
      </c>
      <c r="Y186" s="75">
        <f>IF(ISERROR(G186/RawSEM!H186)=TRUE,0,G186/RawSEM!H186)</f>
        <v>-2.257331518989469E-3</v>
      </c>
      <c r="Z186" s="75">
        <f>IF(ISERROR(H186/RawSEM!I186)=TRUE,0,H186/RawSEM!I186)</f>
        <v>5.3983033807791904E-3</v>
      </c>
      <c r="AA186" s="75">
        <f>IF(ISERROR(I186/RawSEM!J186)=TRUE,0,I186/RawSEM!J186)</f>
        <v>-5.6751787966718798E-3</v>
      </c>
      <c r="AB186" s="56" t="str">
        <f t="shared" si="23"/>
        <v>08-Apr-2025  Bl No 89</v>
      </c>
      <c r="CQ186" s="75"/>
      <c r="CR186" s="75"/>
      <c r="CS186" s="75"/>
      <c r="CT186" s="75"/>
      <c r="CU186" s="75"/>
      <c r="CV186" s="75"/>
      <c r="CW186" s="75"/>
      <c r="CX186" s="56"/>
    </row>
    <row r="187" spans="1:102" ht="17.100000000000001" customHeight="1" x14ac:dyDescent="0.25">
      <c r="A187" s="60">
        <f>RawSEM!A187</f>
        <v>45755</v>
      </c>
      <c r="B187" s="18">
        <v>90</v>
      </c>
      <c r="C187" s="20">
        <f>-RawSEM!D187+RawSCADA!D187</f>
        <v>-0.18555033333336723</v>
      </c>
      <c r="D187" s="20">
        <f>-RawSEM!E187+RawSCADA!E187</f>
        <v>2.7923914444444478</v>
      </c>
      <c r="E187" s="20">
        <f>-RawSEM!F187+RawSCADA!F187</f>
        <v>-0.9916947777777807</v>
      </c>
      <c r="F187" s="20">
        <f>-RawSEM!G187+RawSCADA!G187</f>
        <v>-0.41589544444444471</v>
      </c>
      <c r="G187" s="20">
        <f>-RawSEM!H187+RawSCADA!H187</f>
        <v>3.8709222222223616E-2</v>
      </c>
      <c r="H187" s="20">
        <f>-RawSEM!I187+RawSCADA!I187</f>
        <v>0.70130555555556384</v>
      </c>
      <c r="I187" s="20">
        <f>-RawSEM!J187+RawSCADA!J187</f>
        <v>-0.95804644444444875</v>
      </c>
      <c r="J187" s="56" t="str">
        <f t="shared" si="22"/>
        <v>08-Apr-2025  Bl No 90</v>
      </c>
      <c r="K187" s="18">
        <f t="shared" si="21"/>
        <v>8</v>
      </c>
      <c r="U187" s="75">
        <f>IF(ISERROR(C187/RawSEM!D187)=TRUE,0,C187/RawSEM!D187)</f>
        <v>-1.1947493660851365E-4</v>
      </c>
      <c r="V187" s="75">
        <f>IF(ISERROR(D187/RawSEM!E187)=TRUE,0,D187/RawSEM!E187)</f>
        <v>3.6079646340398987E-2</v>
      </c>
      <c r="W187" s="75">
        <f>IF(ISERROR(E187/RawSEM!F187)=TRUE,0,E187/RawSEM!F187)</f>
        <v>-4.4380543246208852E-3</v>
      </c>
      <c r="X187" s="75">
        <f>IF(ISERROR(F187/RawSEM!G187)=TRUE,0,F187/RawSEM!G187)</f>
        <v>-3.8270605762547524E-3</v>
      </c>
      <c r="Y187" s="75">
        <f>IF(ISERROR(G187/RawSEM!H187)=TRUE,0,G187/RawSEM!H187)</f>
        <v>4.0301955503731067E-4</v>
      </c>
      <c r="Z187" s="75">
        <f>IF(ISERROR(H187/RawSEM!I187)=TRUE,0,H187/RawSEM!I187)</f>
        <v>8.3536491751901552E-3</v>
      </c>
      <c r="AA187" s="75">
        <f>IF(ISERROR(I187/RawSEM!J187)=TRUE,0,I187/RawSEM!J187)</f>
        <v>-7.6132591787332459E-3</v>
      </c>
      <c r="AB187" s="56" t="str">
        <f t="shared" si="23"/>
        <v>08-Apr-2025  Bl No 90</v>
      </c>
      <c r="CQ187" s="75"/>
      <c r="CR187" s="75"/>
      <c r="CS187" s="75"/>
      <c r="CT187" s="75"/>
      <c r="CU187" s="75"/>
      <c r="CV187" s="75"/>
      <c r="CW187" s="75"/>
      <c r="CX187" s="56"/>
    </row>
    <row r="188" spans="1:102" ht="17.100000000000001" customHeight="1" x14ac:dyDescent="0.25">
      <c r="A188" s="60">
        <f>RawSEM!A188</f>
        <v>45755</v>
      </c>
      <c r="B188" s="18">
        <v>91</v>
      </c>
      <c r="C188" s="20">
        <f>-RawSEM!D188+RawSCADA!D188</f>
        <v>5.0274153333332379</v>
      </c>
      <c r="D188" s="20">
        <f>-RawSEM!E188+RawSCADA!E188</f>
        <v>2.8932756666666677</v>
      </c>
      <c r="E188" s="20">
        <f>-RawSEM!F188+RawSCADA!F188</f>
        <v>-1.2194705555555458</v>
      </c>
      <c r="F188" s="20">
        <f>-RawSEM!G188+RawSCADA!G188</f>
        <v>-0.49905733333332591</v>
      </c>
      <c r="G188" s="20">
        <f>-RawSEM!H188+RawSCADA!H188</f>
        <v>3.7804444444446972E-3</v>
      </c>
      <c r="H188" s="20">
        <f>-RawSEM!I188+RawSCADA!I188</f>
        <v>0.79565944444445336</v>
      </c>
      <c r="I188" s="20">
        <f>-RawSEM!J188+RawSCADA!J188</f>
        <v>-0.69827844444444054</v>
      </c>
      <c r="J188" s="56" t="str">
        <f t="shared" si="22"/>
        <v>08-Apr-2025  Bl No 91</v>
      </c>
      <c r="K188" s="18">
        <f t="shared" si="21"/>
        <v>8</v>
      </c>
      <c r="U188" s="75">
        <f>IF(ISERROR(C188/RawSEM!D188)=TRUE,0,C188/RawSEM!D188)</f>
        <v>3.2199129573303783E-3</v>
      </c>
      <c r="V188" s="75">
        <f>IF(ISERROR(D188/RawSEM!E188)=TRUE,0,D188/RawSEM!E188)</f>
        <v>4.3581257588963689E-2</v>
      </c>
      <c r="W188" s="75">
        <f>IF(ISERROR(E188/RawSEM!F188)=TRUE,0,E188/RawSEM!F188)</f>
        <v>-5.5255320432209256E-3</v>
      </c>
      <c r="X188" s="75">
        <f>IF(ISERROR(F188/RawSEM!G188)=TRUE,0,F188/RawSEM!G188)</f>
        <v>-4.8590985654446547E-3</v>
      </c>
      <c r="Y188" s="75">
        <f>IF(ISERROR(G188/RawSEM!H188)=TRUE,0,G188/RawSEM!H188)</f>
        <v>4.1018311160493997E-5</v>
      </c>
      <c r="Z188" s="75">
        <f>IF(ISERROR(H188/RawSEM!I188)=TRUE,0,H188/RawSEM!I188)</f>
        <v>9.9069079762886172E-3</v>
      </c>
      <c r="AA188" s="75">
        <f>IF(ISERROR(I188/RawSEM!J188)=TRUE,0,I188/RawSEM!J188)</f>
        <v>-5.5531397278013924E-3</v>
      </c>
      <c r="AB188" s="56" t="str">
        <f t="shared" si="23"/>
        <v>08-Apr-2025  Bl No 91</v>
      </c>
      <c r="CQ188" s="75"/>
      <c r="CR188" s="75"/>
      <c r="CS188" s="75"/>
      <c r="CT188" s="75"/>
      <c r="CU188" s="75"/>
      <c r="CV188" s="75"/>
      <c r="CW188" s="75"/>
      <c r="CX188" s="56"/>
    </row>
    <row r="189" spans="1:102" ht="17.100000000000001" customHeight="1" x14ac:dyDescent="0.25">
      <c r="A189" s="60">
        <f>RawSEM!A189</f>
        <v>45755</v>
      </c>
      <c r="B189" s="18">
        <v>92</v>
      </c>
      <c r="C189" s="20">
        <f>-RawSEM!D189+RawSCADA!D189</f>
        <v>5.2376883333333808</v>
      </c>
      <c r="D189" s="20">
        <f>-RawSEM!E189+RawSCADA!E189</f>
        <v>2.0600145555555542</v>
      </c>
      <c r="E189" s="20">
        <f>-RawSEM!F189+RawSCADA!F189</f>
        <v>-1.5920895555555603</v>
      </c>
      <c r="F189" s="20">
        <f>-RawSEM!G189+RawSCADA!G189</f>
        <v>-0.48130366666666191</v>
      </c>
      <c r="G189" s="20">
        <f>-RawSEM!H189+RawSCADA!H189</f>
        <v>-4.2323333333328605E-2</v>
      </c>
      <c r="H189" s="20">
        <f>-RawSEM!I189+RawSCADA!I189</f>
        <v>0.4274472222222272</v>
      </c>
      <c r="I189" s="20">
        <f>-RawSEM!J189+RawSCADA!J189</f>
        <v>-1.0288704444444363</v>
      </c>
      <c r="J189" s="56" t="str">
        <f t="shared" si="22"/>
        <v>08-Apr-2025  Bl No 92</v>
      </c>
      <c r="K189" s="18">
        <f t="shared" si="21"/>
        <v>8</v>
      </c>
      <c r="U189" s="75">
        <f>IF(ISERROR(C189/RawSEM!D189)=TRUE,0,C189/RawSEM!D189)</f>
        <v>3.4062261057088892E-3</v>
      </c>
      <c r="V189" s="75">
        <f>IF(ISERROR(D189/RawSEM!E189)=TRUE,0,D189/RawSEM!E189)</f>
        <v>3.5058542170525626E-2</v>
      </c>
      <c r="W189" s="75">
        <f>IF(ISERROR(E189/RawSEM!F189)=TRUE,0,E189/RawSEM!F189)</f>
        <v>-7.3060251839737233E-3</v>
      </c>
      <c r="X189" s="75">
        <f>IF(ISERROR(F189/RawSEM!G189)=TRUE,0,F189/RawSEM!G189)</f>
        <v>-4.8938726767669199E-3</v>
      </c>
      <c r="Y189" s="75">
        <f>IF(ISERROR(G189/RawSEM!H189)=TRUE,0,G189/RawSEM!H189)</f>
        <v>-4.8171771804578922E-4</v>
      </c>
      <c r="Z189" s="75">
        <f>IF(ISERROR(H189/RawSEM!I189)=TRUE,0,H189/RawSEM!I189)</f>
        <v>5.5400960949129451E-3</v>
      </c>
      <c r="AA189" s="75">
        <f>IF(ISERROR(I189/RawSEM!J189)=TRUE,0,I189/RawSEM!J189)</f>
        <v>-8.3741685368708112E-3</v>
      </c>
      <c r="AB189" s="56" t="str">
        <f t="shared" si="23"/>
        <v>08-Apr-2025  Bl No 92</v>
      </c>
      <c r="CQ189" s="75"/>
      <c r="CR189" s="75"/>
      <c r="CS189" s="75"/>
      <c r="CT189" s="75"/>
      <c r="CU189" s="75"/>
      <c r="CV189" s="75"/>
      <c r="CW189" s="75"/>
      <c r="CX189" s="56"/>
    </row>
    <row r="190" spans="1:102" ht="17.100000000000001" customHeight="1" x14ac:dyDescent="0.25">
      <c r="A190" s="60">
        <f>RawSEM!A190</f>
        <v>45755</v>
      </c>
      <c r="B190" s="18">
        <v>93</v>
      </c>
      <c r="C190" s="20">
        <f>-RawSEM!D190+RawSCADA!D190</f>
        <v>2.277202555555732</v>
      </c>
      <c r="D190" s="20">
        <f>-RawSEM!E190+RawSCADA!E190</f>
        <v>1.6864252222222262</v>
      </c>
      <c r="E190" s="20">
        <f>-RawSEM!F190+RawSCADA!F190</f>
        <v>-1.9005922222222296</v>
      </c>
      <c r="F190" s="20">
        <f>-RawSEM!G190+RawSCADA!G190</f>
        <v>-0.13978022222222819</v>
      </c>
      <c r="G190" s="20">
        <f>-RawSEM!H190+RawSCADA!H190</f>
        <v>6.6248888888893021E-2</v>
      </c>
      <c r="H190" s="20">
        <f>-RawSEM!I190+RawSCADA!I190</f>
        <v>0.75968299999999545</v>
      </c>
      <c r="I190" s="20">
        <f>-RawSEM!J190+RawSCADA!J190</f>
        <v>-1.1513493333333287</v>
      </c>
      <c r="J190" s="56" t="str">
        <f t="shared" si="22"/>
        <v>08-Apr-2025  Bl No 93</v>
      </c>
      <c r="K190" s="18">
        <f t="shared" si="21"/>
        <v>8</v>
      </c>
      <c r="U190" s="75">
        <f>IF(ISERROR(C190/RawSEM!D190)=TRUE,0,C190/RawSEM!D190)</f>
        <v>1.5137349325184425E-3</v>
      </c>
      <c r="V190" s="75">
        <f>IF(ISERROR(D190/RawSEM!E190)=TRUE,0,D190/RawSEM!E190)</f>
        <v>3.4482041885039977E-2</v>
      </c>
      <c r="W190" s="75">
        <f>IF(ISERROR(E190/RawSEM!F190)=TRUE,0,E190/RawSEM!F190)</f>
        <v>-8.707608179954137E-3</v>
      </c>
      <c r="X190" s="75">
        <f>IF(ISERROR(F190/RawSEM!G190)=TRUE,0,F190/RawSEM!G190)</f>
        <v>-1.45905053749537E-3</v>
      </c>
      <c r="Y190" s="75">
        <f>IF(ISERROR(G190/RawSEM!H190)=TRUE,0,G190/RawSEM!H190)</f>
        <v>7.795014035836842E-4</v>
      </c>
      <c r="Z190" s="75">
        <f>IF(ISERROR(H190/RawSEM!I190)=TRUE,0,H190/RawSEM!I190)</f>
        <v>1.0273094357176795E-2</v>
      </c>
      <c r="AA190" s="75">
        <f>IF(ISERROR(I190/RawSEM!J190)=TRUE,0,I190/RawSEM!J190)</f>
        <v>-9.6717584098886498E-3</v>
      </c>
      <c r="AB190" s="56" t="str">
        <f t="shared" si="23"/>
        <v>08-Apr-2025  Bl No 93</v>
      </c>
      <c r="CQ190" s="75"/>
      <c r="CR190" s="75"/>
      <c r="CS190" s="75"/>
      <c r="CT190" s="75"/>
      <c r="CU190" s="75"/>
      <c r="CV190" s="75"/>
      <c r="CW190" s="75"/>
      <c r="CX190" s="56"/>
    </row>
    <row r="191" spans="1:102" ht="17.100000000000001" customHeight="1" x14ac:dyDescent="0.25">
      <c r="A191" s="60">
        <f>RawSEM!A191</f>
        <v>45755</v>
      </c>
      <c r="B191" s="18">
        <v>94</v>
      </c>
      <c r="C191" s="20">
        <f>-RawSEM!D191+RawSCADA!D191</f>
        <v>0.17221211111109369</v>
      </c>
      <c r="D191" s="20">
        <f>-RawSEM!E191+RawSCADA!E191</f>
        <v>1.1080493333333266</v>
      </c>
      <c r="E191" s="20">
        <f>-RawSEM!F191+RawSCADA!F191</f>
        <v>-1.827404555555546</v>
      </c>
      <c r="F191" s="20">
        <f>-RawSEM!G191+RawSCADA!G191</f>
        <v>-0.77473133333333521</v>
      </c>
      <c r="G191" s="20">
        <f>-RawSEM!H191+RawSCADA!H191</f>
        <v>0.14092377777778609</v>
      </c>
      <c r="H191" s="20">
        <f>-RawSEM!I191+RawSCADA!I191</f>
        <v>0.54747477777777931</v>
      </c>
      <c r="I191" s="20">
        <f>-RawSEM!J191+RawSCADA!J191</f>
        <v>-0.46363533333332896</v>
      </c>
      <c r="J191" s="56" t="str">
        <f t="shared" si="22"/>
        <v>08-Apr-2025  Bl No 94</v>
      </c>
      <c r="K191" s="18">
        <f t="shared" si="21"/>
        <v>8</v>
      </c>
      <c r="U191" s="75">
        <f>IF(ISERROR(C191/RawSEM!D191)=TRUE,0,C191/RawSEM!D191)</f>
        <v>1.1779615478931015E-4</v>
      </c>
      <c r="V191" s="75">
        <f>IF(ISERROR(D191/RawSEM!E191)=TRUE,0,D191/RawSEM!E191)</f>
        <v>2.4788939482720963E-2</v>
      </c>
      <c r="W191" s="75">
        <f>IF(ISERROR(E191/RawSEM!F191)=TRUE,0,E191/RawSEM!F191)</f>
        <v>-8.3742999157510409E-3</v>
      </c>
      <c r="X191" s="75">
        <f>IF(ISERROR(F191/RawSEM!G191)=TRUE,0,F191/RawSEM!G191)</f>
        <v>-8.2933860286208329E-3</v>
      </c>
      <c r="Y191" s="75">
        <f>IF(ISERROR(G191/RawSEM!H191)=TRUE,0,G191/RawSEM!H191)</f>
        <v>1.6727890359735686E-3</v>
      </c>
      <c r="Z191" s="75">
        <f>IF(ISERROR(H191/RawSEM!I191)=TRUE,0,H191/RawSEM!I191)</f>
        <v>7.6641073357324747E-3</v>
      </c>
      <c r="AA191" s="75">
        <f>IF(ISERROR(I191/RawSEM!J191)=TRUE,0,I191/RawSEM!J191)</f>
        <v>-4.0833673881592158E-3</v>
      </c>
      <c r="AB191" s="56" t="str">
        <f t="shared" si="23"/>
        <v>08-Apr-2025  Bl No 94</v>
      </c>
      <c r="CQ191" s="75"/>
      <c r="CR191" s="75"/>
      <c r="CS191" s="75"/>
      <c r="CT191" s="75"/>
      <c r="CU191" s="75"/>
      <c r="CV191" s="75"/>
      <c r="CW191" s="75"/>
      <c r="CX191" s="56"/>
    </row>
    <row r="192" spans="1:102" ht="17.100000000000001" customHeight="1" x14ac:dyDescent="0.25">
      <c r="A192" s="60">
        <f>RawSEM!A192</f>
        <v>45755</v>
      </c>
      <c r="B192" s="18">
        <v>95</v>
      </c>
      <c r="C192" s="20">
        <f>-RawSEM!D192+RawSCADA!D192</f>
        <v>-0.13879155555537181</v>
      </c>
      <c r="D192" s="20">
        <f>-RawSEM!E192+RawSCADA!E192</f>
        <v>1.6375885555555527</v>
      </c>
      <c r="E192" s="20">
        <f>-RawSEM!F192+RawSCADA!F192</f>
        <v>-2.481741333333332</v>
      </c>
      <c r="F192" s="20">
        <f>-RawSEM!G192+RawSCADA!G192</f>
        <v>-0.49252644444445082</v>
      </c>
      <c r="G192" s="20">
        <f>-RawSEM!H192+RawSCADA!H192</f>
        <v>0.3605008888888932</v>
      </c>
      <c r="H192" s="20">
        <f>-RawSEM!I192+RawSCADA!I192</f>
        <v>0.78893133333333765</v>
      </c>
      <c r="I192" s="20">
        <f>-RawSEM!J192+RawSCADA!J192</f>
        <v>-1.5007881111111061</v>
      </c>
      <c r="J192" s="56" t="str">
        <f t="shared" si="22"/>
        <v>08-Apr-2025  Bl No 95</v>
      </c>
      <c r="K192" s="18">
        <f t="shared" si="21"/>
        <v>8</v>
      </c>
      <c r="U192" s="75">
        <f>IF(ISERROR(C192/RawSEM!D192)=TRUE,0,C192/RawSEM!D192)</f>
        <v>-9.7659628369228796E-5</v>
      </c>
      <c r="V192" s="75">
        <f>IF(ISERROR(D192/RawSEM!E192)=TRUE,0,D192/RawSEM!E192)</f>
        <v>4.2351001730143424E-2</v>
      </c>
      <c r="W192" s="75">
        <f>IF(ISERROR(E192/RawSEM!F192)=TRUE,0,E192/RawSEM!F192)</f>
        <v>-1.1624418757515825E-2</v>
      </c>
      <c r="X192" s="75">
        <f>IF(ISERROR(F192/RawSEM!G192)=TRUE,0,F192/RawSEM!G192)</f>
        <v>-5.4557102794380056E-3</v>
      </c>
      <c r="Y192" s="75">
        <f>IF(ISERROR(G192/RawSEM!H192)=TRUE,0,G192/RawSEM!H192)</f>
        <v>4.2988009760089717E-3</v>
      </c>
      <c r="Z192" s="75">
        <f>IF(ISERROR(H192/RawSEM!I192)=TRUE,0,H192/RawSEM!I192)</f>
        <v>1.1405224789705458E-2</v>
      </c>
      <c r="AA192" s="75">
        <f>IF(ISERROR(I192/RawSEM!J192)=TRUE,0,I192/RawSEM!J192)</f>
        <v>-1.3279900462880988E-2</v>
      </c>
      <c r="AB192" s="56" t="str">
        <f t="shared" si="23"/>
        <v>08-Apr-2025  Bl No 95</v>
      </c>
      <c r="CQ192" s="75"/>
      <c r="CR192" s="75"/>
      <c r="CS192" s="75"/>
      <c r="CT192" s="75"/>
      <c r="CU192" s="75"/>
      <c r="CV192" s="75"/>
      <c r="CW192" s="75"/>
      <c r="CX192" s="56"/>
    </row>
    <row r="193" spans="1:102" s="83" customFormat="1" ht="17.100000000000001" customHeight="1" x14ac:dyDescent="0.3">
      <c r="A193" s="92">
        <f>RawSEM!A193</f>
        <v>45755</v>
      </c>
      <c r="B193" s="82">
        <v>96</v>
      </c>
      <c r="C193" s="20">
        <f>-RawSEM!D193+RawSCADA!D193</f>
        <v>0.42544922222236892</v>
      </c>
      <c r="D193" s="20">
        <f>-RawSEM!E193+RawSCADA!E193</f>
        <v>0.97867099999999851</v>
      </c>
      <c r="E193" s="20">
        <f>-RawSEM!F193+RawSCADA!F193</f>
        <v>-2.9167455555555648</v>
      </c>
      <c r="F193" s="20">
        <f>-RawSEM!G193+RawSCADA!G193</f>
        <v>-0.84276977777777518</v>
      </c>
      <c r="G193" s="20">
        <f>-RawSEM!H193+RawSCADA!H193</f>
        <v>0.76875066666666214</v>
      </c>
      <c r="H193" s="20">
        <f>-RawSEM!I193+RawSCADA!I193</f>
        <v>0.28207922222222237</v>
      </c>
      <c r="I193" s="20">
        <f>-RawSEM!J193+RawSCADA!J193</f>
        <v>-1.0038985555555513</v>
      </c>
      <c r="J193" s="81" t="str">
        <f t="shared" si="22"/>
        <v>08-Apr-2025  Bl No 96</v>
      </c>
      <c r="K193" s="18">
        <f t="shared" si="21"/>
        <v>8</v>
      </c>
      <c r="L193" s="33"/>
      <c r="M193" s="82"/>
      <c r="U193" s="75">
        <f>IF(ISERROR(C193/RawSEM!D193)=TRUE,0,C193/RawSEM!D193)</f>
        <v>3.0776708122603146E-4</v>
      </c>
      <c r="V193" s="75">
        <f>IF(ISERROR(D193/RawSEM!E193)=TRUE,0,D193/RawSEM!E193)</f>
        <v>2.6467735828645568E-2</v>
      </c>
      <c r="W193" s="75">
        <f>IF(ISERROR(E193/RawSEM!F193)=TRUE,0,E193/RawSEM!F193)</f>
        <v>-1.343051648020502E-2</v>
      </c>
      <c r="X193" s="75">
        <f>IF(ISERROR(F193/RawSEM!G193)=TRUE,0,F193/RawSEM!G193)</f>
        <v>-9.4985853923669032E-3</v>
      </c>
      <c r="Y193" s="75">
        <f>IF(ISERROR(G193/RawSEM!H193)=TRUE,0,G193/RawSEM!H193)</f>
        <v>9.7709956005666496E-3</v>
      </c>
      <c r="Z193" s="75">
        <f>IF(ISERROR(H193/RawSEM!I193)=TRUE,0,H193/RawSEM!I193)</f>
        <v>4.1970079009876924E-3</v>
      </c>
      <c r="AA193" s="75">
        <f>IF(ISERROR(I193/RawSEM!J193)=TRUE,0,I193/RawSEM!J193)</f>
        <v>-9.0276049210414027E-3</v>
      </c>
      <c r="AB193" s="81" t="str">
        <f t="shared" si="23"/>
        <v>08-Apr-2025  Bl No 96</v>
      </c>
      <c r="AE193" s="85"/>
      <c r="AG193" s="85"/>
      <c r="AI193" s="85"/>
      <c r="CQ193" s="84"/>
      <c r="CR193" s="84"/>
      <c r="CS193" s="84"/>
      <c r="CT193" s="84"/>
      <c r="CU193" s="84"/>
      <c r="CV193" s="84"/>
      <c r="CW193" s="84"/>
      <c r="CX193" s="81"/>
    </row>
    <row r="194" spans="1:102" ht="17.100000000000001" customHeight="1" x14ac:dyDescent="0.25">
      <c r="A194" s="60">
        <f>RawSEM!A194</f>
        <v>45756</v>
      </c>
      <c r="B194" s="18">
        <v>1</v>
      </c>
      <c r="C194" s="20">
        <f>-RawSEM!D194+RawSCADA!D194</f>
        <v>0.89018299999997907</v>
      </c>
      <c r="D194" s="20">
        <f>-RawSEM!E194+RawSCADA!E194</f>
        <v>1.1274480000000011</v>
      </c>
      <c r="E194" s="20">
        <f>-RawSEM!F194+RawSCADA!F194</f>
        <v>-1.4346532222222379</v>
      </c>
      <c r="F194" s="20">
        <f>-RawSEM!G194+RawSCADA!G194</f>
        <v>-1.8721885555555531</v>
      </c>
      <c r="G194" s="20">
        <f>-RawSEM!H194+RawSCADA!H194</f>
        <v>1.4428685555555489</v>
      </c>
      <c r="H194" s="20">
        <f>-RawSEM!I194+RawSCADA!I194</f>
        <v>0.20024144444444403</v>
      </c>
      <c r="I194" s="20">
        <f>-RawSEM!J194+RawSCADA!J194</f>
        <v>-1.2418515555555558</v>
      </c>
      <c r="J194" s="56" t="str">
        <f t="shared" si="22"/>
        <v>09-Apr-2025  Bl No 1</v>
      </c>
      <c r="K194" s="18">
        <f t="shared" ref="K194:K257" si="24">DAY(A194)</f>
        <v>9</v>
      </c>
      <c r="U194" s="75">
        <f>IF(ISERROR(C194/RawSEM!D194)=TRUE,0,C194/RawSEM!D194)</f>
        <v>6.5695034831194006E-4</v>
      </c>
      <c r="V194" s="75">
        <f>IF(ISERROR(D194/RawSEM!E194)=TRUE,0,D194/RawSEM!E194)</f>
        <v>1.3206038507984068E-2</v>
      </c>
      <c r="W194" s="75">
        <f>IF(ISERROR(E194/RawSEM!F194)=TRUE,0,E194/RawSEM!F194)</f>
        <v>-6.9368848238535556E-3</v>
      </c>
      <c r="X194" s="75">
        <f>IF(ISERROR(F194/RawSEM!G194)=TRUE,0,F194/RawSEM!G194)</f>
        <v>-2.1574487607460589E-2</v>
      </c>
      <c r="Y194" s="75">
        <f>IF(ISERROR(G194/RawSEM!H194)=TRUE,0,G194/RawSEM!H194)</f>
        <v>1.943602843273887E-2</v>
      </c>
      <c r="Z194" s="75">
        <f>IF(ISERROR(H194/RawSEM!I194)=TRUE,0,H194/RawSEM!I194)</f>
        <v>3.2627066786010094E-3</v>
      </c>
      <c r="AA194" s="75">
        <f>IF(ISERROR(I194/RawSEM!J194)=TRUE,0,I194/RawSEM!J194)</f>
        <v>-1.1303864122194231E-2</v>
      </c>
      <c r="AB194" s="56" t="str">
        <f t="shared" si="23"/>
        <v>09-Apr-2025  Bl No 1</v>
      </c>
      <c r="CQ194" s="75"/>
      <c r="CR194" s="75"/>
      <c r="CS194" s="75"/>
      <c r="CT194" s="75"/>
      <c r="CU194" s="75"/>
      <c r="CV194" s="75"/>
      <c r="CW194" s="75"/>
      <c r="CX194" s="56"/>
    </row>
    <row r="195" spans="1:102" ht="17.100000000000001" customHeight="1" x14ac:dyDescent="0.25">
      <c r="A195" s="60">
        <f>RawSEM!A195</f>
        <v>45756</v>
      </c>
      <c r="B195" s="18">
        <v>2</v>
      </c>
      <c r="C195" s="20">
        <f>-RawSEM!D195+RawSCADA!D195</f>
        <v>1.8356262222221176</v>
      </c>
      <c r="D195" s="20">
        <f>-RawSEM!E195+RawSCADA!E195</f>
        <v>2.0674245555555615</v>
      </c>
      <c r="E195" s="20">
        <f>-RawSEM!F195+RawSCADA!F195</f>
        <v>-0.68182088888889325</v>
      </c>
      <c r="F195" s="20">
        <f>-RawSEM!G195+RawSCADA!G195</f>
        <v>-2.9694415555555622</v>
      </c>
      <c r="G195" s="20">
        <f>-RawSEM!H195+RawSCADA!H195</f>
        <v>2.6313232222222211</v>
      </c>
      <c r="H195" s="20">
        <f>-RawSEM!I195+RawSCADA!I195</f>
        <v>0.4451701111111106</v>
      </c>
      <c r="I195" s="20">
        <f>-RawSEM!J195+RawSCADA!J195</f>
        <v>-1.2312945555555501</v>
      </c>
      <c r="J195" s="56" t="str">
        <f t="shared" ref="J195:J258" si="25">TEXT(A195,"DD-MMM-YYYY") &amp;"  " &amp;"Bl No " &amp;B195</f>
        <v>09-Apr-2025  Bl No 2</v>
      </c>
      <c r="K195" s="18">
        <f t="shared" si="24"/>
        <v>9</v>
      </c>
      <c r="U195" s="75">
        <f>IF(ISERROR(C195/RawSEM!D195)=TRUE,0,C195/RawSEM!D195)</f>
        <v>1.375905141829866E-3</v>
      </c>
      <c r="V195" s="75">
        <f>IF(ISERROR(D195/RawSEM!E195)=TRUE,0,D195/RawSEM!E195)</f>
        <v>1.9856476430252113E-2</v>
      </c>
      <c r="W195" s="75">
        <f>IF(ISERROR(E195/RawSEM!F195)=TRUE,0,E195/RawSEM!F195)</f>
        <v>-3.3812027592749296E-3</v>
      </c>
      <c r="X195" s="75">
        <f>IF(ISERROR(F195/RawSEM!G195)=TRUE,0,F195/RawSEM!G195)</f>
        <v>-3.5043086739802741E-2</v>
      </c>
      <c r="Y195" s="75">
        <f>IF(ISERROR(G195/RawSEM!H195)=TRUE,0,G195/RawSEM!H195)</f>
        <v>3.8475037757086099E-2</v>
      </c>
      <c r="Z195" s="75">
        <f>IF(ISERROR(H195/RawSEM!I195)=TRUE,0,H195/RawSEM!I195)</f>
        <v>7.4944463150018624E-3</v>
      </c>
      <c r="AA195" s="75">
        <f>IF(ISERROR(I195/RawSEM!J195)=TRUE,0,I195/RawSEM!J195)</f>
        <v>-1.1224116465472906E-2</v>
      </c>
      <c r="AB195" s="56" t="str">
        <f t="shared" ref="AB195:AB258" si="26">TEXT(A195,"dd-mmm-yyyy") &amp;"  " &amp; "Bl No " &amp; B195:B195</f>
        <v>09-Apr-2025  Bl No 2</v>
      </c>
      <c r="CQ195" s="75"/>
      <c r="CR195" s="75"/>
      <c r="CS195" s="75"/>
      <c r="CT195" s="75"/>
      <c r="CU195" s="75"/>
      <c r="CV195" s="75"/>
      <c r="CW195" s="75"/>
      <c r="CX195" s="56"/>
    </row>
    <row r="196" spans="1:102" ht="17.100000000000001" customHeight="1" x14ac:dyDescent="0.25">
      <c r="A196" s="60">
        <f>RawSEM!A196</f>
        <v>45756</v>
      </c>
      <c r="B196" s="18">
        <v>3</v>
      </c>
      <c r="C196" s="20">
        <f>-RawSEM!D196+RawSCADA!D196</f>
        <v>4.0714318888888101</v>
      </c>
      <c r="D196" s="20">
        <f>-RawSEM!E196+RawSCADA!E196</f>
        <v>3.9553583333333364</v>
      </c>
      <c r="E196" s="20">
        <f>-RawSEM!F196+RawSCADA!F196</f>
        <v>-0.16603322222221095</v>
      </c>
      <c r="F196" s="20">
        <f>-RawSEM!G196+RawSCADA!G196</f>
        <v>-1.5497516666666655</v>
      </c>
      <c r="G196" s="20">
        <f>-RawSEM!H196+RawSCADA!H196</f>
        <v>1.1594413333333335</v>
      </c>
      <c r="H196" s="20">
        <f>-RawSEM!I196+RawSCADA!I196</f>
        <v>0.72459099999999665</v>
      </c>
      <c r="I196" s="20">
        <f>-RawSEM!J196+RawSCADA!J196</f>
        <v>-1.297057444444448</v>
      </c>
      <c r="J196" s="56" t="str">
        <f t="shared" si="25"/>
        <v>09-Apr-2025  Bl No 3</v>
      </c>
      <c r="K196" s="18">
        <f t="shared" si="24"/>
        <v>9</v>
      </c>
      <c r="U196" s="75">
        <f>IF(ISERROR(C196/RawSEM!D196)=TRUE,0,C196/RawSEM!D196)</f>
        <v>3.1182474349072055E-3</v>
      </c>
      <c r="V196" s="75">
        <f>IF(ISERROR(D196/RawSEM!E196)=TRUE,0,D196/RawSEM!E196)</f>
        <v>3.9550476247919325E-2</v>
      </c>
      <c r="W196" s="75">
        <f>IF(ISERROR(E196/RawSEM!F196)=TRUE,0,E196/RawSEM!F196)</f>
        <v>-8.4039029949470735E-4</v>
      </c>
      <c r="X196" s="75">
        <f>IF(ISERROR(F196/RawSEM!G196)=TRUE,0,F196/RawSEM!G196)</f>
        <v>-1.8652453899231453E-2</v>
      </c>
      <c r="Y196" s="75">
        <f>IF(ISERROR(G196/RawSEM!H196)=TRUE,0,G196/RawSEM!H196)</f>
        <v>1.568406452683448E-2</v>
      </c>
      <c r="Z196" s="75">
        <f>IF(ISERROR(H196/RawSEM!I196)=TRUE,0,H196/RawSEM!I196)</f>
        <v>1.2445911314480388E-2</v>
      </c>
      <c r="AA196" s="75">
        <f>IF(ISERROR(I196/RawSEM!J196)=TRUE,0,I196/RawSEM!J196)</f>
        <v>-1.2054885353028439E-2</v>
      </c>
      <c r="AB196" s="56" t="str">
        <f t="shared" si="26"/>
        <v>09-Apr-2025  Bl No 3</v>
      </c>
      <c r="CQ196" s="75"/>
      <c r="CR196" s="75"/>
      <c r="CS196" s="75"/>
      <c r="CT196" s="75"/>
      <c r="CU196" s="75"/>
      <c r="CV196" s="75"/>
      <c r="CW196" s="75"/>
      <c r="CX196" s="56"/>
    </row>
    <row r="197" spans="1:102" ht="17.100000000000001" customHeight="1" x14ac:dyDescent="0.25">
      <c r="A197" s="60">
        <f>RawSEM!A197</f>
        <v>45756</v>
      </c>
      <c r="B197" s="18">
        <v>4</v>
      </c>
      <c r="C197" s="20">
        <f>-RawSEM!D197+RawSCADA!D197</f>
        <v>3.2442682222222174</v>
      </c>
      <c r="D197" s="20">
        <f>-RawSEM!E197+RawSCADA!E197</f>
        <v>1.8131985555555588</v>
      </c>
      <c r="E197" s="20">
        <f>-RawSEM!F197+RawSCADA!F197</f>
        <v>-1.1687286666666523</v>
      </c>
      <c r="F197" s="20">
        <f>-RawSEM!G197+RawSCADA!G197</f>
        <v>-0.67228811111111497</v>
      </c>
      <c r="G197" s="20">
        <f>-RawSEM!H197+RawSCADA!H197</f>
        <v>0.6276943333333378</v>
      </c>
      <c r="H197" s="20">
        <f>-RawSEM!I197+RawSCADA!I197</f>
        <v>0.62649488888888527</v>
      </c>
      <c r="I197" s="20">
        <f>-RawSEM!J197+RawSCADA!J197</f>
        <v>-1.2053517777777785</v>
      </c>
      <c r="J197" s="56" t="str">
        <f t="shared" si="25"/>
        <v>09-Apr-2025  Bl No 4</v>
      </c>
      <c r="K197" s="18">
        <f t="shared" si="24"/>
        <v>9</v>
      </c>
      <c r="U197" s="75">
        <f>IF(ISERROR(C197/RawSEM!D197)=TRUE,0,C197/RawSEM!D197)</f>
        <v>2.5349772007358939E-3</v>
      </c>
      <c r="V197" s="75">
        <f>IF(ISERROR(D197/RawSEM!E197)=TRUE,0,D197/RawSEM!E197)</f>
        <v>1.7800519937732677E-2</v>
      </c>
      <c r="W197" s="75">
        <f>IF(ISERROR(E197/RawSEM!F197)=TRUE,0,E197/RawSEM!F197)</f>
        <v>-5.9662741318390828E-3</v>
      </c>
      <c r="X197" s="75">
        <f>IF(ISERROR(F197/RawSEM!G197)=TRUE,0,F197/RawSEM!G197)</f>
        <v>-8.4232967413295137E-3</v>
      </c>
      <c r="Y197" s="75">
        <f>IF(ISERROR(G197/RawSEM!H197)=TRUE,0,G197/RawSEM!H197)</f>
        <v>8.1299131350810513E-3</v>
      </c>
      <c r="Z197" s="75">
        <f>IF(ISERROR(H197/RawSEM!I197)=TRUE,0,H197/RawSEM!I197)</f>
        <v>1.1171768254602222E-2</v>
      </c>
      <c r="AA197" s="75">
        <f>IF(ISERROR(I197/RawSEM!J197)=TRUE,0,I197/RawSEM!J197)</f>
        <v>-1.0850032205539359E-2</v>
      </c>
      <c r="AB197" s="56" t="str">
        <f t="shared" si="26"/>
        <v>09-Apr-2025  Bl No 4</v>
      </c>
      <c r="CQ197" s="75"/>
      <c r="CR197" s="75"/>
      <c r="CS197" s="75"/>
      <c r="CT197" s="75"/>
      <c r="CU197" s="75"/>
      <c r="CV197" s="75"/>
      <c r="CW197" s="75"/>
      <c r="CX197" s="56"/>
    </row>
    <row r="198" spans="1:102" ht="17.100000000000001" customHeight="1" x14ac:dyDescent="0.25">
      <c r="A198" s="60">
        <f>RawSEM!A198</f>
        <v>45756</v>
      </c>
      <c r="B198" s="18">
        <v>5</v>
      </c>
      <c r="C198" s="20">
        <f>-RawSEM!D198+RawSCADA!D198</f>
        <v>3.0866673333332528</v>
      </c>
      <c r="D198" s="20">
        <f>-RawSEM!E198+RawSCADA!E198</f>
        <v>1.1487196666666648</v>
      </c>
      <c r="E198" s="20">
        <f>-RawSEM!F198+RawSCADA!F198</f>
        <v>-0.95843755555554822</v>
      </c>
      <c r="F198" s="20">
        <f>-RawSEM!G198+RawSCADA!G198</f>
        <v>-1.6038839999999936</v>
      </c>
      <c r="G198" s="20">
        <f>-RawSEM!H198+RawSCADA!H198</f>
        <v>1.0862314444444507</v>
      </c>
      <c r="H198" s="20">
        <f>-RawSEM!I198+RawSCADA!I198</f>
        <v>0.61993611111111591</v>
      </c>
      <c r="I198" s="20">
        <f>-RawSEM!J198+RawSCADA!J198</f>
        <v>-0.78177077777777981</v>
      </c>
      <c r="J198" s="56" t="str">
        <f t="shared" si="25"/>
        <v>09-Apr-2025  Bl No 5</v>
      </c>
      <c r="K198" s="18">
        <f t="shared" si="24"/>
        <v>9</v>
      </c>
      <c r="U198" s="75">
        <f>IF(ISERROR(C198/RawSEM!D198)=TRUE,0,C198/RawSEM!D198)</f>
        <v>2.4306522413334928E-3</v>
      </c>
      <c r="V198" s="75">
        <f>IF(ISERROR(D198/RawSEM!E198)=TRUE,0,D198/RawSEM!E198)</f>
        <v>8.5672341374537064E-3</v>
      </c>
      <c r="W198" s="75">
        <f>IF(ISERROR(E198/RawSEM!F198)=TRUE,0,E198/RawSEM!F198)</f>
        <v>-5.0347520626521994E-3</v>
      </c>
      <c r="X198" s="75">
        <f>IF(ISERROR(F198/RawSEM!G198)=TRUE,0,F198/RawSEM!G198)</f>
        <v>-1.9590558016576786E-2</v>
      </c>
      <c r="Y198" s="75">
        <f>IF(ISERROR(G198/RawSEM!H198)=TRUE,0,G198/RawSEM!H198)</f>
        <v>1.3635708459423591E-2</v>
      </c>
      <c r="Z198" s="75">
        <f>IF(ISERROR(H198/RawSEM!I198)=TRUE,0,H198/RawSEM!I198)</f>
        <v>1.1161814577951991E-2</v>
      </c>
      <c r="AA198" s="75">
        <f>IF(ISERROR(I198/RawSEM!J198)=TRUE,0,I198/RawSEM!J198)</f>
        <v>-7.6288777946057172E-3</v>
      </c>
      <c r="AB198" s="56" t="str">
        <f t="shared" si="26"/>
        <v>09-Apr-2025  Bl No 5</v>
      </c>
      <c r="CQ198" s="75"/>
      <c r="CR198" s="75"/>
      <c r="CS198" s="75"/>
      <c r="CT198" s="75"/>
      <c r="CU198" s="75"/>
      <c r="CV198" s="75"/>
      <c r="CW198" s="75"/>
      <c r="CX198" s="56"/>
    </row>
    <row r="199" spans="1:102" ht="17.100000000000001" customHeight="1" x14ac:dyDescent="0.25">
      <c r="A199" s="60">
        <f>RawSEM!A199</f>
        <v>45756</v>
      </c>
      <c r="B199" s="18">
        <v>6</v>
      </c>
      <c r="C199" s="20">
        <f>-RawSEM!D199+RawSCADA!D199</f>
        <v>2.4183646666667755</v>
      </c>
      <c r="D199" s="20">
        <f>-RawSEM!E199+RawSCADA!E199</f>
        <v>1.4779894444444608</v>
      </c>
      <c r="E199" s="20">
        <f>-RawSEM!F199+RawSCADA!F199</f>
        <v>-0.55477488888888615</v>
      </c>
      <c r="F199" s="20">
        <f>-RawSEM!G199+RawSCADA!G199</f>
        <v>-1.7769281111111042</v>
      </c>
      <c r="G199" s="20">
        <f>-RawSEM!H199+RawSCADA!H199</f>
        <v>1.101504222222232</v>
      </c>
      <c r="H199" s="20">
        <f>-RawSEM!I199+RawSCADA!I199</f>
        <v>0.19719611111111135</v>
      </c>
      <c r="I199" s="20">
        <f>-RawSEM!J199+RawSCADA!J199</f>
        <v>-0.77436199999999644</v>
      </c>
      <c r="J199" s="56" t="str">
        <f t="shared" si="25"/>
        <v>09-Apr-2025  Bl No 6</v>
      </c>
      <c r="K199" s="18">
        <f t="shared" si="24"/>
        <v>9</v>
      </c>
      <c r="U199" s="75">
        <f>IF(ISERROR(C199/RawSEM!D199)=TRUE,0,C199/RawSEM!D199)</f>
        <v>1.932944407258058E-3</v>
      </c>
      <c r="V199" s="75">
        <f>IF(ISERROR(D199/RawSEM!E199)=TRUE,0,D199/RawSEM!E199)</f>
        <v>1.0215770533827872E-2</v>
      </c>
      <c r="W199" s="75">
        <f>IF(ISERROR(E199/RawSEM!F199)=TRUE,0,E199/RawSEM!F199)</f>
        <v>-3.0921114642316924E-3</v>
      </c>
      <c r="X199" s="75">
        <f>IF(ISERROR(F199/RawSEM!G199)=TRUE,0,F199/RawSEM!G199)</f>
        <v>-2.1819329125995827E-2</v>
      </c>
      <c r="Y199" s="75">
        <f>IF(ISERROR(G199/RawSEM!H199)=TRUE,0,G199/RawSEM!H199)</f>
        <v>1.3866701691721455E-2</v>
      </c>
      <c r="Z199" s="75">
        <f>IF(ISERROR(H199/RawSEM!I199)=TRUE,0,H199/RawSEM!I199)</f>
        <v>3.6015186418995528E-3</v>
      </c>
      <c r="AA199" s="75">
        <f>IF(ISERROR(I199/RawSEM!J199)=TRUE,0,I199/RawSEM!J199)</f>
        <v>-7.5293058386097754E-3</v>
      </c>
      <c r="AB199" s="56" t="str">
        <f t="shared" si="26"/>
        <v>09-Apr-2025  Bl No 6</v>
      </c>
      <c r="CQ199" s="75"/>
      <c r="CR199" s="75"/>
      <c r="CS199" s="75"/>
      <c r="CT199" s="75"/>
      <c r="CU199" s="75"/>
      <c r="CV199" s="75"/>
      <c r="CW199" s="75"/>
      <c r="CX199" s="56"/>
    </row>
    <row r="200" spans="1:102" ht="17.100000000000001" customHeight="1" x14ac:dyDescent="0.25">
      <c r="A200" s="60">
        <f>RawSEM!A200</f>
        <v>45756</v>
      </c>
      <c r="B200" s="18">
        <v>7</v>
      </c>
      <c r="C200" s="20">
        <f>-RawSEM!D200+RawSCADA!D200</f>
        <v>0.72057211111109609</v>
      </c>
      <c r="D200" s="20">
        <f>-RawSEM!E200+RawSCADA!E200</f>
        <v>2.0870030000000099</v>
      </c>
      <c r="E200" s="20">
        <f>-RawSEM!F200+RawSCADA!F200</f>
        <v>-0.40534577777776803</v>
      </c>
      <c r="F200" s="20">
        <f>-RawSEM!G200+RawSCADA!G200</f>
        <v>-1.3770343333333273</v>
      </c>
      <c r="G200" s="20">
        <f>-RawSEM!H200+RawSCADA!H200</f>
        <v>0.64364488888888616</v>
      </c>
      <c r="H200" s="20">
        <f>-RawSEM!I200+RawSCADA!I200</f>
        <v>0.53669855555555301</v>
      </c>
      <c r="I200" s="20">
        <f>-RawSEM!J200+RawSCADA!J200</f>
        <v>-0.42221744444444198</v>
      </c>
      <c r="J200" s="56" t="str">
        <f t="shared" si="25"/>
        <v>09-Apr-2025  Bl No 7</v>
      </c>
      <c r="K200" s="18">
        <f t="shared" si="24"/>
        <v>9</v>
      </c>
      <c r="U200" s="75">
        <f>IF(ISERROR(C200/RawSEM!D200)=TRUE,0,C200/RawSEM!D200)</f>
        <v>5.8150552529029744E-4</v>
      </c>
      <c r="V200" s="75">
        <f>IF(ISERROR(D200/RawSEM!E200)=TRUE,0,D200/RawSEM!E200)</f>
        <v>1.4455957906084383E-2</v>
      </c>
      <c r="W200" s="75">
        <f>IF(ISERROR(E200/RawSEM!F200)=TRUE,0,E200/RawSEM!F200)</f>
        <v>-2.2745910787390325E-3</v>
      </c>
      <c r="X200" s="75">
        <f>IF(ISERROR(F200/RawSEM!G200)=TRUE,0,F200/RawSEM!G200)</f>
        <v>-1.7682049863387127E-2</v>
      </c>
      <c r="Y200" s="75">
        <f>IF(ISERROR(G200/RawSEM!H200)=TRUE,0,G200/RawSEM!H200)</f>
        <v>8.2957612710458199E-3</v>
      </c>
      <c r="Z200" s="75">
        <f>IF(ISERROR(H200/RawSEM!I200)=TRUE,0,H200/RawSEM!I200)</f>
        <v>9.9300354417472068E-3</v>
      </c>
      <c r="AA200" s="75">
        <f>IF(ISERROR(I200/RawSEM!J200)=TRUE,0,I200/RawSEM!J200)</f>
        <v>-4.129928364495058E-3</v>
      </c>
      <c r="AB200" s="56" t="str">
        <f t="shared" si="26"/>
        <v>09-Apr-2025  Bl No 7</v>
      </c>
      <c r="CQ200" s="75"/>
      <c r="CR200" s="75"/>
      <c r="CS200" s="75"/>
      <c r="CT200" s="75"/>
      <c r="CU200" s="75"/>
      <c r="CV200" s="75"/>
      <c r="CW200" s="75"/>
      <c r="CX200" s="56"/>
    </row>
    <row r="201" spans="1:102" ht="17.100000000000001" customHeight="1" x14ac:dyDescent="0.25">
      <c r="A201" s="60">
        <f>RawSEM!A201</f>
        <v>45756</v>
      </c>
      <c r="B201" s="18">
        <v>8</v>
      </c>
      <c r="C201" s="20">
        <f>-RawSEM!D201+RawSCADA!D201</f>
        <v>2.4632813333332706</v>
      </c>
      <c r="D201" s="20">
        <f>-RawSEM!E201+RawSCADA!E201</f>
        <v>2.5008616666666512</v>
      </c>
      <c r="E201" s="20">
        <f>-RawSEM!F201+RawSCADA!F201</f>
        <v>-0.95830111111109773</v>
      </c>
      <c r="F201" s="20">
        <f>-RawSEM!G201+RawSCADA!G201</f>
        <v>-1.1452148888888871</v>
      </c>
      <c r="G201" s="20">
        <f>-RawSEM!H201+RawSCADA!H201</f>
        <v>1.0082336666666691</v>
      </c>
      <c r="H201" s="20">
        <f>-RawSEM!I201+RawSCADA!I201</f>
        <v>0.75423644444444449</v>
      </c>
      <c r="I201" s="20">
        <f>-RawSEM!J201+RawSCADA!J201</f>
        <v>-1.1343899999999962</v>
      </c>
      <c r="J201" s="56" t="str">
        <f t="shared" si="25"/>
        <v>09-Apr-2025  Bl No 8</v>
      </c>
      <c r="K201" s="18">
        <f t="shared" si="24"/>
        <v>9</v>
      </c>
      <c r="U201" s="75">
        <f>IF(ISERROR(C201/RawSEM!D201)=TRUE,0,C201/RawSEM!D201)</f>
        <v>2.0288060164918419E-3</v>
      </c>
      <c r="V201" s="75">
        <f>IF(ISERROR(D201/RawSEM!E201)=TRUE,0,D201/RawSEM!E201)</f>
        <v>1.6669242621473519E-2</v>
      </c>
      <c r="W201" s="75">
        <f>IF(ISERROR(E201/RawSEM!F201)=TRUE,0,E201/RawSEM!F201)</f>
        <v>-5.2945105282962762E-3</v>
      </c>
      <c r="X201" s="75">
        <f>IF(ISERROR(F201/RawSEM!G201)=TRUE,0,F201/RawSEM!G201)</f>
        <v>-1.5129249416792815E-2</v>
      </c>
      <c r="Y201" s="75">
        <f>IF(ISERROR(G201/RawSEM!H201)=TRUE,0,G201/RawSEM!H201)</f>
        <v>1.3847233209542889E-2</v>
      </c>
      <c r="Z201" s="75">
        <f>IF(ISERROR(H201/RawSEM!I201)=TRUE,0,H201/RawSEM!I201)</f>
        <v>1.4090081832190871E-2</v>
      </c>
      <c r="AA201" s="75">
        <f>IF(ISERROR(I201/RawSEM!J201)=TRUE,0,I201/RawSEM!J201)</f>
        <v>-1.1574841232266136E-2</v>
      </c>
      <c r="AB201" s="56" t="str">
        <f t="shared" si="26"/>
        <v>09-Apr-2025  Bl No 8</v>
      </c>
      <c r="CQ201" s="75"/>
      <c r="CR201" s="75"/>
      <c r="CS201" s="75"/>
      <c r="CT201" s="75"/>
      <c r="CU201" s="75"/>
      <c r="CV201" s="75"/>
      <c r="CW201" s="75"/>
      <c r="CX201" s="56"/>
    </row>
    <row r="202" spans="1:102" ht="17.100000000000001" customHeight="1" x14ac:dyDescent="0.25">
      <c r="A202" s="60">
        <f>RawSEM!A202</f>
        <v>45756</v>
      </c>
      <c r="B202" s="18">
        <v>9</v>
      </c>
      <c r="C202" s="20">
        <f>-RawSEM!D202+RawSCADA!D202</f>
        <v>2.8032514444444132</v>
      </c>
      <c r="D202" s="20">
        <f>-RawSEM!E202+RawSCADA!E202</f>
        <v>1.6360355555555657</v>
      </c>
      <c r="E202" s="20">
        <f>-RawSEM!F202+RawSCADA!F202</f>
        <v>-0.15504844444444643</v>
      </c>
      <c r="F202" s="20">
        <f>-RawSEM!G202+RawSCADA!G202</f>
        <v>-1.8634230000000116</v>
      </c>
      <c r="G202" s="20">
        <f>-RawSEM!H202+RawSCADA!H202</f>
        <v>1.1487077777777728</v>
      </c>
      <c r="H202" s="20">
        <f>-RawSEM!I202+RawSCADA!I202</f>
        <v>0.39695166666666637</v>
      </c>
      <c r="I202" s="20">
        <f>-RawSEM!J202+RawSCADA!J202</f>
        <v>-1.1749153333333311</v>
      </c>
      <c r="J202" s="56" t="str">
        <f t="shared" si="25"/>
        <v>09-Apr-2025  Bl No 9</v>
      </c>
      <c r="K202" s="18">
        <f t="shared" si="24"/>
        <v>9</v>
      </c>
      <c r="U202" s="75">
        <f>IF(ISERROR(C202/RawSEM!D202)=TRUE,0,C202/RawSEM!D202)</f>
        <v>2.3541075303971774E-3</v>
      </c>
      <c r="V202" s="75">
        <f>IF(ISERROR(D202/RawSEM!E202)=TRUE,0,D202/RawSEM!E202)</f>
        <v>1.0061854432015039E-2</v>
      </c>
      <c r="W202" s="75">
        <f>IF(ISERROR(E202/RawSEM!F202)=TRUE,0,E202/RawSEM!F202)</f>
        <v>-8.6729520017881073E-4</v>
      </c>
      <c r="X202" s="75">
        <f>IF(ISERROR(F202/RawSEM!G202)=TRUE,0,F202/RawSEM!G202)</f>
        <v>-2.3966014414311114E-2</v>
      </c>
      <c r="Y202" s="75">
        <f>IF(ISERROR(G202/RawSEM!H202)=TRUE,0,G202/RawSEM!H202)</f>
        <v>1.6229087235207468E-2</v>
      </c>
      <c r="Z202" s="75">
        <f>IF(ISERROR(H202/RawSEM!I202)=TRUE,0,H202/RawSEM!I202)</f>
        <v>7.5447736419020917E-3</v>
      </c>
      <c r="AA202" s="75">
        <f>IF(ISERROR(I202/RawSEM!J202)=TRUE,0,I202/RawSEM!J202)</f>
        <v>-1.1925556160052813E-2</v>
      </c>
      <c r="AB202" s="56" t="str">
        <f t="shared" si="26"/>
        <v>09-Apr-2025  Bl No 9</v>
      </c>
      <c r="CQ202" s="75"/>
      <c r="CR202" s="75"/>
      <c r="CS202" s="75"/>
      <c r="CT202" s="75"/>
      <c r="CU202" s="75"/>
      <c r="CV202" s="75"/>
      <c r="CW202" s="75"/>
      <c r="CX202" s="56"/>
    </row>
    <row r="203" spans="1:102" ht="17.100000000000001" customHeight="1" x14ac:dyDescent="0.25">
      <c r="A203" s="60">
        <f>RawSEM!A203</f>
        <v>45756</v>
      </c>
      <c r="B203" s="18">
        <v>10</v>
      </c>
      <c r="C203" s="20">
        <f>-RawSEM!D203+RawSCADA!D203</f>
        <v>4.4535829999999805</v>
      </c>
      <c r="D203" s="20">
        <f>-RawSEM!E203+RawSCADA!E203</f>
        <v>2.3118568888888831</v>
      </c>
      <c r="E203" s="20">
        <f>-RawSEM!F203+RawSCADA!F203</f>
        <v>-0.26389111111112129</v>
      </c>
      <c r="F203" s="20">
        <f>-RawSEM!G203+RawSCADA!G203</f>
        <v>-1.7450992222222226</v>
      </c>
      <c r="G203" s="20">
        <f>-RawSEM!H203+RawSCADA!H203</f>
        <v>1.5068973333333417</v>
      </c>
      <c r="H203" s="20">
        <f>-RawSEM!I203+RawSCADA!I203</f>
        <v>0.27288288888888701</v>
      </c>
      <c r="I203" s="20">
        <f>-RawSEM!J203+RawSCADA!J203</f>
        <v>-1.1936245555555587</v>
      </c>
      <c r="J203" s="56" t="str">
        <f t="shared" si="25"/>
        <v>09-Apr-2025  Bl No 10</v>
      </c>
      <c r="K203" s="18">
        <f t="shared" si="24"/>
        <v>9</v>
      </c>
      <c r="U203" s="75">
        <f>IF(ISERROR(C203/RawSEM!D203)=TRUE,0,C203/RawSEM!D203)</f>
        <v>3.7900650836041375E-3</v>
      </c>
      <c r="V203" s="75">
        <f>IF(ISERROR(D203/RawSEM!E203)=TRUE,0,D203/RawSEM!E203)</f>
        <v>1.3215476807728376E-2</v>
      </c>
      <c r="W203" s="75">
        <f>IF(ISERROR(E203/RawSEM!F203)=TRUE,0,E203/RawSEM!F203)</f>
        <v>-1.5185425592425404E-3</v>
      </c>
      <c r="X203" s="75">
        <f>IF(ISERROR(F203/RawSEM!G203)=TRUE,0,F203/RawSEM!G203)</f>
        <v>-2.263510602902969E-2</v>
      </c>
      <c r="Y203" s="75">
        <f>IF(ISERROR(G203/RawSEM!H203)=TRUE,0,G203/RawSEM!H203)</f>
        <v>2.1883238843192959E-2</v>
      </c>
      <c r="Z203" s="75">
        <f>IF(ISERROR(H203/RawSEM!I203)=TRUE,0,H203/RawSEM!I203)</f>
        <v>5.2874443686617804E-3</v>
      </c>
      <c r="AA203" s="75">
        <f>IF(ISERROR(I203/RawSEM!J203)=TRUE,0,I203/RawSEM!J203)</f>
        <v>-1.2163260652371447E-2</v>
      </c>
      <c r="AB203" s="56" t="str">
        <f t="shared" si="26"/>
        <v>09-Apr-2025  Bl No 10</v>
      </c>
      <c r="CQ203" s="75"/>
      <c r="CR203" s="75"/>
      <c r="CS203" s="75"/>
      <c r="CT203" s="75"/>
      <c r="CU203" s="75"/>
      <c r="CV203" s="75"/>
      <c r="CW203" s="75"/>
      <c r="CX203" s="56"/>
    </row>
    <row r="204" spans="1:102" ht="17.100000000000001" customHeight="1" x14ac:dyDescent="0.25">
      <c r="A204" s="60">
        <f>RawSEM!A204</f>
        <v>45756</v>
      </c>
      <c r="B204" s="18">
        <v>11</v>
      </c>
      <c r="C204" s="20">
        <f>-RawSEM!D204+RawSCADA!D204</f>
        <v>5.6721613333334062</v>
      </c>
      <c r="D204" s="20">
        <f>-RawSEM!E204+RawSCADA!E204</f>
        <v>2.1681523333333246</v>
      </c>
      <c r="E204" s="20">
        <f>-RawSEM!F204+RawSCADA!F204</f>
        <v>0.42406255555556527</v>
      </c>
      <c r="F204" s="20">
        <f>-RawSEM!G204+RawSCADA!G204</f>
        <v>-1.8916586666666717</v>
      </c>
      <c r="G204" s="20">
        <f>-RawSEM!H204+RawSCADA!H204</f>
        <v>0.93262744444444934</v>
      </c>
      <c r="H204" s="20">
        <f>-RawSEM!I204+RawSCADA!I204</f>
        <v>0.43360322222221725</v>
      </c>
      <c r="I204" s="20">
        <f>-RawSEM!J204+RawSCADA!J204</f>
        <v>-1.0246662222222085</v>
      </c>
      <c r="J204" s="56" t="str">
        <f t="shared" si="25"/>
        <v>09-Apr-2025  Bl No 11</v>
      </c>
      <c r="K204" s="18">
        <f t="shared" si="24"/>
        <v>9</v>
      </c>
      <c r="U204" s="75">
        <f>IF(ISERROR(C204/RawSEM!D204)=TRUE,0,C204/RawSEM!D204)</f>
        <v>4.9280300563936588E-3</v>
      </c>
      <c r="V204" s="75">
        <f>IF(ISERROR(D204/RawSEM!E204)=TRUE,0,D204/RawSEM!E204)</f>
        <v>1.2310236856011328E-2</v>
      </c>
      <c r="W204" s="75">
        <f>IF(ISERROR(E204/RawSEM!F204)=TRUE,0,E204/RawSEM!F204)</f>
        <v>2.489883729927189E-3</v>
      </c>
      <c r="X204" s="75">
        <f>IF(ISERROR(F204/RawSEM!G204)=TRUE,0,F204/RawSEM!G204)</f>
        <v>-2.44226394754221E-2</v>
      </c>
      <c r="Y204" s="75">
        <f>IF(ISERROR(G204/RawSEM!H204)=TRUE,0,G204/RawSEM!H204)</f>
        <v>1.2521581765757574E-2</v>
      </c>
      <c r="Z204" s="75">
        <f>IF(ISERROR(H204/RawSEM!I204)=TRUE,0,H204/RawSEM!I204)</f>
        <v>8.4804735852073397E-3</v>
      </c>
      <c r="AA204" s="75">
        <f>IF(ISERROR(I204/RawSEM!J204)=TRUE,0,I204/RawSEM!J204)</f>
        <v>-1.0528835000228201E-2</v>
      </c>
      <c r="AB204" s="56" t="str">
        <f t="shared" si="26"/>
        <v>09-Apr-2025  Bl No 11</v>
      </c>
      <c r="CQ204" s="75"/>
      <c r="CR204" s="75"/>
      <c r="CS204" s="75"/>
      <c r="CT204" s="75"/>
      <c r="CU204" s="75"/>
      <c r="CV204" s="75"/>
      <c r="CW204" s="75"/>
      <c r="CX204" s="56"/>
    </row>
    <row r="205" spans="1:102" ht="17.100000000000001" customHeight="1" x14ac:dyDescent="0.25">
      <c r="A205" s="60">
        <f>RawSEM!A205</f>
        <v>45756</v>
      </c>
      <c r="B205" s="18">
        <v>12</v>
      </c>
      <c r="C205" s="20">
        <f>-RawSEM!D205+RawSCADA!D205</f>
        <v>4.2940462222222777</v>
      </c>
      <c r="D205" s="20">
        <f>-RawSEM!E205+RawSCADA!E205</f>
        <v>2.3667778888888904</v>
      </c>
      <c r="E205" s="20">
        <f>-RawSEM!F205+RawSCADA!F205</f>
        <v>8.3517222222212695E-2</v>
      </c>
      <c r="F205" s="20">
        <f>-RawSEM!G205+RawSCADA!G205</f>
        <v>-1.9646932222222233</v>
      </c>
      <c r="G205" s="20">
        <f>-RawSEM!H205+RawSCADA!H205</f>
        <v>1.308814555555557</v>
      </c>
      <c r="H205" s="20">
        <f>-RawSEM!I205+RawSCADA!I205</f>
        <v>0.21348600000000317</v>
      </c>
      <c r="I205" s="20">
        <f>-RawSEM!J205+RawSCADA!J205</f>
        <v>-0.67315722222222973</v>
      </c>
      <c r="J205" s="56" t="str">
        <f t="shared" si="25"/>
        <v>09-Apr-2025  Bl No 12</v>
      </c>
      <c r="K205" s="18">
        <f t="shared" si="24"/>
        <v>9</v>
      </c>
      <c r="U205" s="75">
        <f>IF(ISERROR(C205/RawSEM!D205)=TRUE,0,C205/RawSEM!D205)</f>
        <v>3.8271958003831081E-3</v>
      </c>
      <c r="V205" s="75">
        <f>IF(ISERROR(D205/RawSEM!E205)=TRUE,0,D205/RawSEM!E205)</f>
        <v>1.3530146915220538E-2</v>
      </c>
      <c r="W205" s="75">
        <f>IF(ISERROR(E205/RawSEM!F205)=TRUE,0,E205/RawSEM!F205)</f>
        <v>4.9529021118266739E-4</v>
      </c>
      <c r="X205" s="75">
        <f>IF(ISERROR(F205/RawSEM!G205)=TRUE,0,F205/RawSEM!G205)</f>
        <v>-2.5688100410553711E-2</v>
      </c>
      <c r="Y205" s="75">
        <f>IF(ISERROR(G205/RawSEM!H205)=TRUE,0,G205/RawSEM!H205)</f>
        <v>1.8473556847837018E-2</v>
      </c>
      <c r="Z205" s="75">
        <f>IF(ISERROR(H205/RawSEM!I205)=TRUE,0,H205/RawSEM!I205)</f>
        <v>4.2018186112423861E-3</v>
      </c>
      <c r="AA205" s="75">
        <f>IF(ISERROR(I205/RawSEM!J205)=TRUE,0,I205/RawSEM!J205)</f>
        <v>-6.8651403937225637E-3</v>
      </c>
      <c r="AB205" s="56" t="str">
        <f t="shared" si="26"/>
        <v>09-Apr-2025  Bl No 12</v>
      </c>
      <c r="CQ205" s="75"/>
      <c r="CR205" s="75"/>
      <c r="CS205" s="75"/>
      <c r="CT205" s="75"/>
      <c r="CU205" s="75"/>
      <c r="CV205" s="75"/>
      <c r="CW205" s="75"/>
      <c r="CX205" s="56"/>
    </row>
    <row r="206" spans="1:102" ht="17.100000000000001" customHeight="1" x14ac:dyDescent="0.25">
      <c r="A206" s="60">
        <f>RawSEM!A206</f>
        <v>45756</v>
      </c>
      <c r="B206" s="18">
        <v>13</v>
      </c>
      <c r="C206" s="20">
        <f>-RawSEM!D206+RawSCADA!D206</f>
        <v>4.2626793333331534</v>
      </c>
      <c r="D206" s="20">
        <f>-RawSEM!E206+RawSCADA!E206</f>
        <v>2.752960444444426</v>
      </c>
      <c r="E206" s="20">
        <f>-RawSEM!F206+RawSCADA!F206</f>
        <v>0.28652277777777613</v>
      </c>
      <c r="F206" s="20">
        <f>-RawSEM!G206+RawSCADA!G206</f>
        <v>-2.5964621111111086</v>
      </c>
      <c r="G206" s="20">
        <f>-RawSEM!H206+RawSCADA!H206</f>
        <v>1.0876757777777755</v>
      </c>
      <c r="H206" s="20">
        <f>-RawSEM!I206+RawSCADA!I206</f>
        <v>0.21343722222221828</v>
      </c>
      <c r="I206" s="20">
        <f>-RawSEM!J206+RawSCADA!J206</f>
        <v>-0.57570666666667591</v>
      </c>
      <c r="J206" s="56" t="str">
        <f t="shared" si="25"/>
        <v>09-Apr-2025  Bl No 13</v>
      </c>
      <c r="K206" s="18">
        <f t="shared" si="24"/>
        <v>9</v>
      </c>
      <c r="U206" s="75">
        <f>IF(ISERROR(C206/RawSEM!D206)=TRUE,0,C206/RawSEM!D206)</f>
        <v>3.8846741534915726E-3</v>
      </c>
      <c r="V206" s="75">
        <f>IF(ISERROR(D206/RawSEM!E206)=TRUE,0,D206/RawSEM!E206)</f>
        <v>1.5993843754112828E-2</v>
      </c>
      <c r="W206" s="75">
        <f>IF(ISERROR(E206/RawSEM!F206)=TRUE,0,E206/RawSEM!F206)</f>
        <v>1.7280562015566114E-3</v>
      </c>
      <c r="X206" s="75">
        <f>IF(ISERROR(F206/RawSEM!G206)=TRUE,0,F206/RawSEM!G206)</f>
        <v>-3.3295177786547739E-2</v>
      </c>
      <c r="Y206" s="75">
        <f>IF(ISERROR(G206/RawSEM!H206)=TRUE,0,G206/RawSEM!H206)</f>
        <v>1.5046422335349927E-2</v>
      </c>
      <c r="Z206" s="75">
        <f>IF(ISERROR(H206/RawSEM!I206)=TRUE,0,H206/RawSEM!I206)</f>
        <v>4.210803784371415E-3</v>
      </c>
      <c r="AA206" s="75">
        <f>IF(ISERROR(I206/RawSEM!J206)=TRUE,0,I206/RawSEM!J206)</f>
        <v>-5.9753832698126331E-3</v>
      </c>
      <c r="AB206" s="56" t="str">
        <f t="shared" si="26"/>
        <v>09-Apr-2025  Bl No 13</v>
      </c>
      <c r="CQ206" s="75"/>
      <c r="CR206" s="75"/>
      <c r="CS206" s="75"/>
      <c r="CT206" s="75"/>
      <c r="CU206" s="75"/>
      <c r="CV206" s="75"/>
      <c r="CW206" s="75"/>
      <c r="CX206" s="56"/>
    </row>
    <row r="207" spans="1:102" ht="17.100000000000001" customHeight="1" x14ac:dyDescent="0.25">
      <c r="A207" s="60">
        <f>RawSEM!A207</f>
        <v>45756</v>
      </c>
      <c r="B207" s="18">
        <v>14</v>
      </c>
      <c r="C207" s="20">
        <f>-RawSEM!D207+RawSCADA!D207</f>
        <v>1.8550164444445727</v>
      </c>
      <c r="D207" s="20">
        <f>-RawSEM!E207+RawSCADA!E207</f>
        <v>2.4377547777777693</v>
      </c>
      <c r="E207" s="20">
        <f>-RawSEM!F207+RawSCADA!F207</f>
        <v>0.4611720000000048</v>
      </c>
      <c r="F207" s="20">
        <f>-RawSEM!G207+RawSCADA!G207</f>
        <v>-2.230123111111098</v>
      </c>
      <c r="G207" s="20">
        <f>-RawSEM!H207+RawSCADA!H207</f>
        <v>1.0249927777777685</v>
      </c>
      <c r="H207" s="20">
        <f>-RawSEM!I207+RawSCADA!I207</f>
        <v>0.36537122222222251</v>
      </c>
      <c r="I207" s="20">
        <f>-RawSEM!J207+RawSCADA!J207</f>
        <v>-0.56303466666666679</v>
      </c>
      <c r="J207" s="56" t="str">
        <f t="shared" si="25"/>
        <v>09-Apr-2025  Bl No 14</v>
      </c>
      <c r="K207" s="18">
        <f t="shared" si="24"/>
        <v>9</v>
      </c>
      <c r="U207" s="75">
        <f>IF(ISERROR(C207/RawSEM!D207)=TRUE,0,C207/RawSEM!D207)</f>
        <v>1.7330731021585281E-3</v>
      </c>
      <c r="V207" s="75">
        <f>IF(ISERROR(D207/RawSEM!E207)=TRUE,0,D207/RawSEM!E207)</f>
        <v>1.4255694154178438E-2</v>
      </c>
      <c r="W207" s="75">
        <f>IF(ISERROR(E207/RawSEM!F207)=TRUE,0,E207/RawSEM!F207)</f>
        <v>2.7941588114046702E-3</v>
      </c>
      <c r="X207" s="75">
        <f>IF(ISERROR(F207/RawSEM!G207)=TRUE,0,F207/RawSEM!G207)</f>
        <v>-2.8763932081130476E-2</v>
      </c>
      <c r="Y207" s="75">
        <f>IF(ISERROR(G207/RawSEM!H207)=TRUE,0,G207/RawSEM!H207)</f>
        <v>1.3375519075291895E-2</v>
      </c>
      <c r="Z207" s="75">
        <f>IF(ISERROR(H207/RawSEM!I207)=TRUE,0,H207/RawSEM!I207)</f>
        <v>7.2335840187807369E-3</v>
      </c>
      <c r="AA207" s="75">
        <f>IF(ISERROR(I207/RawSEM!J207)=TRUE,0,I207/RawSEM!J207)</f>
        <v>-5.6428512249812263E-3</v>
      </c>
      <c r="AB207" s="56" t="str">
        <f t="shared" si="26"/>
        <v>09-Apr-2025  Bl No 14</v>
      </c>
      <c r="CQ207" s="75"/>
      <c r="CR207" s="75"/>
      <c r="CS207" s="75"/>
      <c r="CT207" s="75"/>
      <c r="CU207" s="75"/>
      <c r="CV207" s="75"/>
      <c r="CW207" s="75"/>
      <c r="CX207" s="56"/>
    </row>
    <row r="208" spans="1:102" ht="17.100000000000001" customHeight="1" x14ac:dyDescent="0.25">
      <c r="A208" s="60">
        <f>RawSEM!A208</f>
        <v>45756</v>
      </c>
      <c r="B208" s="18">
        <v>15</v>
      </c>
      <c r="C208" s="20">
        <f>-RawSEM!D208+RawSCADA!D208</f>
        <v>1.0239634444444619</v>
      </c>
      <c r="D208" s="20">
        <f>-RawSEM!E208+RawSCADA!E208</f>
        <v>2.2697243333333574</v>
      </c>
      <c r="E208" s="20">
        <f>-RawSEM!F208+RawSCADA!F208</f>
        <v>0.39175377777777953</v>
      </c>
      <c r="F208" s="20">
        <f>-RawSEM!G208+RawSCADA!G208</f>
        <v>-2.677732666666671</v>
      </c>
      <c r="G208" s="20">
        <f>-RawSEM!H208+RawSCADA!H208</f>
        <v>1.1846393333333367</v>
      </c>
      <c r="H208" s="20">
        <f>-RawSEM!I208+RawSCADA!I208</f>
        <v>0.22575722222222083</v>
      </c>
      <c r="I208" s="20">
        <f>-RawSEM!J208+RawSCADA!J208</f>
        <v>-0.41483355555554624</v>
      </c>
      <c r="J208" s="56" t="str">
        <f t="shared" si="25"/>
        <v>09-Apr-2025  Bl No 15</v>
      </c>
      <c r="K208" s="18">
        <f t="shared" si="24"/>
        <v>9</v>
      </c>
      <c r="U208" s="75">
        <f>IF(ISERROR(C208/RawSEM!D208)=TRUE,0,C208/RawSEM!D208)</f>
        <v>9.9515100072522858E-4</v>
      </c>
      <c r="V208" s="75">
        <f>IF(ISERROR(D208/RawSEM!E208)=TRUE,0,D208/RawSEM!E208)</f>
        <v>1.3694805633671163E-2</v>
      </c>
      <c r="W208" s="75">
        <f>IF(ISERROR(E208/RawSEM!F208)=TRUE,0,E208/RawSEM!F208)</f>
        <v>2.4544315157732405E-3</v>
      </c>
      <c r="X208" s="75">
        <f>IF(ISERROR(F208/RawSEM!G208)=TRUE,0,F208/RawSEM!G208)</f>
        <v>-3.4114752113958403E-2</v>
      </c>
      <c r="Y208" s="75">
        <f>IF(ISERROR(G208/RawSEM!H208)=TRUE,0,G208/RawSEM!H208)</f>
        <v>1.5484995677695559E-2</v>
      </c>
      <c r="Z208" s="75">
        <f>IF(ISERROR(H208/RawSEM!I208)=TRUE,0,H208/RawSEM!I208)</f>
        <v>4.4631575848955536E-3</v>
      </c>
      <c r="AA208" s="75">
        <f>IF(ISERROR(I208/RawSEM!J208)=TRUE,0,I208/RawSEM!J208)</f>
        <v>-4.223995767747353E-3</v>
      </c>
      <c r="AB208" s="56" t="str">
        <f t="shared" si="26"/>
        <v>09-Apr-2025  Bl No 15</v>
      </c>
      <c r="CQ208" s="75"/>
      <c r="CR208" s="75"/>
      <c r="CS208" s="75"/>
      <c r="CT208" s="75"/>
      <c r="CU208" s="75"/>
      <c r="CV208" s="75"/>
      <c r="CW208" s="75"/>
      <c r="CX208" s="56"/>
    </row>
    <row r="209" spans="1:102" ht="17.100000000000001" customHeight="1" x14ac:dyDescent="0.25">
      <c r="A209" s="60">
        <f>RawSEM!A209</f>
        <v>45756</v>
      </c>
      <c r="B209" s="18">
        <v>16</v>
      </c>
      <c r="C209" s="20">
        <f>-RawSEM!D209+RawSCADA!D209</f>
        <v>0.84070844444443082</v>
      </c>
      <c r="D209" s="20">
        <f>-RawSEM!E209+RawSCADA!E209</f>
        <v>2.0128618888888923</v>
      </c>
      <c r="E209" s="20">
        <f>-RawSEM!F209+RawSCADA!F209</f>
        <v>0.60745488888889554</v>
      </c>
      <c r="F209" s="20">
        <f>-RawSEM!G209+RawSCADA!G209</f>
        <v>-2.331547999999998</v>
      </c>
      <c r="G209" s="20">
        <f>-RawSEM!H209+RawSCADA!H209</f>
        <v>1.3397615555555547</v>
      </c>
      <c r="H209" s="20">
        <f>-RawSEM!I209+RawSCADA!I209</f>
        <v>-0.11017088888888793</v>
      </c>
      <c r="I209" s="20">
        <f>-RawSEM!J209+RawSCADA!J209</f>
        <v>-0.83488466666666739</v>
      </c>
      <c r="J209" s="56" t="str">
        <f t="shared" si="25"/>
        <v>09-Apr-2025  Bl No 16</v>
      </c>
      <c r="K209" s="18">
        <f t="shared" si="24"/>
        <v>9</v>
      </c>
      <c r="U209" s="75">
        <f>IF(ISERROR(C209/RawSEM!D209)=TRUE,0,C209/RawSEM!D209)</f>
        <v>8.4186584834766601E-4</v>
      </c>
      <c r="V209" s="75">
        <f>IF(ISERROR(D209/RawSEM!E209)=TRUE,0,D209/RawSEM!E209)</f>
        <v>1.1967560636940586E-2</v>
      </c>
      <c r="W209" s="75">
        <f>IF(ISERROR(E209/RawSEM!F209)=TRUE,0,E209/RawSEM!F209)</f>
        <v>3.8682179461000726E-3</v>
      </c>
      <c r="X209" s="75">
        <f>IF(ISERROR(F209/RawSEM!G209)=TRUE,0,F209/RawSEM!G209)</f>
        <v>-2.9242924975800902E-2</v>
      </c>
      <c r="Y209" s="75">
        <f>IF(ISERROR(G209/RawSEM!H209)=TRUE,0,G209/RawSEM!H209)</f>
        <v>1.7812188305088742E-2</v>
      </c>
      <c r="Z209" s="75">
        <f>IF(ISERROR(H209/RawSEM!I209)=TRUE,0,H209/RawSEM!I209)</f>
        <v>-2.1993358105134456E-3</v>
      </c>
      <c r="AA209" s="75">
        <f>IF(ISERROR(I209/RawSEM!J209)=TRUE,0,I209/RawSEM!J209)</f>
        <v>-8.7755489592618204E-3</v>
      </c>
      <c r="AB209" s="56" t="str">
        <f t="shared" si="26"/>
        <v>09-Apr-2025  Bl No 16</v>
      </c>
      <c r="CQ209" s="75"/>
      <c r="CR209" s="75"/>
      <c r="CS209" s="75"/>
      <c r="CT209" s="75"/>
      <c r="CU209" s="75"/>
      <c r="CV209" s="75"/>
      <c r="CW209" s="75"/>
      <c r="CX209" s="56"/>
    </row>
    <row r="210" spans="1:102" ht="17.100000000000001" customHeight="1" x14ac:dyDescent="0.25">
      <c r="A210" s="60">
        <f>RawSEM!A210</f>
        <v>45756</v>
      </c>
      <c r="B210" s="18">
        <v>17</v>
      </c>
      <c r="C210" s="20">
        <f>-RawSEM!D210+RawSCADA!D210</f>
        <v>-7.6670804444444229</v>
      </c>
      <c r="D210" s="20">
        <f>-RawSEM!E210+RawSCADA!E210</f>
        <v>2.2354178888888896</v>
      </c>
      <c r="E210" s="20">
        <f>-RawSEM!F210+RawSCADA!F210</f>
        <v>1.0506526666666787</v>
      </c>
      <c r="F210" s="20">
        <f>-RawSEM!G210+RawSCADA!G210</f>
        <v>-2.4200548888888846</v>
      </c>
      <c r="G210" s="20">
        <f>-RawSEM!H210+RawSCADA!H210</f>
        <v>0.33175844444444635</v>
      </c>
      <c r="H210" s="20">
        <f>-RawSEM!I210+RawSCADA!I210</f>
        <v>0.128477888888888</v>
      </c>
      <c r="I210" s="20">
        <f>-RawSEM!J210+RawSCADA!J210</f>
        <v>-1.257612888888886</v>
      </c>
      <c r="J210" s="56" t="str">
        <f t="shared" si="25"/>
        <v>09-Apr-2025  Bl No 17</v>
      </c>
      <c r="K210" s="18">
        <f t="shared" si="24"/>
        <v>9</v>
      </c>
      <c r="U210" s="75">
        <f>IF(ISERROR(C210/RawSEM!D210)=TRUE,0,C210/RawSEM!D210)</f>
        <v>-7.8936053202308936E-3</v>
      </c>
      <c r="V210" s="75">
        <f>IF(ISERROR(D210/RawSEM!E210)=TRUE,0,D210/RawSEM!E210)</f>
        <v>1.3125035559489764E-2</v>
      </c>
      <c r="W210" s="75">
        <f>IF(ISERROR(E210/RawSEM!F210)=TRUE,0,E210/RawSEM!F210)</f>
        <v>7.0133281711702898E-3</v>
      </c>
      <c r="X210" s="75">
        <f>IF(ISERROR(F210/RawSEM!G210)=TRUE,0,F210/RawSEM!G210)</f>
        <v>-2.9295131647990573E-2</v>
      </c>
      <c r="Y210" s="75">
        <f>IF(ISERROR(G210/RawSEM!H210)=TRUE,0,G210/RawSEM!H210)</f>
        <v>4.2548844245624846E-3</v>
      </c>
      <c r="Z210" s="75">
        <f>IF(ISERROR(H210/RawSEM!I210)=TRUE,0,H210/RawSEM!I210)</f>
        <v>2.6715467463670692E-3</v>
      </c>
      <c r="AA210" s="75">
        <f>IF(ISERROR(I210/RawSEM!J210)=TRUE,0,I210/RawSEM!J210)</f>
        <v>-1.2853770327973078E-2</v>
      </c>
      <c r="AB210" s="56" t="str">
        <f t="shared" si="26"/>
        <v>09-Apr-2025  Bl No 17</v>
      </c>
      <c r="CQ210" s="75"/>
      <c r="CR210" s="75"/>
      <c r="CS210" s="75"/>
      <c r="CT210" s="75"/>
      <c r="CU210" s="75"/>
      <c r="CV210" s="75"/>
      <c r="CW210" s="75"/>
      <c r="CX210" s="56"/>
    </row>
    <row r="211" spans="1:102" ht="17.100000000000001" customHeight="1" x14ac:dyDescent="0.25">
      <c r="A211" s="60">
        <f>RawSEM!A211</f>
        <v>45756</v>
      </c>
      <c r="B211" s="18">
        <v>18</v>
      </c>
      <c r="C211" s="20">
        <f>-RawSEM!D211+RawSCADA!D211</f>
        <v>-5.5746614444443594</v>
      </c>
      <c r="D211" s="20">
        <f>-RawSEM!E211+RawSCADA!E211</f>
        <v>2.2088406666666742</v>
      </c>
      <c r="E211" s="20">
        <f>-RawSEM!F211+RawSCADA!F211</f>
        <v>1.2338698888889041</v>
      </c>
      <c r="F211" s="20">
        <f>-RawSEM!G211+RawSCADA!G211</f>
        <v>-1.1257632222222185</v>
      </c>
      <c r="G211" s="20">
        <f>-RawSEM!H211+RawSCADA!H211</f>
        <v>1.0502438888888861</v>
      </c>
      <c r="H211" s="20">
        <f>-RawSEM!I211+RawSCADA!I211</f>
        <v>-0.21233933333333255</v>
      </c>
      <c r="I211" s="20">
        <f>-RawSEM!J211+RawSCADA!J211</f>
        <v>-0.58821600000000274</v>
      </c>
      <c r="J211" s="56" t="str">
        <f t="shared" si="25"/>
        <v>09-Apr-2025  Bl No 18</v>
      </c>
      <c r="K211" s="18">
        <f t="shared" si="24"/>
        <v>9</v>
      </c>
      <c r="U211" s="75">
        <f>IF(ISERROR(C211/RawSEM!D211)=TRUE,0,C211/RawSEM!D211)</f>
        <v>-5.8435396990092186E-3</v>
      </c>
      <c r="V211" s="75">
        <f>IF(ISERROR(D211/RawSEM!E211)=TRUE,0,D211/RawSEM!E211)</f>
        <v>1.2867756402492015E-2</v>
      </c>
      <c r="W211" s="75">
        <f>IF(ISERROR(E211/RawSEM!F211)=TRUE,0,E211/RawSEM!F211)</f>
        <v>8.0115386690931354E-3</v>
      </c>
      <c r="X211" s="75">
        <f>IF(ISERROR(F211/RawSEM!G211)=TRUE,0,F211/RawSEM!G211)</f>
        <v>-1.3191833027961583E-2</v>
      </c>
      <c r="Y211" s="75">
        <f>IF(ISERROR(G211/RawSEM!H211)=TRUE,0,G211/RawSEM!H211)</f>
        <v>1.1816850841714441E-2</v>
      </c>
      <c r="Z211" s="75">
        <f>IF(ISERROR(H211/RawSEM!I211)=TRUE,0,H211/RawSEM!I211)</f>
        <v>-4.3786361586767245E-3</v>
      </c>
      <c r="AA211" s="75">
        <f>IF(ISERROR(I211/RawSEM!J211)=TRUE,0,I211/RawSEM!J211)</f>
        <v>-6.1672859647210086E-3</v>
      </c>
      <c r="AB211" s="56" t="str">
        <f t="shared" si="26"/>
        <v>09-Apr-2025  Bl No 18</v>
      </c>
      <c r="CQ211" s="75"/>
      <c r="CR211" s="75"/>
      <c r="CS211" s="75"/>
      <c r="CT211" s="75"/>
      <c r="CU211" s="75"/>
      <c r="CV211" s="75"/>
      <c r="CW211" s="75"/>
      <c r="CX211" s="56"/>
    </row>
    <row r="212" spans="1:102" ht="17.100000000000001" customHeight="1" x14ac:dyDescent="0.25">
      <c r="A212" s="60">
        <f>RawSEM!A212</f>
        <v>45756</v>
      </c>
      <c r="B212" s="18">
        <v>19</v>
      </c>
      <c r="C212" s="20">
        <f>-RawSEM!D212+RawSCADA!D212</f>
        <v>-7.3909075555554864</v>
      </c>
      <c r="D212" s="20">
        <f>-RawSEM!E212+RawSCADA!E212</f>
        <v>1.4752321111110973</v>
      </c>
      <c r="E212" s="20">
        <f>-RawSEM!F212+RawSCADA!F212</f>
        <v>1.3621647777777639</v>
      </c>
      <c r="F212" s="20">
        <f>-RawSEM!G212+RawSCADA!G212</f>
        <v>-1.6410168888888848</v>
      </c>
      <c r="G212" s="20">
        <f>-RawSEM!H212+RawSCADA!H212</f>
        <v>1.4454735555555516</v>
      </c>
      <c r="H212" s="20">
        <f>-RawSEM!I212+RawSCADA!I212</f>
        <v>0.27680644444443914</v>
      </c>
      <c r="I212" s="20">
        <f>-RawSEM!J212+RawSCADA!J212</f>
        <v>-1.6577438888888878</v>
      </c>
      <c r="J212" s="56" t="str">
        <f t="shared" si="25"/>
        <v>09-Apr-2025  Bl No 19</v>
      </c>
      <c r="K212" s="18">
        <f t="shared" si="24"/>
        <v>9</v>
      </c>
      <c r="U212" s="75">
        <f>IF(ISERROR(C212/RawSEM!D212)=TRUE,0,C212/RawSEM!D212)</f>
        <v>-7.9408780296171474E-3</v>
      </c>
      <c r="V212" s="75">
        <f>IF(ISERROR(D212/RawSEM!E212)=TRUE,0,D212/RawSEM!E212)</f>
        <v>8.3508060056877598E-3</v>
      </c>
      <c r="W212" s="75">
        <f>IF(ISERROR(E212/RawSEM!F212)=TRUE,0,E212/RawSEM!F212)</f>
        <v>9.1625721097180392E-3</v>
      </c>
      <c r="X212" s="75">
        <f>IF(ISERROR(F212/RawSEM!G212)=TRUE,0,F212/RawSEM!G212)</f>
        <v>-1.7760146771642067E-2</v>
      </c>
      <c r="Y212" s="75">
        <f>IF(ISERROR(G212/RawSEM!H212)=TRUE,0,G212/RawSEM!H212)</f>
        <v>1.779683967106396E-2</v>
      </c>
      <c r="Z212" s="75">
        <f>IF(ISERROR(H212/RawSEM!I212)=TRUE,0,H212/RawSEM!I212)</f>
        <v>5.7610398860397753E-3</v>
      </c>
      <c r="AA212" s="75">
        <f>IF(ISERROR(I212/RawSEM!J212)=TRUE,0,I212/RawSEM!J212)</f>
        <v>-1.6584072517896037E-2</v>
      </c>
      <c r="AB212" s="56" t="str">
        <f t="shared" si="26"/>
        <v>09-Apr-2025  Bl No 19</v>
      </c>
      <c r="CQ212" s="75"/>
      <c r="CR212" s="75"/>
      <c r="CS212" s="75"/>
      <c r="CT212" s="75"/>
      <c r="CU212" s="75"/>
      <c r="CV212" s="75"/>
      <c r="CW212" s="75"/>
      <c r="CX212" s="56"/>
    </row>
    <row r="213" spans="1:102" ht="17.100000000000001" customHeight="1" x14ac:dyDescent="0.25">
      <c r="A213" s="60">
        <f>RawSEM!A213</f>
        <v>45756</v>
      </c>
      <c r="B213" s="18">
        <v>20</v>
      </c>
      <c r="C213" s="20">
        <f>-RawSEM!D213+RawSCADA!D213</f>
        <v>-7.6092947777777908</v>
      </c>
      <c r="D213" s="20">
        <f>-RawSEM!E213+RawSCADA!E213</f>
        <v>3.2105791111111159</v>
      </c>
      <c r="E213" s="20">
        <f>-RawSEM!F213+RawSCADA!F213</f>
        <v>2.9857320000000129</v>
      </c>
      <c r="F213" s="20">
        <f>-RawSEM!G213+RawSCADA!G213</f>
        <v>-2.9384111111111082</v>
      </c>
      <c r="G213" s="20">
        <f>-RawSEM!H213+RawSCADA!H213</f>
        <v>1.4227218888888871</v>
      </c>
      <c r="H213" s="20">
        <f>-RawSEM!I213+RawSCADA!I213</f>
        <v>0.16003988888888898</v>
      </c>
      <c r="I213" s="20">
        <f>-RawSEM!J213+RawSCADA!J213</f>
        <v>-1.1227177777777797</v>
      </c>
      <c r="J213" s="56" t="str">
        <f t="shared" si="25"/>
        <v>09-Apr-2025  Bl No 20</v>
      </c>
      <c r="K213" s="18">
        <f t="shared" si="24"/>
        <v>9</v>
      </c>
      <c r="U213" s="75">
        <f>IF(ISERROR(C213/RawSEM!D213)=TRUE,0,C213/RawSEM!D213)</f>
        <v>-8.2541518074488434E-3</v>
      </c>
      <c r="V213" s="75">
        <f>IF(ISERROR(D213/RawSEM!E213)=TRUE,0,D213/RawSEM!E213)</f>
        <v>1.8325892675937455E-2</v>
      </c>
      <c r="W213" s="75">
        <f>IF(ISERROR(E213/RawSEM!F213)=TRUE,0,E213/RawSEM!F213)</f>
        <v>2.0996177311966877E-2</v>
      </c>
      <c r="X213" s="75">
        <f>IF(ISERROR(F213/RawSEM!G213)=TRUE,0,F213/RawSEM!G213)</f>
        <v>-2.8120860204818198E-2</v>
      </c>
      <c r="Y213" s="75">
        <f>IF(ISERROR(G213/RawSEM!H213)=TRUE,0,G213/RawSEM!H213)</f>
        <v>1.8529657009159674E-2</v>
      </c>
      <c r="Z213" s="75">
        <f>IF(ISERROR(H213/RawSEM!I213)=TRUE,0,H213/RawSEM!I213)</f>
        <v>3.1561570918703652E-3</v>
      </c>
      <c r="AA213" s="75">
        <f>IF(ISERROR(I213/RawSEM!J213)=TRUE,0,I213/RawSEM!J213)</f>
        <v>-1.0920189412999553E-2</v>
      </c>
      <c r="AB213" s="56" t="str">
        <f t="shared" si="26"/>
        <v>09-Apr-2025  Bl No 20</v>
      </c>
      <c r="CQ213" s="75"/>
      <c r="CR213" s="75"/>
      <c r="CS213" s="75"/>
      <c r="CT213" s="75"/>
      <c r="CU213" s="75"/>
      <c r="CV213" s="75"/>
      <c r="CW213" s="75"/>
      <c r="CX213" s="56"/>
    </row>
    <row r="214" spans="1:102" ht="17.100000000000001" customHeight="1" x14ac:dyDescent="0.25">
      <c r="A214" s="60">
        <f>RawSEM!A214</f>
        <v>45756</v>
      </c>
      <c r="B214" s="18">
        <v>21</v>
      </c>
      <c r="C214" s="20">
        <f>-RawSEM!D214+RawSCADA!D214</f>
        <v>-3.0569527777778376</v>
      </c>
      <c r="D214" s="20">
        <f>-RawSEM!E214+RawSCADA!E214</f>
        <v>2.1613448888888911</v>
      </c>
      <c r="E214" s="20">
        <f>-RawSEM!F214+RawSCADA!F214</f>
        <v>1.3133521111111008</v>
      </c>
      <c r="F214" s="20">
        <f>-RawSEM!G214+RawSCADA!G214</f>
        <v>-2.0850571111111122</v>
      </c>
      <c r="G214" s="20">
        <f>-RawSEM!H214+RawSCADA!H214</f>
        <v>0.53024922222222415</v>
      </c>
      <c r="H214" s="20">
        <f>-RawSEM!I214+RawSCADA!I214</f>
        <v>2.3246666666665305E-3</v>
      </c>
      <c r="I214" s="20">
        <f>-RawSEM!J214+RawSCADA!J214</f>
        <v>-1.3051669999999973</v>
      </c>
      <c r="J214" s="56" t="str">
        <f t="shared" si="25"/>
        <v>09-Apr-2025  Bl No 21</v>
      </c>
      <c r="K214" s="18">
        <f t="shared" si="24"/>
        <v>9</v>
      </c>
      <c r="U214" s="75">
        <f>IF(ISERROR(C214/RawSEM!D214)=TRUE,0,C214/RawSEM!D214)</f>
        <v>-3.4710721665761556E-3</v>
      </c>
      <c r="V214" s="75">
        <f>IF(ISERROR(D214/RawSEM!E214)=TRUE,0,D214/RawSEM!E214)</f>
        <v>1.3463071690827838E-2</v>
      </c>
      <c r="W214" s="75">
        <f>IF(ISERROR(E214/RawSEM!F214)=TRUE,0,E214/RawSEM!F214)</f>
        <v>9.0744855677052944E-3</v>
      </c>
      <c r="X214" s="75">
        <f>IF(ISERROR(F214/RawSEM!G214)=TRUE,0,F214/RawSEM!G214)</f>
        <v>-1.7495633604772364E-2</v>
      </c>
      <c r="Y214" s="75">
        <f>IF(ISERROR(G214/RawSEM!H214)=TRUE,0,G214/RawSEM!H214)</f>
        <v>5.6945506450313604E-3</v>
      </c>
      <c r="Z214" s="75">
        <f>IF(ISERROR(H214/RawSEM!I214)=TRUE,0,H214/RawSEM!I214)</f>
        <v>4.1221002260237228E-5</v>
      </c>
      <c r="AA214" s="75">
        <f>IF(ISERROR(I214/RawSEM!J214)=TRUE,0,I214/RawSEM!J214)</f>
        <v>-1.2565921729619791E-2</v>
      </c>
      <c r="AB214" s="56" t="str">
        <f t="shared" si="26"/>
        <v>09-Apr-2025  Bl No 21</v>
      </c>
      <c r="CQ214" s="75"/>
      <c r="CR214" s="75"/>
      <c r="CS214" s="75"/>
      <c r="CT214" s="75"/>
      <c r="CU214" s="75"/>
      <c r="CV214" s="75"/>
      <c r="CW214" s="75"/>
      <c r="CX214" s="56"/>
    </row>
    <row r="215" spans="1:102" ht="17.100000000000001" customHeight="1" x14ac:dyDescent="0.25">
      <c r="A215" s="60">
        <f>RawSEM!A215</f>
        <v>45756</v>
      </c>
      <c r="B215" s="18">
        <v>22</v>
      </c>
      <c r="C215" s="20">
        <f>-RawSEM!D215+RawSCADA!D215</f>
        <v>-3.1404746666667052</v>
      </c>
      <c r="D215" s="20">
        <f>-RawSEM!E215+RawSCADA!E215</f>
        <v>1.067143555555532</v>
      </c>
      <c r="E215" s="20">
        <f>-RawSEM!F215+RawSCADA!F215</f>
        <v>1.9970974444444209</v>
      </c>
      <c r="F215" s="20">
        <f>-RawSEM!G215+RawSCADA!G215</f>
        <v>-1.2826066666666804</v>
      </c>
      <c r="G215" s="20">
        <f>-RawSEM!H215+RawSCADA!H215</f>
        <v>1.059334777777778</v>
      </c>
      <c r="H215" s="20">
        <f>-RawSEM!I215+RawSCADA!I215</f>
        <v>-0.1650763333333316</v>
      </c>
      <c r="I215" s="20">
        <f>-RawSEM!J215+RawSCADA!J215</f>
        <v>-0.93422466666666537</v>
      </c>
      <c r="J215" s="56" t="str">
        <f t="shared" si="25"/>
        <v>09-Apr-2025  Bl No 22</v>
      </c>
      <c r="K215" s="18">
        <f t="shared" si="24"/>
        <v>9</v>
      </c>
      <c r="U215" s="75">
        <f>IF(ISERROR(C215/RawSEM!D215)=TRUE,0,C215/RawSEM!D215)</f>
        <v>-3.6843022622376803E-3</v>
      </c>
      <c r="V215" s="75">
        <f>IF(ISERROR(D215/RawSEM!E215)=TRUE,0,D215/RawSEM!E215)</f>
        <v>6.2378305924368658E-3</v>
      </c>
      <c r="W215" s="75">
        <f>IF(ISERROR(E215/RawSEM!F215)=TRUE,0,E215/RawSEM!F215)</f>
        <v>1.2724774982187591E-2</v>
      </c>
      <c r="X215" s="75">
        <f>IF(ISERROR(F215/RawSEM!G215)=TRUE,0,F215/RawSEM!G215)</f>
        <v>-9.432444725077805E-3</v>
      </c>
      <c r="Y215" s="75">
        <f>IF(ISERROR(G215/RawSEM!H215)=TRUE,0,G215/RawSEM!H215)</f>
        <v>1.0189046415991247E-2</v>
      </c>
      <c r="Z215" s="75">
        <f>IF(ISERROR(H215/RawSEM!I215)=TRUE,0,H215/RawSEM!I215)</f>
        <v>-2.6667883667631375E-3</v>
      </c>
      <c r="AA215" s="75">
        <f>IF(ISERROR(I215/RawSEM!J215)=TRUE,0,I215/RawSEM!J215)</f>
        <v>-8.913336895266433E-3</v>
      </c>
      <c r="AB215" s="56" t="str">
        <f t="shared" si="26"/>
        <v>09-Apr-2025  Bl No 22</v>
      </c>
      <c r="CQ215" s="75"/>
      <c r="CR215" s="75"/>
      <c r="CS215" s="75"/>
      <c r="CT215" s="75"/>
      <c r="CU215" s="75"/>
      <c r="CV215" s="75"/>
      <c r="CW215" s="75"/>
      <c r="CX215" s="56"/>
    </row>
    <row r="216" spans="1:102" ht="17.100000000000001" customHeight="1" x14ac:dyDescent="0.25">
      <c r="A216" s="60">
        <f>RawSEM!A216</f>
        <v>45756</v>
      </c>
      <c r="B216" s="18">
        <v>23</v>
      </c>
      <c r="C216" s="20">
        <f>-RawSEM!D216+RawSCADA!D216</f>
        <v>-8.4298828888888693</v>
      </c>
      <c r="D216" s="20">
        <f>-RawSEM!E216+RawSCADA!E216</f>
        <v>2.11287333333334</v>
      </c>
      <c r="E216" s="20">
        <f>-RawSEM!F216+RawSCADA!F216</f>
        <v>2.8362411111111214</v>
      </c>
      <c r="F216" s="20">
        <f>-RawSEM!G216+RawSCADA!G216</f>
        <v>-2.3232907777777712</v>
      </c>
      <c r="G216" s="20">
        <f>-RawSEM!H216+RawSCADA!H216</f>
        <v>1.1902807777777866</v>
      </c>
      <c r="H216" s="20">
        <f>-RawSEM!I216+RawSCADA!I216</f>
        <v>-0.1514927777777757</v>
      </c>
      <c r="I216" s="20">
        <f>-RawSEM!J216+RawSCADA!J216</f>
        <v>-1.8335714444444449</v>
      </c>
      <c r="J216" s="56" t="str">
        <f t="shared" si="25"/>
        <v>09-Apr-2025  Bl No 23</v>
      </c>
      <c r="K216" s="18">
        <f t="shared" si="24"/>
        <v>9</v>
      </c>
      <c r="U216" s="75">
        <f>IF(ISERROR(C216/RawSEM!D216)=TRUE,0,C216/RawSEM!D216)</f>
        <v>-9.6748121341018074E-3</v>
      </c>
      <c r="V216" s="75">
        <f>IF(ISERROR(D216/RawSEM!E216)=TRUE,0,D216/RawSEM!E216)</f>
        <v>1.1509830154911773E-2</v>
      </c>
      <c r="W216" s="75">
        <f>IF(ISERROR(E216/RawSEM!F216)=TRUE,0,E216/RawSEM!F216)</f>
        <v>1.8410598768172894E-2</v>
      </c>
      <c r="X216" s="75">
        <f>IF(ISERROR(F216/RawSEM!G216)=TRUE,0,F216/RawSEM!G216)</f>
        <v>-1.5421848321917094E-2</v>
      </c>
      <c r="Y216" s="75">
        <f>IF(ISERROR(G216/RawSEM!H216)=TRUE,0,G216/RawSEM!H216)</f>
        <v>1.0883263639984151E-2</v>
      </c>
      <c r="Z216" s="75">
        <f>IF(ISERROR(H216/RawSEM!I216)=TRUE,0,H216/RawSEM!I216)</f>
        <v>-2.2603305428897753E-3</v>
      </c>
      <c r="AA216" s="75">
        <f>IF(ISERROR(I216/RawSEM!J216)=TRUE,0,I216/RawSEM!J216)</f>
        <v>-1.6420905496328568E-2</v>
      </c>
      <c r="AB216" s="56" t="str">
        <f t="shared" si="26"/>
        <v>09-Apr-2025  Bl No 23</v>
      </c>
      <c r="CQ216" s="75"/>
      <c r="CR216" s="75"/>
      <c r="CS216" s="75"/>
      <c r="CT216" s="75"/>
      <c r="CU216" s="75"/>
      <c r="CV216" s="75"/>
      <c r="CW216" s="75"/>
      <c r="CX216" s="56"/>
    </row>
    <row r="217" spans="1:102" ht="17.100000000000001" customHeight="1" x14ac:dyDescent="0.25">
      <c r="A217" s="60">
        <f>RawSEM!A217</f>
        <v>45756</v>
      </c>
      <c r="B217" s="18">
        <v>24</v>
      </c>
      <c r="C217" s="20">
        <f>-RawSEM!D217+RawSCADA!D217</f>
        <v>-3.3860325555555164</v>
      </c>
      <c r="D217" s="20">
        <f>-RawSEM!E217+RawSCADA!E217</f>
        <v>0.58656466666664642</v>
      </c>
      <c r="E217" s="20">
        <f>-RawSEM!F217+RawSCADA!F217</f>
        <v>2.3530189999999891</v>
      </c>
      <c r="F217" s="20">
        <f>-RawSEM!G217+RawSCADA!G217</f>
        <v>-1.320200888888877</v>
      </c>
      <c r="G217" s="20">
        <f>-RawSEM!H217+RawSCADA!H217</f>
        <v>1.3090473333333392</v>
      </c>
      <c r="H217" s="20">
        <f>-RawSEM!I217+RawSCADA!I217</f>
        <v>0.25235755555556239</v>
      </c>
      <c r="I217" s="20">
        <f>-RawSEM!J217+RawSCADA!J217</f>
        <v>-1.5612275555555613</v>
      </c>
      <c r="J217" s="56" t="str">
        <f t="shared" si="25"/>
        <v>09-Apr-2025  Bl No 24</v>
      </c>
      <c r="K217" s="18">
        <f t="shared" si="24"/>
        <v>9</v>
      </c>
      <c r="U217" s="75">
        <f>IF(ISERROR(C217/RawSEM!D217)=TRUE,0,C217/RawSEM!D217)</f>
        <v>-3.9160259760753751E-3</v>
      </c>
      <c r="V217" s="75">
        <f>IF(ISERROR(D217/RawSEM!E217)=TRUE,0,D217/RawSEM!E217)</f>
        <v>2.944932897407371E-3</v>
      </c>
      <c r="W217" s="75">
        <f>IF(ISERROR(E217/RawSEM!F217)=TRUE,0,E217/RawSEM!F217)</f>
        <v>1.470149887849643E-2</v>
      </c>
      <c r="X217" s="75">
        <f>IF(ISERROR(F217/RawSEM!G217)=TRUE,0,F217/RawSEM!G217)</f>
        <v>-8.3025198796785517E-3</v>
      </c>
      <c r="Y217" s="75">
        <f>IF(ISERROR(G217/RawSEM!H217)=TRUE,0,G217/RawSEM!H217)</f>
        <v>1.1341991867101088E-2</v>
      </c>
      <c r="Z217" s="75">
        <f>IF(ISERROR(H217/RawSEM!I217)=TRUE,0,H217/RawSEM!I217)</f>
        <v>3.5781998734596178E-3</v>
      </c>
      <c r="AA217" s="75">
        <f>IF(ISERROR(I217/RawSEM!J217)=TRUE,0,I217/RawSEM!J217)</f>
        <v>-1.3522460430746348E-2</v>
      </c>
      <c r="AB217" s="56" t="str">
        <f t="shared" si="26"/>
        <v>09-Apr-2025  Bl No 24</v>
      </c>
      <c r="CQ217" s="75"/>
      <c r="CR217" s="75"/>
      <c r="CS217" s="75"/>
      <c r="CT217" s="75"/>
      <c r="CU217" s="75"/>
      <c r="CV217" s="75"/>
      <c r="CW217" s="75"/>
      <c r="CX217" s="56"/>
    </row>
    <row r="218" spans="1:102" ht="17.100000000000001" customHeight="1" x14ac:dyDescent="0.25">
      <c r="A218" s="60">
        <f>RawSEM!A218</f>
        <v>45756</v>
      </c>
      <c r="B218" s="18">
        <v>25</v>
      </c>
      <c r="C218" s="20">
        <f>-RawSEM!D218+RawSCADA!D218</f>
        <v>4.3126505555555923</v>
      </c>
      <c r="D218" s="20">
        <f>-RawSEM!E218+RawSCADA!E218</f>
        <v>3.6957494444444592</v>
      </c>
      <c r="E218" s="20">
        <f>-RawSEM!F218+RawSCADA!F218</f>
        <v>0.43566300000000524</v>
      </c>
      <c r="F218" s="20">
        <f>-RawSEM!G218+RawSCADA!G218</f>
        <v>-1.9885377777777649</v>
      </c>
      <c r="G218" s="20">
        <f>-RawSEM!H218+RawSCADA!H218</f>
        <v>-0.21954377777777268</v>
      </c>
      <c r="H218" s="20">
        <f>-RawSEM!I218+RawSCADA!I218</f>
        <v>1.6872333333338929E-2</v>
      </c>
      <c r="I218" s="20">
        <f>-RawSEM!J218+RawSCADA!J218</f>
        <v>-1.8667146666666667</v>
      </c>
      <c r="J218" s="56" t="str">
        <f t="shared" si="25"/>
        <v>09-Apr-2025  Bl No 25</v>
      </c>
      <c r="K218" s="18">
        <f t="shared" si="24"/>
        <v>9</v>
      </c>
      <c r="U218" s="75">
        <f>IF(ISERROR(C218/RawSEM!D218)=TRUE,0,C218/RawSEM!D218)</f>
        <v>5.0826225561495363E-3</v>
      </c>
      <c r="V218" s="75">
        <f>IF(ISERROR(D218/RawSEM!E218)=TRUE,0,D218/RawSEM!E218)</f>
        <v>2.4556510610477034E-2</v>
      </c>
      <c r="W218" s="75">
        <f>IF(ISERROR(E218/RawSEM!F218)=TRUE,0,E218/RawSEM!F218)</f>
        <v>2.589191155232757E-3</v>
      </c>
      <c r="X218" s="75">
        <f>IF(ISERROR(F218/RawSEM!G218)=TRUE,0,F218/RawSEM!G218)</f>
        <v>-1.2117535421760983E-2</v>
      </c>
      <c r="Y218" s="75">
        <f>IF(ISERROR(G218/RawSEM!H218)=TRUE,0,G218/RawSEM!H218)</f>
        <v>-1.7397598720820075E-3</v>
      </c>
      <c r="Z218" s="75">
        <f>IF(ISERROR(H218/RawSEM!I218)=TRUE,0,H218/RawSEM!I218)</f>
        <v>2.2693972783560012E-4</v>
      </c>
      <c r="AA218" s="75">
        <f>IF(ISERROR(I218/RawSEM!J218)=TRUE,0,I218/RawSEM!J218)</f>
        <v>-1.5590358279492301E-2</v>
      </c>
      <c r="AB218" s="56" t="str">
        <f t="shared" si="26"/>
        <v>09-Apr-2025  Bl No 25</v>
      </c>
      <c r="CQ218" s="75"/>
      <c r="CR218" s="75"/>
      <c r="CS218" s="75"/>
      <c r="CT218" s="75"/>
      <c r="CU218" s="75"/>
      <c r="CV218" s="75"/>
      <c r="CW218" s="75"/>
      <c r="CX218" s="56"/>
    </row>
    <row r="219" spans="1:102" ht="17.100000000000001" customHeight="1" x14ac:dyDescent="0.25">
      <c r="A219" s="60">
        <f>RawSEM!A219</f>
        <v>45756</v>
      </c>
      <c r="B219" s="18">
        <v>26</v>
      </c>
      <c r="C219" s="20">
        <f>-RawSEM!D219+RawSCADA!D219</f>
        <v>6.3397841111110438</v>
      </c>
      <c r="D219" s="20">
        <f>-RawSEM!E219+RawSCADA!E219</f>
        <v>1.5131617777777535</v>
      </c>
      <c r="E219" s="20">
        <f>-RawSEM!F219+RawSCADA!F219</f>
        <v>-0.2014293333333228</v>
      </c>
      <c r="F219" s="20">
        <f>-RawSEM!G219+RawSCADA!G219</f>
        <v>0.20885255555558047</v>
      </c>
      <c r="G219" s="20">
        <f>-RawSEM!H219+RawSCADA!H219</f>
        <v>0.16444388888888284</v>
      </c>
      <c r="H219" s="20">
        <f>-RawSEM!I219+RawSCADA!I219</f>
        <v>-0.30329888888888945</v>
      </c>
      <c r="I219" s="20">
        <f>-RawSEM!J219+RawSCADA!J219</f>
        <v>-1.4701857777777718</v>
      </c>
      <c r="J219" s="56" t="str">
        <f t="shared" si="25"/>
        <v>09-Apr-2025  Bl No 26</v>
      </c>
      <c r="K219" s="18">
        <f t="shared" si="24"/>
        <v>9</v>
      </c>
      <c r="U219" s="75">
        <f>IF(ISERROR(C219/RawSEM!D219)=TRUE,0,C219/RawSEM!D219)</f>
        <v>7.8485989255261731E-3</v>
      </c>
      <c r="V219" s="75">
        <f>IF(ISERROR(D219/RawSEM!E219)=TRUE,0,D219/RawSEM!E219)</f>
        <v>1.0530788955972656E-2</v>
      </c>
      <c r="W219" s="75">
        <f>IF(ISERROR(E219/RawSEM!F219)=TRUE,0,E219/RawSEM!F219)</f>
        <v>-1.1142087577846228E-3</v>
      </c>
      <c r="X219" s="75">
        <f>IF(ISERROR(F219/RawSEM!G219)=TRUE,0,F219/RawSEM!G219)</f>
        <v>1.3065970472955974E-3</v>
      </c>
      <c r="Y219" s="75">
        <f>IF(ISERROR(G219/RawSEM!H219)=TRUE,0,G219/RawSEM!H219)</f>
        <v>1.329058599469188E-3</v>
      </c>
      <c r="Z219" s="75">
        <f>IF(ISERROR(H219/RawSEM!I219)=TRUE,0,H219/RawSEM!I219)</f>
        <v>-3.7609230711575879E-3</v>
      </c>
      <c r="AA219" s="75">
        <f>IF(ISERROR(I219/RawSEM!J219)=TRUE,0,I219/RawSEM!J219)</f>
        <v>-1.1947834202715082E-2</v>
      </c>
      <c r="AB219" s="56" t="str">
        <f t="shared" si="26"/>
        <v>09-Apr-2025  Bl No 26</v>
      </c>
      <c r="CQ219" s="75"/>
      <c r="CR219" s="75"/>
      <c r="CS219" s="75"/>
      <c r="CT219" s="75"/>
      <c r="CU219" s="75"/>
      <c r="CV219" s="75"/>
      <c r="CW219" s="75"/>
      <c r="CX219" s="56"/>
    </row>
    <row r="220" spans="1:102" ht="17.100000000000001" customHeight="1" x14ac:dyDescent="0.25">
      <c r="A220" s="60">
        <f>RawSEM!A220</f>
        <v>45756</v>
      </c>
      <c r="B220" s="18">
        <v>27</v>
      </c>
      <c r="C220" s="20">
        <f>-RawSEM!D220+RawSCADA!D220</f>
        <v>6.0620776666665961</v>
      </c>
      <c r="D220" s="20">
        <f>-RawSEM!E220+RawSCADA!E220</f>
        <v>1.0047102222222293</v>
      </c>
      <c r="E220" s="20">
        <f>-RawSEM!F220+RawSCADA!F220</f>
        <v>-0.4825836666666703</v>
      </c>
      <c r="F220" s="20">
        <f>-RawSEM!G220+RawSCADA!G220</f>
        <v>0.1162484444444658</v>
      </c>
      <c r="G220" s="20">
        <f>-RawSEM!H220+RawSCADA!H220</f>
        <v>0.32817700000001082</v>
      </c>
      <c r="H220" s="20">
        <f>-RawSEM!I220+RawSCADA!I220</f>
        <v>0.21763944444444405</v>
      </c>
      <c r="I220" s="20">
        <f>-RawSEM!J220+RawSCADA!J220</f>
        <v>-1.2915660000000031</v>
      </c>
      <c r="J220" s="56" t="str">
        <f t="shared" si="25"/>
        <v>09-Apr-2025  Bl No 27</v>
      </c>
      <c r="K220" s="18">
        <f t="shared" si="24"/>
        <v>9</v>
      </c>
      <c r="U220" s="75">
        <f>IF(ISERROR(C220/RawSEM!D220)=TRUE,0,C220/RawSEM!D220)</f>
        <v>7.5798553496375628E-3</v>
      </c>
      <c r="V220" s="75">
        <f>IF(ISERROR(D220/RawSEM!E220)=TRUE,0,D220/RawSEM!E220)</f>
        <v>7.3776962111809083E-3</v>
      </c>
      <c r="W220" s="75">
        <f>IF(ISERROR(E220/RawSEM!F220)=TRUE,0,E220/RawSEM!F220)</f>
        <v>-2.5696516671175175E-3</v>
      </c>
      <c r="X220" s="75">
        <f>IF(ISERROR(F220/RawSEM!G220)=TRUE,0,F220/RawSEM!G220)</f>
        <v>7.789612936121358E-4</v>
      </c>
      <c r="Y220" s="75">
        <f>IF(ISERROR(G220/RawSEM!H220)=TRUE,0,G220/RawSEM!H220)</f>
        <v>2.6127410705187861E-3</v>
      </c>
      <c r="Z220" s="75">
        <f>IF(ISERROR(H220/RawSEM!I220)=TRUE,0,H220/RawSEM!I220)</f>
        <v>2.5600785345788407E-3</v>
      </c>
      <c r="AA220" s="75">
        <f>IF(ISERROR(I220/RawSEM!J220)=TRUE,0,I220/RawSEM!J220)</f>
        <v>-1.0289722753346105E-2</v>
      </c>
      <c r="AB220" s="56" t="str">
        <f t="shared" si="26"/>
        <v>09-Apr-2025  Bl No 27</v>
      </c>
      <c r="CQ220" s="75"/>
      <c r="CR220" s="75"/>
      <c r="CS220" s="75"/>
      <c r="CT220" s="75"/>
      <c r="CU220" s="75"/>
      <c r="CV220" s="75"/>
      <c r="CW220" s="75"/>
      <c r="CX220" s="56"/>
    </row>
    <row r="221" spans="1:102" ht="17.100000000000001" customHeight="1" x14ac:dyDescent="0.25">
      <c r="A221" s="60">
        <f>RawSEM!A221</f>
        <v>45756</v>
      </c>
      <c r="B221" s="18">
        <v>28</v>
      </c>
      <c r="C221" s="20">
        <f>-RawSEM!D221+RawSCADA!D221</f>
        <v>-17.092336222222229</v>
      </c>
      <c r="D221" s="20">
        <f>-RawSEM!E221+RawSCADA!E221</f>
        <v>9.3800233333333551</v>
      </c>
      <c r="E221" s="20">
        <f>-RawSEM!F221+RawSCADA!F221</f>
        <v>-1.7994079999999997</v>
      </c>
      <c r="F221" s="20">
        <f>-RawSEM!G221+RawSCADA!G221</f>
        <v>-1.1757333333333406</v>
      </c>
      <c r="G221" s="20">
        <f>-RawSEM!H221+RawSCADA!H221</f>
        <v>1.3780852222222109</v>
      </c>
      <c r="H221" s="20">
        <f>-RawSEM!I221+RawSCADA!I221</f>
        <v>4.3887092222222179</v>
      </c>
      <c r="I221" s="20">
        <f>-RawSEM!J221+RawSCADA!J221</f>
        <v>-0.18806477777778241</v>
      </c>
      <c r="J221" s="56" t="str">
        <f t="shared" si="25"/>
        <v>09-Apr-2025  Bl No 28</v>
      </c>
      <c r="K221" s="18">
        <f t="shared" si="24"/>
        <v>9</v>
      </c>
      <c r="U221" s="75">
        <f>IF(ISERROR(C221/RawSEM!D221)=TRUE,0,C221/RawSEM!D221)</f>
        <v>-2.1907425652223127E-2</v>
      </c>
      <c r="V221" s="75">
        <f>IF(ISERROR(D221/RawSEM!E221)=TRUE,0,D221/RawSEM!E221)</f>
        <v>6.9750322228832207E-2</v>
      </c>
      <c r="W221" s="75">
        <f>IF(ISERROR(E221/RawSEM!F221)=TRUE,0,E221/RawSEM!F221)</f>
        <v>-9.5000184783354692E-3</v>
      </c>
      <c r="X221" s="75">
        <f>IF(ISERROR(F221/RawSEM!G221)=TRUE,0,F221/RawSEM!G221)</f>
        <v>-8.1727730525748103E-3</v>
      </c>
      <c r="Y221" s="75">
        <f>IF(ISERROR(G221/RawSEM!H221)=TRUE,0,G221/RawSEM!H221)</f>
        <v>1.2575055317899373E-2</v>
      </c>
      <c r="Z221" s="75">
        <f>IF(ISERROR(H221/RawSEM!I221)=TRUE,0,H221/RawSEM!I221)</f>
        <v>5.5798512223623545E-2</v>
      </c>
      <c r="AA221" s="75">
        <f>IF(ISERROR(I221/RawSEM!J221)=TRUE,0,I221/RawSEM!J221)</f>
        <v>-1.8052462523112864E-3</v>
      </c>
      <c r="AB221" s="56" t="str">
        <f t="shared" si="26"/>
        <v>09-Apr-2025  Bl No 28</v>
      </c>
      <c r="CQ221" s="75"/>
      <c r="CR221" s="75"/>
      <c r="CS221" s="75"/>
      <c r="CT221" s="75"/>
      <c r="CU221" s="75"/>
      <c r="CV221" s="75"/>
      <c r="CW221" s="75"/>
      <c r="CX221" s="56"/>
    </row>
    <row r="222" spans="1:102" ht="17.100000000000001" customHeight="1" x14ac:dyDescent="0.25">
      <c r="A222" s="60">
        <f>RawSEM!A222</f>
        <v>45756</v>
      </c>
      <c r="B222" s="18">
        <v>29</v>
      </c>
      <c r="C222" s="20">
        <f>-RawSEM!D222+RawSCADA!D222</f>
        <v>5.6651211111111479</v>
      </c>
      <c r="D222" s="20">
        <f>-RawSEM!E222+RawSCADA!E222</f>
        <v>16.666247111111119</v>
      </c>
      <c r="E222" s="20">
        <f>-RawSEM!F222+RawSCADA!F222</f>
        <v>-3.8893565555555654</v>
      </c>
      <c r="F222" s="20">
        <f>-RawSEM!G222+RawSCADA!G222</f>
        <v>-1.8404516666666666</v>
      </c>
      <c r="G222" s="20">
        <f>-RawSEM!H222+RawSCADA!H222</f>
        <v>1.500656444444445</v>
      </c>
      <c r="H222" s="20">
        <f>-RawSEM!I222+RawSCADA!I222</f>
        <v>6.6698222222228765E-2</v>
      </c>
      <c r="I222" s="20">
        <f>-RawSEM!J222+RawSCADA!J222</f>
        <v>-4.4233514444444353</v>
      </c>
      <c r="J222" s="56" t="str">
        <f t="shared" si="25"/>
        <v>09-Apr-2025  Bl No 29</v>
      </c>
      <c r="K222" s="18">
        <f t="shared" si="24"/>
        <v>9</v>
      </c>
      <c r="U222" s="75">
        <f>IF(ISERROR(C222/RawSEM!D222)=TRUE,0,C222/RawSEM!D222)</f>
        <v>7.1731248173755747E-3</v>
      </c>
      <c r="V222" s="75">
        <f>IF(ISERROR(D222/RawSEM!E222)=TRUE,0,D222/RawSEM!E222)</f>
        <v>0.12950192082947695</v>
      </c>
      <c r="W222" s="75">
        <f>IF(ISERROR(E222/RawSEM!F222)=TRUE,0,E222/RawSEM!F222)</f>
        <v>-1.9514595998873913E-2</v>
      </c>
      <c r="X222" s="75">
        <f>IF(ISERROR(F222/RawSEM!G222)=TRUE,0,F222/RawSEM!G222)</f>
        <v>-1.2813634323029994E-2</v>
      </c>
      <c r="Y222" s="75">
        <f>IF(ISERROR(G222/RawSEM!H222)=TRUE,0,G222/RawSEM!H222)</f>
        <v>1.4439163091597053E-2</v>
      </c>
      <c r="Z222" s="75">
        <f>IF(ISERROR(H222/RawSEM!I222)=TRUE,0,H222/RawSEM!I222)</f>
        <v>9.0654116407648273E-4</v>
      </c>
      <c r="AA222" s="75">
        <f>IF(ISERROR(I222/RawSEM!J222)=TRUE,0,I222/RawSEM!J222)</f>
        <v>-3.8280445762955605E-2</v>
      </c>
      <c r="AB222" s="56" t="str">
        <f t="shared" si="26"/>
        <v>09-Apr-2025  Bl No 29</v>
      </c>
      <c r="CQ222" s="75"/>
      <c r="CR222" s="75"/>
      <c r="CS222" s="75"/>
      <c r="CT222" s="75"/>
      <c r="CU222" s="75"/>
      <c r="CV222" s="75"/>
      <c r="CW222" s="75"/>
      <c r="CX222" s="56"/>
    </row>
    <row r="223" spans="1:102" ht="17.100000000000001" customHeight="1" x14ac:dyDescent="0.25">
      <c r="A223" s="60">
        <f>RawSEM!A223</f>
        <v>45756</v>
      </c>
      <c r="B223" s="18">
        <v>30</v>
      </c>
      <c r="C223" s="20">
        <f>-RawSEM!D223+RawSCADA!D223</f>
        <v>-2.7349726666666356</v>
      </c>
      <c r="D223" s="20">
        <f>-RawSEM!E223+RawSCADA!E223</f>
        <v>6.314448111111119</v>
      </c>
      <c r="E223" s="20">
        <f>-RawSEM!F223+RawSCADA!F223</f>
        <v>-3.0409312222222127</v>
      </c>
      <c r="F223" s="20">
        <f>-RawSEM!G223+RawSCADA!G223</f>
        <v>-2.351118888888891</v>
      </c>
      <c r="G223" s="20">
        <f>-RawSEM!H223+RawSCADA!H223</f>
        <v>2.3317785555555588</v>
      </c>
      <c r="H223" s="20">
        <f>-RawSEM!I223+RawSCADA!I223</f>
        <v>6.0862333333332685E-2</v>
      </c>
      <c r="I223" s="20">
        <f>-RawSEM!J223+RawSCADA!J223</f>
        <v>-8.3558726666666701</v>
      </c>
      <c r="J223" s="56" t="str">
        <f t="shared" si="25"/>
        <v>09-Apr-2025  Bl No 30</v>
      </c>
      <c r="K223" s="18">
        <f t="shared" si="24"/>
        <v>9</v>
      </c>
      <c r="U223" s="75">
        <f>IF(ISERROR(C223/RawSEM!D223)=TRUE,0,C223/RawSEM!D223)</f>
        <v>-3.3599934462723666E-3</v>
      </c>
      <c r="V223" s="75">
        <f>IF(ISERROR(D223/RawSEM!E223)=TRUE,0,D223/RawSEM!E223)</f>
        <v>4.0193981402692036E-2</v>
      </c>
      <c r="W223" s="75">
        <f>IF(ISERROR(E223/RawSEM!F223)=TRUE,0,E223/RawSEM!F223)</f>
        <v>-1.5077970998779321E-2</v>
      </c>
      <c r="X223" s="75">
        <f>IF(ISERROR(F223/RawSEM!G223)=TRUE,0,F223/RawSEM!G223)</f>
        <v>-1.5051318809689551E-2</v>
      </c>
      <c r="Y223" s="75">
        <f>IF(ISERROR(G223/RawSEM!H223)=TRUE,0,G223/RawSEM!H223)</f>
        <v>2.2051166548982058E-2</v>
      </c>
      <c r="Z223" s="75">
        <f>IF(ISERROR(H223/RawSEM!I223)=TRUE,0,H223/RawSEM!I223)</f>
        <v>8.4261382095811017E-4</v>
      </c>
      <c r="AA223" s="75">
        <f>IF(ISERROR(I223/RawSEM!J223)=TRUE,0,I223/RawSEM!J223)</f>
        <v>-6.8936018436018459E-2</v>
      </c>
      <c r="AB223" s="56" t="str">
        <f t="shared" si="26"/>
        <v>09-Apr-2025  Bl No 30</v>
      </c>
      <c r="CQ223" s="75"/>
      <c r="CR223" s="75"/>
      <c r="CS223" s="75"/>
      <c r="CT223" s="75"/>
      <c r="CU223" s="75"/>
      <c r="CV223" s="75"/>
      <c r="CW223" s="75"/>
      <c r="CX223" s="56"/>
    </row>
    <row r="224" spans="1:102" ht="17.100000000000001" customHeight="1" x14ac:dyDescent="0.25">
      <c r="A224" s="60">
        <f>RawSEM!A224</f>
        <v>45756</v>
      </c>
      <c r="B224" s="18">
        <v>31</v>
      </c>
      <c r="C224" s="20">
        <f>-RawSEM!D224+RawSCADA!D224</f>
        <v>1.6607466666666824</v>
      </c>
      <c r="D224" s="20">
        <f>-RawSEM!E224+RawSCADA!E224</f>
        <v>-8.5070464444444553</v>
      </c>
      <c r="E224" s="20">
        <f>-RawSEM!F224+RawSCADA!F224</f>
        <v>-3.1011486666666599</v>
      </c>
      <c r="F224" s="20">
        <f>-RawSEM!G224+RawSCADA!G224</f>
        <v>-2.0121215555555523</v>
      </c>
      <c r="G224" s="20">
        <f>-RawSEM!H224+RawSCADA!H224</f>
        <v>3.1193103333333312</v>
      </c>
      <c r="H224" s="20">
        <f>-RawSEM!I224+RawSCADA!I224</f>
        <v>0.53709533333332615</v>
      </c>
      <c r="I224" s="20">
        <f>-RawSEM!J224+RawSCADA!J224</f>
        <v>-3.5206119999999999</v>
      </c>
      <c r="J224" s="56" t="str">
        <f t="shared" si="25"/>
        <v>09-Apr-2025  Bl No 31</v>
      </c>
      <c r="K224" s="18">
        <f t="shared" si="24"/>
        <v>9</v>
      </c>
      <c r="U224" s="75">
        <f>IF(ISERROR(C224/RawSEM!D224)=TRUE,0,C224/RawSEM!D224)</f>
        <v>2.0535586414068001E-3</v>
      </c>
      <c r="V224" s="75">
        <f>IF(ISERROR(D224/RawSEM!E224)=TRUE,0,D224/RawSEM!E224)</f>
        <v>-5.0215975591759929E-2</v>
      </c>
      <c r="W224" s="75">
        <f>IF(ISERROR(E224/RawSEM!F224)=TRUE,0,E224/RawSEM!F224)</f>
        <v>-1.5360281467832922E-2</v>
      </c>
      <c r="X224" s="75">
        <f>IF(ISERROR(F224/RawSEM!G224)=TRUE,0,F224/RawSEM!G224)</f>
        <v>-1.2902858805514929E-2</v>
      </c>
      <c r="Y224" s="75">
        <f>IF(ISERROR(G224/RawSEM!H224)=TRUE,0,G224/RawSEM!H224)</f>
        <v>3.0412594507883001E-2</v>
      </c>
      <c r="Z224" s="75">
        <f>IF(ISERROR(H224/RawSEM!I224)=TRUE,0,H224/RawSEM!I224)</f>
        <v>7.6835034753216791E-3</v>
      </c>
      <c r="AA224" s="75">
        <f>IF(ISERROR(I224/RawSEM!J224)=TRUE,0,I224/RawSEM!J224)</f>
        <v>-2.9416878342245985E-2</v>
      </c>
      <c r="AB224" s="56" t="str">
        <f t="shared" si="26"/>
        <v>09-Apr-2025  Bl No 31</v>
      </c>
      <c r="CQ224" s="75"/>
      <c r="CR224" s="75"/>
      <c r="CS224" s="75"/>
      <c r="CT224" s="75"/>
      <c r="CU224" s="75"/>
      <c r="CV224" s="75"/>
      <c r="CW224" s="75"/>
      <c r="CX224" s="56"/>
    </row>
    <row r="225" spans="1:102" ht="17.100000000000001" customHeight="1" x14ac:dyDescent="0.25">
      <c r="A225" s="60">
        <f>RawSEM!A225</f>
        <v>45756</v>
      </c>
      <c r="B225" s="18">
        <v>32</v>
      </c>
      <c r="C225" s="20">
        <f>-RawSEM!D225+RawSCADA!D225</f>
        <v>-2.5298699999999599</v>
      </c>
      <c r="D225" s="20">
        <f>-RawSEM!E225+RawSCADA!E225</f>
        <v>-10.83416299999999</v>
      </c>
      <c r="E225" s="20">
        <f>-RawSEM!F225+RawSCADA!F225</f>
        <v>-3.3890802222222192</v>
      </c>
      <c r="F225" s="20">
        <f>-RawSEM!G225+RawSCADA!G225</f>
        <v>-4.368556555555557</v>
      </c>
      <c r="G225" s="20">
        <f>-RawSEM!H225+RawSCADA!H225</f>
        <v>4.3388776666666615</v>
      </c>
      <c r="H225" s="20">
        <f>-RawSEM!I225+RawSCADA!I225</f>
        <v>-2.5232421111111023</v>
      </c>
      <c r="I225" s="20">
        <f>-RawSEM!J225+RawSCADA!J225</f>
        <v>-2.1832503333333335</v>
      </c>
      <c r="J225" s="56" t="str">
        <f t="shared" si="25"/>
        <v>09-Apr-2025  Bl No 32</v>
      </c>
      <c r="K225" s="18">
        <f t="shared" si="24"/>
        <v>9</v>
      </c>
      <c r="U225" s="75">
        <f>IF(ISERROR(C225/RawSEM!D225)=TRUE,0,C225/RawSEM!D225)</f>
        <v>-3.1497442868844571E-3</v>
      </c>
      <c r="V225" s="75">
        <f>IF(ISERROR(D225/RawSEM!E225)=TRUE,0,D225/RawSEM!E225)</f>
        <v>-6.530964855546556E-2</v>
      </c>
      <c r="W225" s="75">
        <f>IF(ISERROR(E225/RawSEM!F225)=TRUE,0,E225/RawSEM!F225)</f>
        <v>-1.6302150843142384E-2</v>
      </c>
      <c r="X225" s="75">
        <f>IF(ISERROR(F225/RawSEM!G225)=TRUE,0,F225/RawSEM!G225)</f>
        <v>-2.7707657694619515E-2</v>
      </c>
      <c r="Y225" s="75">
        <f>IF(ISERROR(G225/RawSEM!H225)=TRUE,0,G225/RawSEM!H225)</f>
        <v>4.2498018205087973E-2</v>
      </c>
      <c r="Z225" s="75">
        <f>IF(ISERROR(H225/RawSEM!I225)=TRUE,0,H225/RawSEM!I225)</f>
        <v>-3.5982985817976113E-2</v>
      </c>
      <c r="AA225" s="75">
        <f>IF(ISERROR(I225/RawSEM!J225)=TRUE,0,I225/RawSEM!J225)</f>
        <v>-1.8319178083724345E-2</v>
      </c>
      <c r="AB225" s="56" t="str">
        <f t="shared" si="26"/>
        <v>09-Apr-2025  Bl No 32</v>
      </c>
      <c r="CQ225" s="75"/>
      <c r="CR225" s="75"/>
      <c r="CS225" s="75"/>
      <c r="CT225" s="75"/>
      <c r="CU225" s="75"/>
      <c r="CV225" s="75"/>
      <c r="CW225" s="75"/>
      <c r="CX225" s="56"/>
    </row>
    <row r="226" spans="1:102" ht="17.100000000000001" customHeight="1" x14ac:dyDescent="0.25">
      <c r="A226" s="60">
        <f>RawSEM!A226</f>
        <v>45756</v>
      </c>
      <c r="B226" s="18">
        <v>33</v>
      </c>
      <c r="C226" s="20">
        <f>-RawSEM!D226+RawSCADA!D226</f>
        <v>7.321344444449096E-2</v>
      </c>
      <c r="D226" s="20">
        <f>-RawSEM!E226+RawSCADA!E226</f>
        <v>-15.185829777777769</v>
      </c>
      <c r="E226" s="20">
        <f>-RawSEM!F226+RawSCADA!F226</f>
        <v>-2.2096879999999999</v>
      </c>
      <c r="F226" s="20">
        <f>-RawSEM!G226+RawSCADA!G226</f>
        <v>-3.5985164444444422</v>
      </c>
      <c r="G226" s="20">
        <f>-RawSEM!H226+RawSCADA!H226</f>
        <v>3.9676392222222319</v>
      </c>
      <c r="H226" s="20">
        <f>-RawSEM!I226+RawSCADA!I226</f>
        <v>-0.84999088888888252</v>
      </c>
      <c r="I226" s="20">
        <f>-RawSEM!J226+RawSCADA!J226</f>
        <v>-1.2526361111111157</v>
      </c>
      <c r="J226" s="56" t="str">
        <f t="shared" si="25"/>
        <v>09-Apr-2025  Bl No 33</v>
      </c>
      <c r="K226" s="18">
        <f t="shared" si="24"/>
        <v>9</v>
      </c>
      <c r="U226" s="75">
        <f>IF(ISERROR(C226/RawSEM!D226)=TRUE,0,C226/RawSEM!D226)</f>
        <v>8.7352134855761838E-5</v>
      </c>
      <c r="V226" s="75">
        <f>IF(ISERROR(D226/RawSEM!E226)=TRUE,0,D226/RawSEM!E226)</f>
        <v>-7.3166386147942533E-2</v>
      </c>
      <c r="W226" s="75">
        <f>IF(ISERROR(E226/RawSEM!F226)=TRUE,0,E226/RawSEM!F226)</f>
        <v>-1.0706599685249358E-2</v>
      </c>
      <c r="X226" s="75">
        <f>IF(ISERROR(F226/RawSEM!G226)=TRUE,0,F226/RawSEM!G226)</f>
        <v>-2.3810248283972393E-2</v>
      </c>
      <c r="Y226" s="75">
        <f>IF(ISERROR(G226/RawSEM!H226)=TRUE,0,G226/RawSEM!H226)</f>
        <v>3.7847596365825624E-2</v>
      </c>
      <c r="Z226" s="75">
        <f>IF(ISERROR(H226/RawSEM!I226)=TRUE,0,H226/RawSEM!I226)</f>
        <v>-1.0585297099957192E-2</v>
      </c>
      <c r="AA226" s="75">
        <f>IF(ISERROR(I226/RawSEM!J226)=TRUE,0,I226/RawSEM!J226)</f>
        <v>-1.041128727800906E-2</v>
      </c>
      <c r="AB226" s="56" t="str">
        <f t="shared" si="26"/>
        <v>09-Apr-2025  Bl No 33</v>
      </c>
      <c r="CQ226" s="75"/>
      <c r="CR226" s="75"/>
      <c r="CS226" s="75"/>
      <c r="CT226" s="75"/>
      <c r="CU226" s="75"/>
      <c r="CV226" s="75"/>
      <c r="CW226" s="75"/>
      <c r="CX226" s="56"/>
    </row>
    <row r="227" spans="1:102" ht="17.100000000000001" customHeight="1" x14ac:dyDescent="0.25">
      <c r="A227" s="60">
        <f>RawSEM!A227</f>
        <v>45756</v>
      </c>
      <c r="B227" s="18">
        <v>34</v>
      </c>
      <c r="C227" s="20">
        <f>-RawSEM!D227+RawSCADA!D227</f>
        <v>0.15454800000009072</v>
      </c>
      <c r="D227" s="20">
        <f>-RawSEM!E227+RawSCADA!E227</f>
        <v>-16.924482666666677</v>
      </c>
      <c r="E227" s="20">
        <f>-RawSEM!F227+RawSCADA!F227</f>
        <v>-2.3107857777777667</v>
      </c>
      <c r="F227" s="20">
        <f>-RawSEM!G227+RawSCADA!G227</f>
        <v>-3.3337696666666545</v>
      </c>
      <c r="G227" s="20">
        <f>-RawSEM!H227+RawSCADA!H227</f>
        <v>3.521312111111115</v>
      </c>
      <c r="H227" s="20">
        <f>-RawSEM!I227+RawSCADA!I227</f>
        <v>0.54633855555555044</v>
      </c>
      <c r="I227" s="20">
        <f>-RawSEM!J227+RawSCADA!J227</f>
        <v>-0.66321355555554362</v>
      </c>
      <c r="J227" s="56" t="str">
        <f t="shared" si="25"/>
        <v>09-Apr-2025  Bl No 34</v>
      </c>
      <c r="K227" s="18">
        <f t="shared" si="24"/>
        <v>9</v>
      </c>
      <c r="U227" s="75">
        <f>IF(ISERROR(C227/RawSEM!D227)=TRUE,0,C227/RawSEM!D227)</f>
        <v>1.7809863835242042E-4</v>
      </c>
      <c r="V227" s="75">
        <f>IF(ISERROR(D227/RawSEM!E227)=TRUE,0,D227/RawSEM!E227)</f>
        <v>-7.8417559625561906E-2</v>
      </c>
      <c r="W227" s="75">
        <f>IF(ISERROR(E227/RawSEM!F227)=TRUE,0,E227/RawSEM!F227)</f>
        <v>-1.1044670191049722E-2</v>
      </c>
      <c r="X227" s="75">
        <f>IF(ISERROR(F227/RawSEM!G227)=TRUE,0,F227/RawSEM!G227)</f>
        <v>-2.2928746471223321E-2</v>
      </c>
      <c r="Y227" s="75">
        <f>IF(ISERROR(G227/RawSEM!H227)=TRUE,0,G227/RawSEM!H227)</f>
        <v>3.3682584472672895E-2</v>
      </c>
      <c r="Z227" s="75">
        <f>IF(ISERROR(H227/RawSEM!I227)=TRUE,0,H227/RawSEM!I227)</f>
        <v>7.2840478950087252E-3</v>
      </c>
      <c r="AA227" s="75">
        <f>IF(ISERROR(I227/RawSEM!J227)=TRUE,0,I227/RawSEM!J227)</f>
        <v>-5.5062230635257014E-3</v>
      </c>
      <c r="AB227" s="56" t="str">
        <f t="shared" si="26"/>
        <v>09-Apr-2025  Bl No 34</v>
      </c>
      <c r="CQ227" s="75"/>
      <c r="CR227" s="75"/>
      <c r="CS227" s="75"/>
      <c r="CT227" s="75"/>
      <c r="CU227" s="75"/>
      <c r="CV227" s="75"/>
      <c r="CW227" s="75"/>
      <c r="CX227" s="56"/>
    </row>
    <row r="228" spans="1:102" ht="17.100000000000001" customHeight="1" x14ac:dyDescent="0.25">
      <c r="A228" s="60">
        <f>RawSEM!A228</f>
        <v>45756</v>
      </c>
      <c r="B228" s="18">
        <v>35</v>
      </c>
      <c r="C228" s="20">
        <f>-RawSEM!D228+RawSCADA!D228</f>
        <v>-2.1393432222222373</v>
      </c>
      <c r="D228" s="20">
        <f>-RawSEM!E228+RawSCADA!E228</f>
        <v>-10.991420333333338</v>
      </c>
      <c r="E228" s="20">
        <f>-RawSEM!F228+RawSCADA!F228</f>
        <v>-0.98468844444442993</v>
      </c>
      <c r="F228" s="20">
        <f>-RawSEM!G228+RawSCADA!G228</f>
        <v>-4.3276466666666522</v>
      </c>
      <c r="G228" s="20">
        <f>-RawSEM!H228+RawSCADA!H228</f>
        <v>3.8195254444444373</v>
      </c>
      <c r="H228" s="20">
        <f>-RawSEM!I228+RawSCADA!I228</f>
        <v>0.67619122222222927</v>
      </c>
      <c r="I228" s="20">
        <f>-RawSEM!J228+RawSCADA!J228</f>
        <v>-1.3684123333333247</v>
      </c>
      <c r="J228" s="56" t="str">
        <f t="shared" si="25"/>
        <v>09-Apr-2025  Bl No 35</v>
      </c>
      <c r="K228" s="18">
        <f t="shared" si="24"/>
        <v>9</v>
      </c>
      <c r="U228" s="75">
        <f>IF(ISERROR(C228/RawSEM!D228)=TRUE,0,C228/RawSEM!D228)</f>
        <v>-2.4000583440592078E-3</v>
      </c>
      <c r="V228" s="75">
        <f>IF(ISERROR(D228/RawSEM!E228)=TRUE,0,D228/RawSEM!E228)</f>
        <v>-5.1583714502897948E-2</v>
      </c>
      <c r="W228" s="75">
        <f>IF(ISERROR(E228/RawSEM!F228)=TRUE,0,E228/RawSEM!F228)</f>
        <v>-4.6921564466536961E-3</v>
      </c>
      <c r="X228" s="75">
        <f>IF(ISERROR(F228/RawSEM!G228)=TRUE,0,F228/RawSEM!G228)</f>
        <v>-2.9584059733252035E-2</v>
      </c>
      <c r="Y228" s="75">
        <f>IF(ISERROR(G228/RawSEM!H228)=TRUE,0,G228/RawSEM!H228)</f>
        <v>3.8827679691255543E-2</v>
      </c>
      <c r="Z228" s="75">
        <f>IF(ISERROR(H228/RawSEM!I228)=TRUE,0,H228/RawSEM!I228)</f>
        <v>9.1815923415432283E-3</v>
      </c>
      <c r="AA228" s="75">
        <f>IF(ISERROR(I228/RawSEM!J228)=TRUE,0,I228/RawSEM!J228)</f>
        <v>-1.1893363393848297E-2</v>
      </c>
      <c r="AB228" s="56" t="str">
        <f t="shared" si="26"/>
        <v>09-Apr-2025  Bl No 35</v>
      </c>
      <c r="CQ228" s="75"/>
      <c r="CR228" s="75"/>
      <c r="CS228" s="75"/>
      <c r="CT228" s="75"/>
      <c r="CU228" s="75"/>
      <c r="CV228" s="75"/>
      <c r="CW228" s="75"/>
      <c r="CX228" s="56"/>
    </row>
    <row r="229" spans="1:102" ht="17.100000000000001" customHeight="1" x14ac:dyDescent="0.25">
      <c r="A229" s="60">
        <f>RawSEM!A229</f>
        <v>45756</v>
      </c>
      <c r="B229" s="18">
        <v>36</v>
      </c>
      <c r="C229" s="20">
        <f>-RawSEM!D229+RawSCADA!D229</f>
        <v>-1.4927592222222756</v>
      </c>
      <c r="D229" s="20">
        <f>-RawSEM!E229+RawSCADA!E229</f>
        <v>3.6159366666666415</v>
      </c>
      <c r="E229" s="20">
        <f>-RawSEM!F229+RawSCADA!F229</f>
        <v>-2.2800532222222216</v>
      </c>
      <c r="F229" s="20">
        <f>-RawSEM!G229+RawSCADA!G229</f>
        <v>-3.5638498888888819</v>
      </c>
      <c r="G229" s="20">
        <f>-RawSEM!H229+RawSCADA!H229</f>
        <v>3.3227927777777779</v>
      </c>
      <c r="H229" s="20">
        <f>-RawSEM!I229+RawSCADA!I229</f>
        <v>0.33028822222222232</v>
      </c>
      <c r="I229" s="20">
        <f>-RawSEM!J229+RawSCADA!J229</f>
        <v>-1.2216929999999877</v>
      </c>
      <c r="J229" s="56" t="str">
        <f t="shared" si="25"/>
        <v>09-Apr-2025  Bl No 36</v>
      </c>
      <c r="K229" s="18">
        <f t="shared" si="24"/>
        <v>9</v>
      </c>
      <c r="U229" s="75">
        <f>IF(ISERROR(C229/RawSEM!D229)=TRUE,0,C229/RawSEM!D229)</f>
        <v>-1.6320739560123101E-3</v>
      </c>
      <c r="V229" s="75">
        <f>IF(ISERROR(D229/RawSEM!E229)=TRUE,0,D229/RawSEM!E229)</f>
        <v>1.7238040817090204E-2</v>
      </c>
      <c r="W229" s="75">
        <f>IF(ISERROR(E229/RawSEM!F229)=TRUE,0,E229/RawSEM!F229)</f>
        <v>-1.1336847784604033E-2</v>
      </c>
      <c r="X229" s="75">
        <f>IF(ISERROR(F229/RawSEM!G229)=TRUE,0,F229/RawSEM!G229)</f>
        <v>-2.4687712148276943E-2</v>
      </c>
      <c r="Y229" s="75">
        <f>IF(ISERROR(G229/RawSEM!H229)=TRUE,0,G229/RawSEM!H229)</f>
        <v>3.5298990126478524E-2</v>
      </c>
      <c r="Z229" s="75">
        <f>IF(ISERROR(H229/RawSEM!I229)=TRUE,0,H229/RawSEM!I229)</f>
        <v>4.6863751478782483E-3</v>
      </c>
      <c r="AA229" s="75">
        <f>IF(ISERROR(I229/RawSEM!J229)=TRUE,0,I229/RawSEM!J229)</f>
        <v>-1.0370274482374488E-2</v>
      </c>
      <c r="AB229" s="56" t="str">
        <f t="shared" si="26"/>
        <v>09-Apr-2025  Bl No 36</v>
      </c>
      <c r="CQ229" s="75"/>
      <c r="CR229" s="75"/>
      <c r="CS229" s="75"/>
      <c r="CT229" s="75"/>
      <c r="CU229" s="75"/>
      <c r="CV229" s="75"/>
      <c r="CW229" s="75"/>
      <c r="CX229" s="56"/>
    </row>
    <row r="230" spans="1:102" ht="17.100000000000001" customHeight="1" x14ac:dyDescent="0.25">
      <c r="A230" s="60">
        <f>RawSEM!A230</f>
        <v>45756</v>
      </c>
      <c r="B230" s="18">
        <v>37</v>
      </c>
      <c r="C230" s="20">
        <f>-RawSEM!D230+RawSCADA!D230</f>
        <v>7.0981526666665786</v>
      </c>
      <c r="D230" s="20">
        <f>-RawSEM!E230+RawSCADA!E230</f>
        <v>0.5319636666666554</v>
      </c>
      <c r="E230" s="20">
        <f>-RawSEM!F230+RawSCADA!F230</f>
        <v>-3.967770999999999</v>
      </c>
      <c r="F230" s="20">
        <f>-RawSEM!G230+RawSCADA!G230</f>
        <v>-3.1525716666666597</v>
      </c>
      <c r="G230" s="20">
        <f>-RawSEM!H230+RawSCADA!H230</f>
        <v>2.8459695555555555</v>
      </c>
      <c r="H230" s="20">
        <f>-RawSEM!I230+RawSCADA!I230</f>
        <v>0.13284799999999564</v>
      </c>
      <c r="I230" s="20">
        <f>-RawSEM!J230+RawSCADA!J230</f>
        <v>-0.27812144444445153</v>
      </c>
      <c r="J230" s="56" t="str">
        <f t="shared" si="25"/>
        <v>09-Apr-2025  Bl No 37</v>
      </c>
      <c r="K230" s="18">
        <f t="shared" si="24"/>
        <v>9</v>
      </c>
      <c r="U230" s="75">
        <f>IF(ISERROR(C230/RawSEM!D230)=TRUE,0,C230/RawSEM!D230)</f>
        <v>7.4568085438566478E-3</v>
      </c>
      <c r="V230" s="75">
        <f>IF(ISERROR(D230/RawSEM!E230)=TRUE,0,D230/RawSEM!E230)</f>
        <v>2.6733659360179602E-3</v>
      </c>
      <c r="W230" s="75">
        <f>IF(ISERROR(E230/RawSEM!F230)=TRUE,0,E230/RawSEM!F230)</f>
        <v>-2.0028747555574395E-2</v>
      </c>
      <c r="X230" s="75">
        <f>IF(ISERROR(F230/RawSEM!G230)=TRUE,0,F230/RawSEM!G230)</f>
        <v>-2.2418029151711528E-2</v>
      </c>
      <c r="Y230" s="75">
        <f>IF(ISERROR(G230/RawSEM!H230)=TRUE,0,G230/RawSEM!H230)</f>
        <v>3.1289794927124075E-2</v>
      </c>
      <c r="Z230" s="75">
        <f>IF(ISERROR(H230/RawSEM!I230)=TRUE,0,H230/RawSEM!I230)</f>
        <v>1.9195912516760825E-3</v>
      </c>
      <c r="AA230" s="75">
        <f>IF(ISERROR(I230/RawSEM!J230)=TRUE,0,I230/RawSEM!J230)</f>
        <v>-2.488969590953159E-3</v>
      </c>
      <c r="AB230" s="56" t="str">
        <f t="shared" si="26"/>
        <v>09-Apr-2025  Bl No 37</v>
      </c>
      <c r="CQ230" s="75"/>
      <c r="CR230" s="75"/>
      <c r="CS230" s="75"/>
      <c r="CT230" s="75"/>
      <c r="CU230" s="75"/>
      <c r="CV230" s="75"/>
      <c r="CW230" s="75"/>
      <c r="CX230" s="56"/>
    </row>
    <row r="231" spans="1:102" ht="17.100000000000001" customHeight="1" x14ac:dyDescent="0.25">
      <c r="A231" s="60">
        <f>RawSEM!A231</f>
        <v>45756</v>
      </c>
      <c r="B231" s="18">
        <v>38</v>
      </c>
      <c r="C231" s="20">
        <f>-RawSEM!D231+RawSCADA!D231</f>
        <v>-3.2324754444445034</v>
      </c>
      <c r="D231" s="20">
        <f>-RawSEM!E231+RawSCADA!E231</f>
        <v>-2.2738888888795827E-3</v>
      </c>
      <c r="E231" s="20">
        <f>-RawSEM!F231+RawSCADA!F231</f>
        <v>-1.2742638888888962</v>
      </c>
      <c r="F231" s="20">
        <f>-RawSEM!G231+RawSCADA!G231</f>
        <v>-1.8049172222222296</v>
      </c>
      <c r="G231" s="20">
        <f>-RawSEM!H231+RawSCADA!H231</f>
        <v>0.74129833333333295</v>
      </c>
      <c r="H231" s="20">
        <f>-RawSEM!I231+RawSCADA!I231</f>
        <v>0.29990533333332792</v>
      </c>
      <c r="I231" s="20">
        <f>-RawSEM!J231+RawSCADA!J231</f>
        <v>-1.2578983333333298</v>
      </c>
      <c r="J231" s="56" t="str">
        <f t="shared" si="25"/>
        <v>09-Apr-2025  Bl No 38</v>
      </c>
      <c r="K231" s="18">
        <f t="shared" si="24"/>
        <v>9</v>
      </c>
      <c r="U231" s="75">
        <f>IF(ISERROR(C231/RawSEM!D231)=TRUE,0,C231/RawSEM!D231)</f>
        <v>-3.2928911590940075E-3</v>
      </c>
      <c r="V231" s="75">
        <f>IF(ISERROR(D231/RawSEM!E231)=TRUE,0,D231/RawSEM!E231)</f>
        <v>-1.1542267977045006E-5</v>
      </c>
      <c r="W231" s="75">
        <f>IF(ISERROR(E231/RawSEM!F231)=TRUE,0,E231/RawSEM!F231)</f>
        <v>-6.4948184166368304E-3</v>
      </c>
      <c r="X231" s="75">
        <f>IF(ISERROR(F231/RawSEM!G231)=TRUE,0,F231/RawSEM!G231)</f>
        <v>-1.2901756036134505E-2</v>
      </c>
      <c r="Y231" s="75">
        <f>IF(ISERROR(G231/RawSEM!H231)=TRUE,0,G231/RawSEM!H231)</f>
        <v>8.3317410864144192E-3</v>
      </c>
      <c r="Z231" s="75">
        <f>IF(ISERROR(H231/RawSEM!I231)=TRUE,0,H231/RawSEM!I231)</f>
        <v>4.3704727040974152E-3</v>
      </c>
      <c r="AA231" s="75">
        <f>IF(ISERROR(I231/RawSEM!J231)=TRUE,0,I231/RawSEM!J231)</f>
        <v>-1.128378531924866E-2</v>
      </c>
      <c r="AB231" s="56" t="str">
        <f t="shared" si="26"/>
        <v>09-Apr-2025  Bl No 38</v>
      </c>
      <c r="CQ231" s="75"/>
      <c r="CR231" s="75"/>
      <c r="CS231" s="75"/>
      <c r="CT231" s="75"/>
      <c r="CU231" s="75"/>
      <c r="CV231" s="75"/>
      <c r="CW231" s="75"/>
      <c r="CX231" s="56"/>
    </row>
    <row r="232" spans="1:102" ht="17.100000000000001" customHeight="1" x14ac:dyDescent="0.25">
      <c r="A232" s="60">
        <f>RawSEM!A232</f>
        <v>45756</v>
      </c>
      <c r="B232" s="18">
        <v>39</v>
      </c>
      <c r="C232" s="20">
        <f>-RawSEM!D232+RawSCADA!D232</f>
        <v>-3.613435777777795</v>
      </c>
      <c r="D232" s="20">
        <f>-RawSEM!E232+RawSCADA!E232</f>
        <v>0.6142157777777868</v>
      </c>
      <c r="E232" s="20">
        <f>-RawSEM!F232+RawSCADA!F232</f>
        <v>-0.24471988888890905</v>
      </c>
      <c r="F232" s="20">
        <f>-RawSEM!G232+RawSCADA!G232</f>
        <v>-0.18855177777777499</v>
      </c>
      <c r="G232" s="20">
        <f>-RawSEM!H232+RawSCADA!H232</f>
        <v>0.13736022222222743</v>
      </c>
      <c r="H232" s="20">
        <f>-RawSEM!I232+RawSCADA!I232</f>
        <v>1.7766888888886001E-2</v>
      </c>
      <c r="I232" s="20">
        <f>-RawSEM!J232+RawSCADA!J232</f>
        <v>-0.8410212222222242</v>
      </c>
      <c r="J232" s="56" t="str">
        <f t="shared" si="25"/>
        <v>09-Apr-2025  Bl No 39</v>
      </c>
      <c r="K232" s="18">
        <f t="shared" si="24"/>
        <v>9</v>
      </c>
      <c r="U232" s="75">
        <f>IF(ISERROR(C232/RawSEM!D232)=TRUE,0,C232/RawSEM!D232)</f>
        <v>-3.6681402201367828E-3</v>
      </c>
      <c r="V232" s="75">
        <f>IF(ISERROR(D232/RawSEM!E232)=TRUE,0,D232/RawSEM!E232)</f>
        <v>2.8582504718448567E-3</v>
      </c>
      <c r="W232" s="75">
        <f>IF(ISERROR(E232/RawSEM!F232)=TRUE,0,E232/RawSEM!F232)</f>
        <v>-1.2762937859865729E-3</v>
      </c>
      <c r="X232" s="75">
        <f>IF(ISERROR(F232/RawSEM!G232)=TRUE,0,F232/RawSEM!G232)</f>
        <v>-1.357008740318944E-3</v>
      </c>
      <c r="Y232" s="75">
        <f>IF(ISERROR(G232/RawSEM!H232)=TRUE,0,G232/RawSEM!H232)</f>
        <v>1.3574646820816872E-3</v>
      </c>
      <c r="Z232" s="75">
        <f>IF(ISERROR(H232/RawSEM!I232)=TRUE,0,H232/RawSEM!I232)</f>
        <v>2.689801021135516E-4</v>
      </c>
      <c r="AA232" s="75">
        <f>IF(ISERROR(I232/RawSEM!J232)=TRUE,0,I232/RawSEM!J232)</f>
        <v>-7.707531949454385E-3</v>
      </c>
      <c r="AB232" s="56" t="str">
        <f t="shared" si="26"/>
        <v>09-Apr-2025  Bl No 39</v>
      </c>
      <c r="CQ232" s="75"/>
      <c r="CR232" s="75"/>
      <c r="CS232" s="75"/>
      <c r="CT232" s="75"/>
      <c r="CU232" s="75"/>
      <c r="CV232" s="75"/>
      <c r="CW232" s="75"/>
      <c r="CX232" s="56"/>
    </row>
    <row r="233" spans="1:102" ht="17.100000000000001" customHeight="1" x14ac:dyDescent="0.25">
      <c r="A233" s="60">
        <f>RawSEM!A233</f>
        <v>45756</v>
      </c>
      <c r="B233" s="18">
        <v>40</v>
      </c>
      <c r="C233" s="20">
        <f>-RawSEM!D233+RawSCADA!D233</f>
        <v>-5.7186283333334131</v>
      </c>
      <c r="D233" s="20">
        <f>-RawSEM!E233+RawSCADA!E233</f>
        <v>0.23506944444446276</v>
      </c>
      <c r="E233" s="20">
        <f>-RawSEM!F233+RawSCADA!F233</f>
        <v>-0.18183111111110861</v>
      </c>
      <c r="F233" s="20">
        <f>-RawSEM!G233+RawSCADA!G233</f>
        <v>4.4145999999997798E-2</v>
      </c>
      <c r="G233" s="20">
        <f>-RawSEM!H233+RawSCADA!H233</f>
        <v>-0.61841055555555613</v>
      </c>
      <c r="H233" s="20">
        <f>-RawSEM!I233+RawSCADA!I233</f>
        <v>0.56308500000000095</v>
      </c>
      <c r="I233" s="20">
        <f>-RawSEM!J233+RawSCADA!J233</f>
        <v>-1.3877821111111217</v>
      </c>
      <c r="J233" s="56" t="str">
        <f t="shared" si="25"/>
        <v>09-Apr-2025  Bl No 40</v>
      </c>
      <c r="K233" s="18">
        <f t="shared" si="24"/>
        <v>9</v>
      </c>
      <c r="U233" s="75">
        <f>IF(ISERROR(C233/RawSEM!D233)=TRUE,0,C233/RawSEM!D233)</f>
        <v>-5.7754170154748503E-3</v>
      </c>
      <c r="V233" s="75">
        <f>IF(ISERROR(D233/RawSEM!E233)=TRUE,0,D233/RawSEM!E233)</f>
        <v>1.0617569973210921E-3</v>
      </c>
      <c r="W233" s="75">
        <f>IF(ISERROR(E233/RawSEM!F233)=TRUE,0,E233/RawSEM!F233)</f>
        <v>-9.4060272651098485E-4</v>
      </c>
      <c r="X233" s="75">
        <f>IF(ISERROR(F233/RawSEM!G233)=TRUE,0,F233/RawSEM!G233)</f>
        <v>3.7814881311329726E-4</v>
      </c>
      <c r="Y233" s="75">
        <f>IF(ISERROR(G233/RawSEM!H233)=TRUE,0,G233/RawSEM!H233)</f>
        <v>-6.401447501113362E-3</v>
      </c>
      <c r="Z233" s="75">
        <f>IF(ISERROR(H233/RawSEM!I233)=TRUE,0,H233/RawSEM!I233)</f>
        <v>8.6149206873760882E-3</v>
      </c>
      <c r="AA233" s="75">
        <f>IF(ISERROR(I233/RawSEM!J233)=TRUE,0,I233/RawSEM!J233)</f>
        <v>-1.2347431109656012E-2</v>
      </c>
      <c r="AB233" s="56" t="str">
        <f t="shared" si="26"/>
        <v>09-Apr-2025  Bl No 40</v>
      </c>
      <c r="CQ233" s="75"/>
      <c r="CR233" s="75"/>
      <c r="CS233" s="75"/>
      <c r="CT233" s="75"/>
      <c r="CU233" s="75"/>
      <c r="CV233" s="75"/>
      <c r="CW233" s="75"/>
      <c r="CX233" s="56"/>
    </row>
    <row r="234" spans="1:102" ht="17.100000000000001" customHeight="1" x14ac:dyDescent="0.25">
      <c r="A234" s="60">
        <f>RawSEM!A234</f>
        <v>45756</v>
      </c>
      <c r="B234" s="18">
        <v>41</v>
      </c>
      <c r="C234" s="20">
        <f>-RawSEM!D234+RawSCADA!D234</f>
        <v>-7.8763007777777148</v>
      </c>
      <c r="D234" s="20">
        <f>-RawSEM!E234+RawSCADA!E234</f>
        <v>0.57371044444442987</v>
      </c>
      <c r="E234" s="20">
        <f>-RawSEM!F234+RawSCADA!F234</f>
        <v>-0.20525533333335488</v>
      </c>
      <c r="F234" s="20">
        <f>-RawSEM!G234+RawSCADA!G234</f>
        <v>0.62389144444445321</v>
      </c>
      <c r="G234" s="20">
        <f>-RawSEM!H234+RawSCADA!H234</f>
        <v>-7.4028999999995904E-2</v>
      </c>
      <c r="H234" s="20">
        <f>-RawSEM!I234+RawSCADA!I234</f>
        <v>0.35487855555555825</v>
      </c>
      <c r="I234" s="20">
        <f>-RawSEM!J234+RawSCADA!J234</f>
        <v>-1.2466031111111135</v>
      </c>
      <c r="J234" s="56" t="str">
        <f t="shared" si="25"/>
        <v>09-Apr-2025  Bl No 41</v>
      </c>
      <c r="K234" s="18">
        <f t="shared" si="24"/>
        <v>9</v>
      </c>
      <c r="U234" s="75">
        <f>IF(ISERROR(C234/RawSEM!D234)=TRUE,0,C234/RawSEM!D234)</f>
        <v>-7.6990102787810287E-3</v>
      </c>
      <c r="V234" s="75">
        <f>IF(ISERROR(D234/RawSEM!E234)=TRUE,0,D234/RawSEM!E234)</f>
        <v>2.6912102407050699E-3</v>
      </c>
      <c r="W234" s="75">
        <f>IF(ISERROR(E234/RawSEM!F234)=TRUE,0,E234/RawSEM!F234)</f>
        <v>-1.0514914311866297E-3</v>
      </c>
      <c r="X234" s="75">
        <f>IF(ISERROR(F234/RawSEM!G234)=TRUE,0,F234/RawSEM!G234)</f>
        <v>6.205643260442267E-3</v>
      </c>
      <c r="Y234" s="75">
        <f>IF(ISERROR(G234/RawSEM!H234)=TRUE,0,G234/RawSEM!H234)</f>
        <v>-7.4509436848796949E-4</v>
      </c>
      <c r="Z234" s="75">
        <f>IF(ISERROR(H234/RawSEM!I234)=TRUE,0,H234/RawSEM!I234)</f>
        <v>5.5153325182698979E-3</v>
      </c>
      <c r="AA234" s="75">
        <f>IF(ISERROR(I234/RawSEM!J234)=TRUE,0,I234/RawSEM!J234)</f>
        <v>-1.1134838856177413E-2</v>
      </c>
      <c r="AB234" s="56" t="str">
        <f t="shared" si="26"/>
        <v>09-Apr-2025  Bl No 41</v>
      </c>
      <c r="CQ234" s="75"/>
      <c r="CR234" s="75"/>
      <c r="CS234" s="75"/>
      <c r="CT234" s="75"/>
      <c r="CU234" s="75"/>
      <c r="CV234" s="75"/>
      <c r="CW234" s="75"/>
      <c r="CX234" s="56"/>
    </row>
    <row r="235" spans="1:102" ht="17.100000000000001" customHeight="1" x14ac:dyDescent="0.25">
      <c r="A235" s="60">
        <f>RawSEM!A235</f>
        <v>45756</v>
      </c>
      <c r="B235" s="18">
        <v>42</v>
      </c>
      <c r="C235" s="20">
        <f>-RawSEM!D235+RawSCADA!D235</f>
        <v>-4.5126126666667687</v>
      </c>
      <c r="D235" s="20">
        <f>-RawSEM!E235+RawSCADA!E235</f>
        <v>-2.5208888888897718E-2</v>
      </c>
      <c r="E235" s="20">
        <f>-RawSEM!F235+RawSCADA!F235</f>
        <v>-0.275363111111119</v>
      </c>
      <c r="F235" s="20">
        <f>-RawSEM!G235+RawSCADA!G235</f>
        <v>0.49236388888888882</v>
      </c>
      <c r="G235" s="20">
        <f>-RawSEM!H235+RawSCADA!H235</f>
        <v>-0.39309211111111608</v>
      </c>
      <c r="H235" s="20">
        <f>-RawSEM!I235+RawSCADA!I235</f>
        <v>0.14748666666666566</v>
      </c>
      <c r="I235" s="20">
        <f>-RawSEM!J235+RawSCADA!J235</f>
        <v>-1.7883089999999982</v>
      </c>
      <c r="J235" s="56" t="str">
        <f t="shared" si="25"/>
        <v>09-Apr-2025  Bl No 42</v>
      </c>
      <c r="K235" s="18">
        <f t="shared" si="24"/>
        <v>9</v>
      </c>
      <c r="U235" s="75">
        <f>IF(ISERROR(C235/RawSEM!D235)=TRUE,0,C235/RawSEM!D235)</f>
        <v>-4.407114283524893E-3</v>
      </c>
      <c r="V235" s="75">
        <f>IF(ISERROR(D235/RawSEM!E235)=TRUE,0,D235/RawSEM!E235)</f>
        <v>-1.1249482924423328E-4</v>
      </c>
      <c r="W235" s="75">
        <f>IF(ISERROR(E235/RawSEM!F235)=TRUE,0,E235/RawSEM!F235)</f>
        <v>-1.4080978575591286E-3</v>
      </c>
      <c r="X235" s="75">
        <f>IF(ISERROR(F235/RawSEM!G235)=TRUE,0,F235/RawSEM!G235)</f>
        <v>5.0517135685115627E-3</v>
      </c>
      <c r="Y235" s="75">
        <f>IF(ISERROR(G235/RawSEM!H235)=TRUE,0,G235/RawSEM!H235)</f>
        <v>-4.1064127671271052E-3</v>
      </c>
      <c r="Z235" s="75">
        <f>IF(ISERROR(H235/RawSEM!I235)=TRUE,0,H235/RawSEM!I235)</f>
        <v>2.3130374050653931E-3</v>
      </c>
      <c r="AA235" s="75">
        <f>IF(ISERROR(I235/RawSEM!J235)=TRUE,0,I235/RawSEM!J235)</f>
        <v>-1.5909090100348713E-2</v>
      </c>
      <c r="AB235" s="56" t="str">
        <f t="shared" si="26"/>
        <v>09-Apr-2025  Bl No 42</v>
      </c>
      <c r="CQ235" s="75"/>
      <c r="CR235" s="75"/>
      <c r="CS235" s="75"/>
      <c r="CT235" s="75"/>
      <c r="CU235" s="75"/>
      <c r="CV235" s="75"/>
      <c r="CW235" s="75"/>
      <c r="CX235" s="56"/>
    </row>
    <row r="236" spans="1:102" ht="17.100000000000001" customHeight="1" x14ac:dyDescent="0.25">
      <c r="A236" s="60">
        <f>RawSEM!A236</f>
        <v>45756</v>
      </c>
      <c r="B236" s="18">
        <v>43</v>
      </c>
      <c r="C236" s="20">
        <f>-RawSEM!D236+RawSCADA!D236</f>
        <v>-7.3606631111110801</v>
      </c>
      <c r="D236" s="20">
        <f>-RawSEM!E236+RawSCADA!E236</f>
        <v>0.26531311111111222</v>
      </c>
      <c r="E236" s="20">
        <f>-RawSEM!F236+RawSCADA!F236</f>
        <v>-0.17462644444444209</v>
      </c>
      <c r="F236" s="20">
        <f>-RawSEM!G236+RawSCADA!G236</f>
        <v>-0.15181033333333005</v>
      </c>
      <c r="G236" s="20">
        <f>-RawSEM!H236+RawSCADA!H236</f>
        <v>0.29323811111112263</v>
      </c>
      <c r="H236" s="20">
        <f>-RawSEM!I236+RawSCADA!I236</f>
        <v>0.60844288888888798</v>
      </c>
      <c r="I236" s="20">
        <f>-RawSEM!J236+RawSCADA!J236</f>
        <v>-1.4062658888888819</v>
      </c>
      <c r="J236" s="56" t="str">
        <f t="shared" si="25"/>
        <v>09-Apr-2025  Bl No 43</v>
      </c>
      <c r="K236" s="18">
        <f t="shared" si="24"/>
        <v>9</v>
      </c>
      <c r="U236" s="75">
        <f>IF(ISERROR(C236/RawSEM!D236)=TRUE,0,C236/RawSEM!D236)</f>
        <v>-7.2310185838581282E-3</v>
      </c>
      <c r="V236" s="75">
        <f>IF(ISERROR(D236/RawSEM!E236)=TRUE,0,D236/RawSEM!E236)</f>
        <v>1.1834191724553605E-3</v>
      </c>
      <c r="W236" s="75">
        <f>IF(ISERROR(E236/RawSEM!F236)=TRUE,0,E236/RawSEM!F236)</f>
        <v>-9.0680648089006292E-4</v>
      </c>
      <c r="X236" s="75">
        <f>IF(ISERROR(F236/RawSEM!G236)=TRUE,0,F236/RawSEM!G236)</f>
        <v>-1.565038525711689E-3</v>
      </c>
      <c r="Y236" s="75">
        <f>IF(ISERROR(G236/RawSEM!H236)=TRUE,0,G236/RawSEM!H236)</f>
        <v>3.0061644104000863E-3</v>
      </c>
      <c r="Z236" s="75">
        <f>IF(ISERROR(H236/RawSEM!I236)=TRUE,0,H236/RawSEM!I236)</f>
        <v>9.3652704237299593E-3</v>
      </c>
      <c r="AA236" s="75">
        <f>IF(ISERROR(I236/RawSEM!J236)=TRUE,0,I236/RawSEM!J236)</f>
        <v>-1.2146520920619287E-2</v>
      </c>
      <c r="AB236" s="56" t="str">
        <f t="shared" si="26"/>
        <v>09-Apr-2025  Bl No 43</v>
      </c>
      <c r="CQ236" s="75"/>
      <c r="CR236" s="75"/>
      <c r="CS236" s="75"/>
      <c r="CT236" s="75"/>
      <c r="CU236" s="75"/>
      <c r="CV236" s="75"/>
      <c r="CW236" s="75"/>
      <c r="CX236" s="56"/>
    </row>
    <row r="237" spans="1:102" ht="17.100000000000001" customHeight="1" x14ac:dyDescent="0.25">
      <c r="A237" s="60">
        <f>RawSEM!A237</f>
        <v>45756</v>
      </c>
      <c r="B237" s="18">
        <v>44</v>
      </c>
      <c r="C237" s="20">
        <f>-RawSEM!D237+RawSCADA!D237</f>
        <v>-4.5215113333331374</v>
      </c>
      <c r="D237" s="20">
        <f>-RawSEM!E237+RawSCADA!E237</f>
        <v>0.21803544444443901</v>
      </c>
      <c r="E237" s="20">
        <f>-RawSEM!F237+RawSCADA!F237</f>
        <v>2.7878888888892561E-3</v>
      </c>
      <c r="F237" s="20">
        <f>-RawSEM!G237+RawSCADA!G237</f>
        <v>2.1814333333338709E-2</v>
      </c>
      <c r="G237" s="20">
        <f>-RawSEM!H237+RawSCADA!H237</f>
        <v>-1.2968827777777818</v>
      </c>
      <c r="H237" s="20">
        <f>-RawSEM!I237+RawSCADA!I237</f>
        <v>7.3057888888882871E-2</v>
      </c>
      <c r="I237" s="20">
        <f>-RawSEM!J237+RawSCADA!J237</f>
        <v>-1.2508273333333335</v>
      </c>
      <c r="J237" s="56" t="str">
        <f t="shared" si="25"/>
        <v>09-Apr-2025  Bl No 44</v>
      </c>
      <c r="K237" s="18">
        <f t="shared" si="24"/>
        <v>9</v>
      </c>
      <c r="U237" s="75">
        <f>IF(ISERROR(C237/RawSEM!D237)=TRUE,0,C237/RawSEM!D237)</f>
        <v>-4.3623983164628481E-3</v>
      </c>
      <c r="V237" s="75">
        <f>IF(ISERROR(D237/RawSEM!E237)=TRUE,0,D237/RawSEM!E237)</f>
        <v>9.7879659106467256E-4</v>
      </c>
      <c r="W237" s="75">
        <f>IF(ISERROR(E237/RawSEM!F237)=TRUE,0,E237/RawSEM!F237)</f>
        <v>1.413700914727951E-5</v>
      </c>
      <c r="X237" s="75">
        <f>IF(ISERROR(F237/RawSEM!G237)=TRUE,0,F237/RawSEM!G237)</f>
        <v>2.2826050545586706E-4</v>
      </c>
      <c r="Y237" s="75">
        <f>IF(ISERROR(G237/RawSEM!H237)=TRUE,0,G237/RawSEM!H237)</f>
        <v>-1.3509871095406665E-2</v>
      </c>
      <c r="Z237" s="75">
        <f>IF(ISERROR(H237/RawSEM!I237)=TRUE,0,H237/RawSEM!I237)</f>
        <v>9.769187110729952E-4</v>
      </c>
      <c r="AA237" s="75">
        <f>IF(ISERROR(I237/RawSEM!J237)=TRUE,0,I237/RawSEM!J237)</f>
        <v>-1.0854182720231776E-2</v>
      </c>
      <c r="AB237" s="56" t="str">
        <f t="shared" si="26"/>
        <v>09-Apr-2025  Bl No 44</v>
      </c>
      <c r="CQ237" s="75"/>
      <c r="CR237" s="75"/>
      <c r="CS237" s="75"/>
      <c r="CT237" s="75"/>
      <c r="CU237" s="75"/>
      <c r="CV237" s="75"/>
      <c r="CW237" s="75"/>
      <c r="CX237" s="56"/>
    </row>
    <row r="238" spans="1:102" ht="17.100000000000001" customHeight="1" x14ac:dyDescent="0.25">
      <c r="A238" s="60">
        <f>RawSEM!A238</f>
        <v>45756</v>
      </c>
      <c r="B238" s="18">
        <v>45</v>
      </c>
      <c r="C238" s="20">
        <f>-RawSEM!D238+RawSCADA!D238</f>
        <v>-52.092005444444339</v>
      </c>
      <c r="D238" s="20">
        <f>-RawSEM!E238+RawSCADA!E238</f>
        <v>-10.612163666666646</v>
      </c>
      <c r="E238" s="20">
        <f>-RawSEM!F238+RawSCADA!F238</f>
        <v>-9.8726131111110931</v>
      </c>
      <c r="F238" s="20">
        <f>-RawSEM!G238+RawSCADA!G238</f>
        <v>-4.5356493333333248</v>
      </c>
      <c r="G238" s="20">
        <f>-RawSEM!H238+RawSCADA!H238</f>
        <v>-6.7379837777777709</v>
      </c>
      <c r="H238" s="20">
        <f>-RawSEM!I238+RawSCADA!I238</f>
        <v>-3.8908002222222109</v>
      </c>
      <c r="I238" s="20">
        <f>-RawSEM!J238+RawSCADA!J238</f>
        <v>-6.4989037777777696</v>
      </c>
      <c r="J238" s="56" t="str">
        <f t="shared" si="25"/>
        <v>09-Apr-2025  Bl No 45</v>
      </c>
      <c r="K238" s="18">
        <f t="shared" si="24"/>
        <v>9</v>
      </c>
      <c r="U238" s="75">
        <f>IF(ISERROR(C238/RawSEM!D238)=TRUE,0,C238/RawSEM!D238)</f>
        <v>-5.0237984870853791E-2</v>
      </c>
      <c r="V238" s="75">
        <f>IF(ISERROR(D238/RawSEM!E238)=TRUE,0,D238/RawSEM!E238)</f>
        <v>-4.8241189657515046E-2</v>
      </c>
      <c r="W238" s="75">
        <f>IF(ISERROR(E238/RawSEM!F238)=TRUE,0,E238/RawSEM!F238)</f>
        <v>-4.8885164190429826E-2</v>
      </c>
      <c r="X238" s="75">
        <f>IF(ISERROR(F238/RawSEM!G238)=TRUE,0,F238/RawSEM!G238)</f>
        <v>-4.7046044766126623E-2</v>
      </c>
      <c r="Y238" s="75">
        <f>IF(ISERROR(G238/RawSEM!H238)=TRUE,0,G238/RawSEM!H238)</f>
        <v>-6.5151147329915948E-2</v>
      </c>
      <c r="Z238" s="75">
        <f>IF(ISERROR(H238/RawSEM!I238)=TRUE,0,H238/RawSEM!I238)</f>
        <v>-4.9671142816938983E-2</v>
      </c>
      <c r="AA238" s="75">
        <f>IF(ISERROR(I238/RawSEM!J238)=TRUE,0,I238/RawSEM!J238)</f>
        <v>-5.983993136378659E-2</v>
      </c>
      <c r="AB238" s="56" t="str">
        <f t="shared" si="26"/>
        <v>09-Apr-2025  Bl No 45</v>
      </c>
      <c r="CQ238" s="75"/>
      <c r="CR238" s="75"/>
      <c r="CS238" s="75"/>
      <c r="CT238" s="75"/>
      <c r="CU238" s="75"/>
      <c r="CV238" s="75"/>
      <c r="CW238" s="75"/>
      <c r="CX238" s="56"/>
    </row>
    <row r="239" spans="1:102" ht="17.100000000000001" customHeight="1" x14ac:dyDescent="0.25">
      <c r="A239" s="60">
        <f>RawSEM!A239</f>
        <v>45756</v>
      </c>
      <c r="B239" s="18">
        <v>46</v>
      </c>
      <c r="C239" s="20">
        <f>-RawSEM!D239+RawSCADA!D239</f>
        <v>-2.4680613333334804</v>
      </c>
      <c r="D239" s="20">
        <f>-RawSEM!E239+RawSCADA!E239</f>
        <v>0.38280777777777075</v>
      </c>
      <c r="E239" s="20">
        <f>-RawSEM!F239+RawSCADA!F239</f>
        <v>0.91082877777776616</v>
      </c>
      <c r="F239" s="20">
        <f>-RawSEM!G239+RawSCADA!G239</f>
        <v>-0.45394355555555421</v>
      </c>
      <c r="G239" s="20">
        <f>-RawSEM!H239+RawSCADA!H239</f>
        <v>0.13123677777778653</v>
      </c>
      <c r="H239" s="20">
        <f>-RawSEM!I239+RawSCADA!I239</f>
        <v>0.46753699999999299</v>
      </c>
      <c r="I239" s="20">
        <f>-RawSEM!J239+RawSCADA!J239</f>
        <v>-1.0910622222222202</v>
      </c>
      <c r="J239" s="56" t="str">
        <f t="shared" si="25"/>
        <v>09-Apr-2025  Bl No 46</v>
      </c>
      <c r="K239" s="18">
        <f t="shared" si="24"/>
        <v>9</v>
      </c>
      <c r="U239" s="75">
        <f>IF(ISERROR(C239/RawSEM!D239)=TRUE,0,C239/RawSEM!D239)</f>
        <v>-2.3256272154332431E-3</v>
      </c>
      <c r="V239" s="75">
        <f>IF(ISERROR(D239/RawSEM!E239)=TRUE,0,D239/RawSEM!E239)</f>
        <v>1.7381713385918158E-3</v>
      </c>
      <c r="W239" s="75">
        <f>IF(ISERROR(E239/RawSEM!F239)=TRUE,0,E239/RawSEM!F239)</f>
        <v>4.5596884700684339E-3</v>
      </c>
      <c r="X239" s="75">
        <f>IF(ISERROR(F239/RawSEM!G239)=TRUE,0,F239/RawSEM!G239)</f>
        <v>-4.5477439198776453E-3</v>
      </c>
      <c r="Y239" s="75">
        <f>IF(ISERROR(G239/RawSEM!H239)=TRUE,0,G239/RawSEM!H239)</f>
        <v>1.2314099612832587E-3</v>
      </c>
      <c r="Z239" s="75">
        <f>IF(ISERROR(H239/RawSEM!I239)=TRUE,0,H239/RawSEM!I239)</f>
        <v>6.1906407567475022E-3</v>
      </c>
      <c r="AA239" s="75">
        <f>IF(ISERROR(I239/RawSEM!J239)=TRUE,0,I239/RawSEM!J239)</f>
        <v>-1.0003210950482072E-2</v>
      </c>
      <c r="AB239" s="56" t="str">
        <f t="shared" si="26"/>
        <v>09-Apr-2025  Bl No 46</v>
      </c>
      <c r="CQ239" s="75"/>
      <c r="CR239" s="75"/>
      <c r="CS239" s="75"/>
      <c r="CT239" s="75"/>
      <c r="CU239" s="75"/>
      <c r="CV239" s="75"/>
      <c r="CW239" s="75"/>
      <c r="CX239" s="56"/>
    </row>
    <row r="240" spans="1:102" ht="17.100000000000001" customHeight="1" x14ac:dyDescent="0.25">
      <c r="A240" s="60">
        <f>RawSEM!A240</f>
        <v>45756</v>
      </c>
      <c r="B240" s="18">
        <v>47</v>
      </c>
      <c r="C240" s="20">
        <f>-RawSEM!D240+RawSCADA!D240</f>
        <v>-2.8493208888887693</v>
      </c>
      <c r="D240" s="20">
        <f>-RawSEM!E240+RawSCADA!E240</f>
        <v>0.73067588888889645</v>
      </c>
      <c r="E240" s="20">
        <f>-RawSEM!F240+RawSCADA!F240</f>
        <v>0.29136611111110255</v>
      </c>
      <c r="F240" s="20">
        <f>-RawSEM!G240+RawSCADA!G240</f>
        <v>-0.33284211111110551</v>
      </c>
      <c r="G240" s="20">
        <f>-RawSEM!H240+RawSCADA!H240</f>
        <v>-2.233055555555552E-2</v>
      </c>
      <c r="H240" s="20">
        <f>-RawSEM!I240+RawSCADA!I240</f>
        <v>0.32512499999999989</v>
      </c>
      <c r="I240" s="20">
        <f>-RawSEM!J240+RawSCADA!J240</f>
        <v>-1.4381091111111175</v>
      </c>
      <c r="J240" s="56" t="str">
        <f t="shared" si="25"/>
        <v>09-Apr-2025  Bl No 47</v>
      </c>
      <c r="K240" s="18">
        <f t="shared" si="24"/>
        <v>9</v>
      </c>
      <c r="U240" s="75">
        <f>IF(ISERROR(C240/RawSEM!D240)=TRUE,0,C240/RawSEM!D240)</f>
        <v>-2.5834115660945617E-3</v>
      </c>
      <c r="V240" s="75">
        <f>IF(ISERROR(D240/RawSEM!E240)=TRUE,0,D240/RawSEM!E240)</f>
        <v>3.2963435125462444E-3</v>
      </c>
      <c r="W240" s="75">
        <f>IF(ISERROR(E240/RawSEM!F240)=TRUE,0,E240/RawSEM!F240)</f>
        <v>1.4434040114410878E-3</v>
      </c>
      <c r="X240" s="75">
        <f>IF(ISERROR(F240/RawSEM!G240)=TRUE,0,F240/RawSEM!G240)</f>
        <v>-3.6012463486933188E-3</v>
      </c>
      <c r="Y240" s="75">
        <f>IF(ISERROR(G240/RawSEM!H240)=TRUE,0,G240/RawSEM!H240)</f>
        <v>-2.2384636838156506E-4</v>
      </c>
      <c r="Z240" s="75">
        <f>IF(ISERROR(H240/RawSEM!I240)=TRUE,0,H240/RawSEM!I240)</f>
        <v>4.5612373737373719E-3</v>
      </c>
      <c r="AA240" s="75">
        <f>IF(ISERROR(I240/RawSEM!J240)=TRUE,0,I240/RawSEM!J240)</f>
        <v>-1.2949591471487104E-2</v>
      </c>
      <c r="AB240" s="56" t="str">
        <f t="shared" si="26"/>
        <v>09-Apr-2025  Bl No 47</v>
      </c>
      <c r="CQ240" s="75"/>
      <c r="CR240" s="75"/>
      <c r="CS240" s="75"/>
      <c r="CT240" s="75"/>
      <c r="CU240" s="75"/>
      <c r="CV240" s="75"/>
      <c r="CW240" s="75"/>
      <c r="CX240" s="56"/>
    </row>
    <row r="241" spans="1:102" ht="17.100000000000001" customHeight="1" x14ac:dyDescent="0.25">
      <c r="A241" s="60">
        <f>RawSEM!A241</f>
        <v>45756</v>
      </c>
      <c r="B241" s="18">
        <v>48</v>
      </c>
      <c r="C241" s="20">
        <f>-RawSEM!D241+RawSCADA!D241</f>
        <v>-1.7277026666665734</v>
      </c>
      <c r="D241" s="20">
        <f>-RawSEM!E241+RawSCADA!E241</f>
        <v>0.39745711111112314</v>
      </c>
      <c r="E241" s="20">
        <f>-RawSEM!F241+RawSCADA!F241</f>
        <v>-0.41175522222221161</v>
      </c>
      <c r="F241" s="20">
        <f>-RawSEM!G241+RawSCADA!G241</f>
        <v>0.52783966666667936</v>
      </c>
      <c r="G241" s="20">
        <f>-RawSEM!H241+RawSCADA!H241</f>
        <v>4.693799999999726E-2</v>
      </c>
      <c r="H241" s="20">
        <f>-RawSEM!I241+RawSCADA!I241</f>
        <v>-0.15423755555555374</v>
      </c>
      <c r="I241" s="20">
        <f>-RawSEM!J241+RawSCADA!J241</f>
        <v>-0.924888777777781</v>
      </c>
      <c r="J241" s="56" t="str">
        <f t="shared" si="25"/>
        <v>09-Apr-2025  Bl No 48</v>
      </c>
      <c r="K241" s="18">
        <f t="shared" si="24"/>
        <v>9</v>
      </c>
      <c r="U241" s="75">
        <f>IF(ISERROR(C241/RawSEM!D241)=TRUE,0,C241/RawSEM!D241)</f>
        <v>-1.5508930265305237E-3</v>
      </c>
      <c r="V241" s="75">
        <f>IF(ISERROR(D241/RawSEM!E241)=TRUE,0,D241/RawSEM!E241)</f>
        <v>1.7797777124998349E-3</v>
      </c>
      <c r="W241" s="75">
        <f>IF(ISERROR(E241/RawSEM!F241)=TRUE,0,E241/RawSEM!F241)</f>
        <v>-2.0641594389277816E-3</v>
      </c>
      <c r="X241" s="75">
        <f>IF(ISERROR(F241/RawSEM!G241)=TRUE,0,F241/RawSEM!G241)</f>
        <v>5.6227632518472386E-3</v>
      </c>
      <c r="Y241" s="75">
        <f>IF(ISERROR(G241/RawSEM!H241)=TRUE,0,G241/RawSEM!H241)</f>
        <v>4.8645657148539597E-4</v>
      </c>
      <c r="Z241" s="75">
        <f>IF(ISERROR(H241/RawSEM!I241)=TRUE,0,H241/RawSEM!I241)</f>
        <v>-2.0570273397396898E-3</v>
      </c>
      <c r="AA241" s="75">
        <f>IF(ISERROR(I241/RawSEM!J241)=TRUE,0,I241/RawSEM!J241)</f>
        <v>-8.3528598011850842E-3</v>
      </c>
      <c r="AB241" s="56" t="str">
        <f t="shared" si="26"/>
        <v>09-Apr-2025  Bl No 48</v>
      </c>
      <c r="CQ241" s="75"/>
      <c r="CR241" s="75"/>
      <c r="CS241" s="75"/>
      <c r="CT241" s="75"/>
      <c r="CU241" s="75"/>
      <c r="CV241" s="75"/>
      <c r="CW241" s="75"/>
      <c r="CX241" s="56"/>
    </row>
    <row r="242" spans="1:102" ht="17.100000000000001" customHeight="1" x14ac:dyDescent="0.25">
      <c r="A242" s="60">
        <f>RawSEM!A242</f>
        <v>45756</v>
      </c>
      <c r="B242" s="18">
        <v>49</v>
      </c>
      <c r="C242" s="20">
        <f>-RawSEM!D242+RawSCADA!D242</f>
        <v>-3.0325306666666165</v>
      </c>
      <c r="D242" s="20">
        <f>-RawSEM!E242+RawSCADA!E242</f>
        <v>0.52436222222223705</v>
      </c>
      <c r="E242" s="20">
        <f>-RawSEM!F242+RawSCADA!F242</f>
        <v>-0.25643811111112313</v>
      </c>
      <c r="F242" s="20">
        <f>-RawSEM!G242+RawSCADA!G242</f>
        <v>0.35439766666667083</v>
      </c>
      <c r="G242" s="20">
        <f>-RawSEM!H242+RawSCADA!H242</f>
        <v>-0.47043011111111355</v>
      </c>
      <c r="H242" s="20">
        <f>-RawSEM!I242+RawSCADA!I242</f>
        <v>0.43047922222223178</v>
      </c>
      <c r="I242" s="20">
        <f>-RawSEM!J242+RawSCADA!J242</f>
        <v>-1.2880871111111105</v>
      </c>
      <c r="J242" s="56" t="str">
        <f t="shared" si="25"/>
        <v>09-Apr-2025  Bl No 49</v>
      </c>
      <c r="K242" s="18">
        <f t="shared" si="24"/>
        <v>9</v>
      </c>
      <c r="U242" s="75">
        <f>IF(ISERROR(C242/RawSEM!D242)=TRUE,0,C242/RawSEM!D242)</f>
        <v>-2.7355404085816835E-3</v>
      </c>
      <c r="V242" s="75">
        <f>IF(ISERROR(D242/RawSEM!E242)=TRUE,0,D242/RawSEM!E242)</f>
        <v>2.3759589920089577E-3</v>
      </c>
      <c r="W242" s="75">
        <f>IF(ISERROR(E242/RawSEM!F242)=TRUE,0,E242/RawSEM!F242)</f>
        <v>-1.2367164902105728E-3</v>
      </c>
      <c r="X242" s="75">
        <f>IF(ISERROR(F242/RawSEM!G242)=TRUE,0,F242/RawSEM!G242)</f>
        <v>3.7054648256714833E-3</v>
      </c>
      <c r="Y242" s="75">
        <f>IF(ISERROR(G242/RawSEM!H242)=TRUE,0,G242/RawSEM!H242)</f>
        <v>-5.031897784471359E-3</v>
      </c>
      <c r="Z242" s="75">
        <f>IF(ISERROR(H242/RawSEM!I242)=TRUE,0,H242/RawSEM!I242)</f>
        <v>5.9107079217226846E-3</v>
      </c>
      <c r="AA242" s="75">
        <f>IF(ISERROR(I242/RawSEM!J242)=TRUE,0,I242/RawSEM!J242)</f>
        <v>-1.1406511110953676E-2</v>
      </c>
      <c r="AB242" s="56" t="str">
        <f t="shared" si="26"/>
        <v>09-Apr-2025  Bl No 49</v>
      </c>
      <c r="CQ242" s="75"/>
      <c r="CR242" s="75"/>
      <c r="CS242" s="75"/>
      <c r="CT242" s="75"/>
      <c r="CU242" s="75"/>
      <c r="CV242" s="75"/>
      <c r="CW242" s="75"/>
      <c r="CX242" s="56"/>
    </row>
    <row r="243" spans="1:102" ht="17.100000000000001" customHeight="1" x14ac:dyDescent="0.25">
      <c r="A243" s="60">
        <f>RawSEM!A243</f>
        <v>45756</v>
      </c>
      <c r="B243" s="18">
        <v>50</v>
      </c>
      <c r="C243" s="20">
        <f>-RawSEM!D243+RawSCADA!D243</f>
        <v>-4.238014000000021</v>
      </c>
      <c r="D243" s="20">
        <f>-RawSEM!E243+RawSCADA!E243</f>
        <v>0.42080122222222371</v>
      </c>
      <c r="E243" s="20">
        <f>-RawSEM!F243+RawSCADA!F243</f>
        <v>-0.54013577777777755</v>
      </c>
      <c r="F243" s="20">
        <f>-RawSEM!G243+RawSCADA!G243</f>
        <v>-0.18021622222222788</v>
      </c>
      <c r="G243" s="20">
        <f>-RawSEM!H243+RawSCADA!H243</f>
        <v>-0.4721273333333329</v>
      </c>
      <c r="H243" s="20">
        <f>-RawSEM!I243+RawSCADA!I243</f>
        <v>0.36936277777778059</v>
      </c>
      <c r="I243" s="20">
        <f>-RawSEM!J243+RawSCADA!J243</f>
        <v>-0.7595487777777663</v>
      </c>
      <c r="J243" s="56" t="str">
        <f t="shared" si="25"/>
        <v>09-Apr-2025  Bl No 50</v>
      </c>
      <c r="K243" s="18">
        <f t="shared" si="24"/>
        <v>9</v>
      </c>
      <c r="U243" s="75">
        <f>IF(ISERROR(C243/RawSEM!D243)=TRUE,0,C243/RawSEM!D243)</f>
        <v>-3.695157263908848E-3</v>
      </c>
      <c r="V243" s="75">
        <f>IF(ISERROR(D243/RawSEM!E243)=TRUE,0,D243/RawSEM!E243)</f>
        <v>1.8895213977538745E-3</v>
      </c>
      <c r="W243" s="75">
        <f>IF(ISERROR(E243/RawSEM!F243)=TRUE,0,E243/RawSEM!F243)</f>
        <v>-2.5448812582583137E-3</v>
      </c>
      <c r="X243" s="75">
        <f>IF(ISERROR(F243/RawSEM!G243)=TRUE,0,F243/RawSEM!G243)</f>
        <v>-1.8710043297312773E-3</v>
      </c>
      <c r="Y243" s="75">
        <f>IF(ISERROR(G243/RawSEM!H243)=TRUE,0,G243/RawSEM!H243)</f>
        <v>-4.9944074901549212E-3</v>
      </c>
      <c r="Z243" s="75">
        <f>IF(ISERROR(H243/RawSEM!I243)=TRUE,0,H243/RawSEM!I243)</f>
        <v>5.6025175612453067E-3</v>
      </c>
      <c r="AA243" s="75">
        <f>IF(ISERROR(I243/RawSEM!J243)=TRUE,0,I243/RawSEM!J243)</f>
        <v>-6.4684728211951842E-3</v>
      </c>
      <c r="AB243" s="56" t="str">
        <f t="shared" si="26"/>
        <v>09-Apr-2025  Bl No 50</v>
      </c>
      <c r="CQ243" s="75"/>
      <c r="CR243" s="75"/>
      <c r="CS243" s="75"/>
      <c r="CT243" s="75"/>
      <c r="CU243" s="75"/>
      <c r="CV243" s="75"/>
      <c r="CW243" s="75"/>
      <c r="CX243" s="56"/>
    </row>
    <row r="244" spans="1:102" ht="17.100000000000001" customHeight="1" x14ac:dyDescent="0.25">
      <c r="A244" s="60">
        <f>RawSEM!A244</f>
        <v>45756</v>
      </c>
      <c r="B244" s="18">
        <v>51</v>
      </c>
      <c r="C244" s="20">
        <f>-RawSEM!D244+RawSCADA!D244</f>
        <v>5.7809389999999894</v>
      </c>
      <c r="D244" s="20">
        <f>-RawSEM!E244+RawSCADA!E244</f>
        <v>6.5790501111111155</v>
      </c>
      <c r="E244" s="20">
        <f>-RawSEM!F244+RawSCADA!F244</f>
        <v>-1.3675090000000125</v>
      </c>
      <c r="F244" s="20">
        <f>-RawSEM!G244+RawSCADA!G244</f>
        <v>-7.4479666666661615E-2</v>
      </c>
      <c r="G244" s="20">
        <f>-RawSEM!H244+RawSCADA!H244</f>
        <v>-2.3910946666666746</v>
      </c>
      <c r="H244" s="20">
        <f>-RawSEM!I244+RawSCADA!I244</f>
        <v>1.893804777777774</v>
      </c>
      <c r="I244" s="20">
        <f>-RawSEM!J244+RawSCADA!J244</f>
        <v>-0.4026534444444394</v>
      </c>
      <c r="J244" s="56" t="str">
        <f t="shared" si="25"/>
        <v>09-Apr-2025  Bl No 51</v>
      </c>
      <c r="K244" s="18">
        <f t="shared" si="24"/>
        <v>9</v>
      </c>
      <c r="U244" s="75">
        <f>IF(ISERROR(C244/RawSEM!D244)=TRUE,0,C244/RawSEM!D244)</f>
        <v>4.9573470368233959E-3</v>
      </c>
      <c r="V244" s="75">
        <f>IF(ISERROR(D244/RawSEM!E244)=TRUE,0,D244/RawSEM!E244)</f>
        <v>3.3747151499022361E-2</v>
      </c>
      <c r="W244" s="75">
        <f>IF(ISERROR(E244/RawSEM!F244)=TRUE,0,E244/RawSEM!F244)</f>
        <v>-6.2887508668532472E-3</v>
      </c>
      <c r="X244" s="75">
        <f>IF(ISERROR(F244/RawSEM!G244)=TRUE,0,F244/RawSEM!G244)</f>
        <v>-8.1393949161887318E-4</v>
      </c>
      <c r="Y244" s="75">
        <f>IF(ISERROR(G244/RawSEM!H244)=TRUE,0,G244/RawSEM!H244)</f>
        <v>-2.3322474002632328E-2</v>
      </c>
      <c r="Z244" s="75">
        <f>IF(ISERROR(H244/RawSEM!I244)=TRUE,0,H244/RawSEM!I244)</f>
        <v>2.7181719740753445E-2</v>
      </c>
      <c r="AA244" s="75">
        <f>IF(ISERROR(I244/RawSEM!J244)=TRUE,0,I244/RawSEM!J244)</f>
        <v>-3.4817396741506877E-3</v>
      </c>
      <c r="AB244" s="56" t="str">
        <f t="shared" si="26"/>
        <v>09-Apr-2025  Bl No 51</v>
      </c>
      <c r="CQ244" s="75"/>
      <c r="CR244" s="75"/>
      <c r="CS244" s="75"/>
      <c r="CT244" s="75"/>
      <c r="CU244" s="75"/>
      <c r="CV244" s="75"/>
      <c r="CW244" s="75"/>
      <c r="CX244" s="56"/>
    </row>
    <row r="245" spans="1:102" ht="17.100000000000001" customHeight="1" x14ac:dyDescent="0.25">
      <c r="A245" s="60">
        <f>RawSEM!A245</f>
        <v>45756</v>
      </c>
      <c r="B245" s="18">
        <v>52</v>
      </c>
      <c r="C245" s="20">
        <f>-RawSEM!D245+RawSCADA!D245</f>
        <v>-0.27402144444454279</v>
      </c>
      <c r="D245" s="20">
        <f>-RawSEM!E245+RawSCADA!E245</f>
        <v>3.7015714444444541</v>
      </c>
      <c r="E245" s="20">
        <f>-RawSEM!F245+RawSCADA!F245</f>
        <v>2.1746518888888886</v>
      </c>
      <c r="F245" s="20">
        <f>-RawSEM!G245+RawSCADA!G245</f>
        <v>-0.10749022222222493</v>
      </c>
      <c r="G245" s="20">
        <f>-RawSEM!H245+RawSCADA!H245</f>
        <v>-1.9689346666666694</v>
      </c>
      <c r="H245" s="20">
        <f>-RawSEM!I245+RawSCADA!I245</f>
        <v>6.7081222222228121E-2</v>
      </c>
      <c r="I245" s="20">
        <f>-RawSEM!J245+RawSCADA!J245</f>
        <v>-1.3647807777777814</v>
      </c>
      <c r="J245" s="56" t="str">
        <f t="shared" si="25"/>
        <v>09-Apr-2025  Bl No 52</v>
      </c>
      <c r="K245" s="18">
        <f t="shared" si="24"/>
        <v>9</v>
      </c>
      <c r="U245" s="75">
        <f>IF(ISERROR(C245/RawSEM!D245)=TRUE,0,C245/RawSEM!D245)</f>
        <v>-2.3365995635442514E-4</v>
      </c>
      <c r="V245" s="75">
        <f>IF(ISERROR(D245/RawSEM!E245)=TRUE,0,D245/RawSEM!E245)</f>
        <v>2.0183738898118871E-2</v>
      </c>
      <c r="W245" s="75">
        <f>IF(ISERROR(E245/RawSEM!F245)=TRUE,0,E245/RawSEM!F245)</f>
        <v>1.0113794395683757E-2</v>
      </c>
      <c r="X245" s="75">
        <f>IF(ISERROR(F245/RawSEM!G245)=TRUE,0,F245/RawSEM!G245)</f>
        <v>-1.1510686660698227E-3</v>
      </c>
      <c r="Y245" s="75">
        <f>IF(ISERROR(G245/RawSEM!H245)=TRUE,0,G245/RawSEM!H245)</f>
        <v>-1.7563464877851542E-2</v>
      </c>
      <c r="Z245" s="75">
        <f>IF(ISERROR(H245/RawSEM!I245)=TRUE,0,H245/RawSEM!I245)</f>
        <v>9.4535984777317588E-4</v>
      </c>
      <c r="AA245" s="75">
        <f>IF(ISERROR(I245/RawSEM!J245)=TRUE,0,I245/RawSEM!J245)</f>
        <v>-1.1769247559345346E-2</v>
      </c>
      <c r="AB245" s="56" t="str">
        <f t="shared" si="26"/>
        <v>09-Apr-2025  Bl No 52</v>
      </c>
      <c r="CQ245" s="75"/>
      <c r="CR245" s="75"/>
      <c r="CS245" s="75"/>
      <c r="CT245" s="75"/>
      <c r="CU245" s="75"/>
      <c r="CV245" s="75"/>
      <c r="CW245" s="75"/>
      <c r="CX245" s="56"/>
    </row>
    <row r="246" spans="1:102" ht="17.100000000000001" customHeight="1" x14ac:dyDescent="0.25">
      <c r="A246" s="60">
        <f>RawSEM!A246</f>
        <v>45756</v>
      </c>
      <c r="B246" s="18">
        <v>53</v>
      </c>
      <c r="C246" s="20">
        <f>-RawSEM!D246+RawSCADA!D246</f>
        <v>-5.7984364444444054</v>
      </c>
      <c r="D246" s="20">
        <f>-RawSEM!E246+RawSCADA!E246</f>
        <v>0.92179488888888272</v>
      </c>
      <c r="E246" s="20">
        <f>-RawSEM!F246+RawSCADA!F246</f>
        <v>-0.19988666666665722</v>
      </c>
      <c r="F246" s="20">
        <f>-RawSEM!G246+RawSCADA!G246</f>
        <v>0.33856711111111792</v>
      </c>
      <c r="G246" s="20">
        <f>-RawSEM!H246+RawSCADA!H246</f>
        <v>-0.17996033333332662</v>
      </c>
      <c r="H246" s="20">
        <f>-RawSEM!I246+RawSCADA!I246</f>
        <v>0.3216155555555531</v>
      </c>
      <c r="I246" s="20">
        <f>-RawSEM!J246+RawSCADA!J246</f>
        <v>-0.97516633333331981</v>
      </c>
      <c r="J246" s="56" t="str">
        <f t="shared" si="25"/>
        <v>09-Apr-2025  Bl No 53</v>
      </c>
      <c r="K246" s="18">
        <f t="shared" si="24"/>
        <v>9</v>
      </c>
      <c r="U246" s="75">
        <f>IF(ISERROR(C246/RawSEM!D246)=TRUE,0,C246/RawSEM!D246)</f>
        <v>-4.8812334311471956E-3</v>
      </c>
      <c r="V246" s="75">
        <f>IF(ISERROR(D246/RawSEM!E246)=TRUE,0,D246/RawSEM!E246)</f>
        <v>5.0090579185117874E-3</v>
      </c>
      <c r="W246" s="75">
        <f>IF(ISERROR(E246/RawSEM!F246)=TRUE,0,E246/RawSEM!F246)</f>
        <v>-9.1146343947258912E-4</v>
      </c>
      <c r="X246" s="75">
        <f>IF(ISERROR(F246/RawSEM!G246)=TRUE,0,F246/RawSEM!G246)</f>
        <v>3.9570386908245794E-3</v>
      </c>
      <c r="Y246" s="75">
        <f>IF(ISERROR(G246/RawSEM!H246)=TRUE,0,G246/RawSEM!H246)</f>
        <v>-1.670531395584802E-3</v>
      </c>
      <c r="Z246" s="75">
        <f>IF(ISERROR(H246/RawSEM!I246)=TRUE,0,H246/RawSEM!I246)</f>
        <v>3.9807058424869432E-3</v>
      </c>
      <c r="AA246" s="75">
        <f>IF(ISERROR(I246/RawSEM!J246)=TRUE,0,I246/RawSEM!J246)</f>
        <v>-8.3984395633670012E-3</v>
      </c>
      <c r="AB246" s="56" t="str">
        <f t="shared" si="26"/>
        <v>09-Apr-2025  Bl No 53</v>
      </c>
      <c r="CQ246" s="75"/>
      <c r="CR246" s="75"/>
      <c r="CS246" s="75"/>
      <c r="CT246" s="75"/>
      <c r="CU246" s="75"/>
      <c r="CV246" s="75"/>
      <c r="CW246" s="75"/>
      <c r="CX246" s="56"/>
    </row>
    <row r="247" spans="1:102" ht="17.100000000000001" customHeight="1" x14ac:dyDescent="0.25">
      <c r="A247" s="60">
        <f>RawSEM!A247</f>
        <v>45756</v>
      </c>
      <c r="B247" s="18">
        <v>54</v>
      </c>
      <c r="C247" s="20">
        <f>-RawSEM!D247+RawSCADA!D247</f>
        <v>-1.9925636666666833</v>
      </c>
      <c r="D247" s="20">
        <f>-RawSEM!E247+RawSCADA!E247</f>
        <v>0.91412811111112546</v>
      </c>
      <c r="E247" s="20">
        <f>-RawSEM!F247+RawSCADA!F247</f>
        <v>8.8148444444442475E-2</v>
      </c>
      <c r="F247" s="20">
        <f>-RawSEM!G247+RawSCADA!G247</f>
        <v>-8.9285333333336325E-2</v>
      </c>
      <c r="G247" s="20">
        <f>-RawSEM!H247+RawSCADA!H247</f>
        <v>-0.26835288888889863</v>
      </c>
      <c r="H247" s="20">
        <f>-RawSEM!I247+RawSCADA!I247</f>
        <v>-6.503111111115345E-3</v>
      </c>
      <c r="I247" s="20">
        <f>-RawSEM!J247+RawSCADA!J247</f>
        <v>-0.71157877777778822</v>
      </c>
      <c r="J247" s="56" t="str">
        <f t="shared" si="25"/>
        <v>09-Apr-2025  Bl No 54</v>
      </c>
      <c r="K247" s="18">
        <f t="shared" si="24"/>
        <v>9</v>
      </c>
      <c r="U247" s="75">
        <f>IF(ISERROR(C247/RawSEM!D247)=TRUE,0,C247/RawSEM!D247)</f>
        <v>-1.6239498454985451E-3</v>
      </c>
      <c r="V247" s="75">
        <f>IF(ISERROR(D247/RawSEM!E247)=TRUE,0,D247/RawSEM!E247)</f>
        <v>4.4323824896238869E-3</v>
      </c>
      <c r="W247" s="75">
        <f>IF(ISERROR(E247/RawSEM!F247)=TRUE,0,E247/RawSEM!F247)</f>
        <v>4.0570549562043192E-4</v>
      </c>
      <c r="X247" s="75">
        <f>IF(ISERROR(F247/RawSEM!G247)=TRUE,0,F247/RawSEM!G247)</f>
        <v>-9.8184017939744123E-4</v>
      </c>
      <c r="Y247" s="75">
        <f>IF(ISERROR(G247/RawSEM!H247)=TRUE,0,G247/RawSEM!H247)</f>
        <v>-2.5213932193142055E-3</v>
      </c>
      <c r="Z247" s="75">
        <f>IF(ISERROR(H247/RawSEM!I247)=TRUE,0,H247/RawSEM!I247)</f>
        <v>-8.521919831524072E-5</v>
      </c>
      <c r="AA247" s="75">
        <f>IF(ISERROR(I247/RawSEM!J247)=TRUE,0,I247/RawSEM!J247)</f>
        <v>-6.0482889680694889E-3</v>
      </c>
      <c r="AB247" s="56" t="str">
        <f t="shared" si="26"/>
        <v>09-Apr-2025  Bl No 54</v>
      </c>
      <c r="CQ247" s="75"/>
      <c r="CR247" s="75"/>
      <c r="CS247" s="75"/>
      <c r="CT247" s="75"/>
      <c r="CU247" s="75"/>
      <c r="CV247" s="75"/>
      <c r="CW247" s="75"/>
      <c r="CX247" s="56"/>
    </row>
    <row r="248" spans="1:102" ht="17.100000000000001" customHeight="1" x14ac:dyDescent="0.25">
      <c r="A248" s="60">
        <f>RawSEM!A248</f>
        <v>45756</v>
      </c>
      <c r="B248" s="18">
        <v>55</v>
      </c>
      <c r="C248" s="20">
        <f>-RawSEM!D248+RawSCADA!D248</f>
        <v>1.0666666667020763E-3</v>
      </c>
      <c r="D248" s="20">
        <f>-RawSEM!E248+RawSCADA!E248</f>
        <v>2.2938285555555353</v>
      </c>
      <c r="E248" s="20">
        <f>-RawSEM!F248+RawSCADA!F248</f>
        <v>-0.11497833333334029</v>
      </c>
      <c r="F248" s="20">
        <f>-RawSEM!G248+RawSCADA!G248</f>
        <v>-0.18903677777778682</v>
      </c>
      <c r="G248" s="20">
        <f>-RawSEM!H248+RawSCADA!H248</f>
        <v>-0.39007233333333602</v>
      </c>
      <c r="H248" s="20">
        <f>-RawSEM!I248+RawSCADA!I248</f>
        <v>0.49305622222222212</v>
      </c>
      <c r="I248" s="20">
        <f>-RawSEM!J248+RawSCADA!J248</f>
        <v>-1.9861316666666653</v>
      </c>
      <c r="J248" s="56" t="str">
        <f t="shared" si="25"/>
        <v>09-Apr-2025  Bl No 55</v>
      </c>
      <c r="K248" s="18">
        <f t="shared" si="24"/>
        <v>9</v>
      </c>
      <c r="U248" s="75">
        <f>IF(ISERROR(C248/RawSEM!D248)=TRUE,0,C248/RawSEM!D248)</f>
        <v>8.5050546935568225E-7</v>
      </c>
      <c r="V248" s="75">
        <f>IF(ISERROR(D248/RawSEM!E248)=TRUE,0,D248/RawSEM!E248)</f>
        <v>1.0648776577463678E-2</v>
      </c>
      <c r="W248" s="75">
        <f>IF(ISERROR(E248/RawSEM!F248)=TRUE,0,E248/RawSEM!F248)</f>
        <v>-5.2760409448985885E-4</v>
      </c>
      <c r="X248" s="75">
        <f>IF(ISERROR(F248/RawSEM!G248)=TRUE,0,F248/RawSEM!G248)</f>
        <v>-1.9625793135567373E-3</v>
      </c>
      <c r="Y248" s="75">
        <f>IF(ISERROR(G248/RawSEM!H248)=TRUE,0,G248/RawSEM!H248)</f>
        <v>-3.7236560412593936E-3</v>
      </c>
      <c r="Z248" s="75">
        <f>IF(ISERROR(H248/RawSEM!I248)=TRUE,0,H248/RawSEM!I248)</f>
        <v>6.8062580371253834E-3</v>
      </c>
      <c r="AA248" s="75">
        <f>IF(ISERROR(I248/RawSEM!J248)=TRUE,0,I248/RawSEM!J248)</f>
        <v>-1.675336619677123E-2</v>
      </c>
      <c r="AB248" s="56" t="str">
        <f t="shared" si="26"/>
        <v>09-Apr-2025  Bl No 55</v>
      </c>
      <c r="CQ248" s="75"/>
      <c r="CR248" s="75"/>
      <c r="CS248" s="75"/>
      <c r="CT248" s="75"/>
      <c r="CU248" s="75"/>
      <c r="CV248" s="75"/>
      <c r="CW248" s="75"/>
      <c r="CX248" s="56"/>
    </row>
    <row r="249" spans="1:102" ht="17.100000000000001" customHeight="1" x14ac:dyDescent="0.25">
      <c r="A249" s="60">
        <f>RawSEM!A249</f>
        <v>45756</v>
      </c>
      <c r="B249" s="18">
        <v>56</v>
      </c>
      <c r="C249" s="20">
        <f>-RawSEM!D249+RawSCADA!D249</f>
        <v>1.388744888888823</v>
      </c>
      <c r="D249" s="20">
        <f>-RawSEM!E249+RawSCADA!E249</f>
        <v>1.102053111111104</v>
      </c>
      <c r="E249" s="20">
        <f>-RawSEM!F249+RawSCADA!F249</f>
        <v>4.2589555555537117E-2</v>
      </c>
      <c r="F249" s="20">
        <f>-RawSEM!G249+RawSCADA!G249</f>
        <v>-1.1500456666666565</v>
      </c>
      <c r="G249" s="20">
        <f>-RawSEM!H249+RawSCADA!H249</f>
        <v>-0.62910700000000475</v>
      </c>
      <c r="H249" s="20">
        <f>-RawSEM!I249+RawSCADA!I249</f>
        <v>0.37327644444444275</v>
      </c>
      <c r="I249" s="20">
        <f>-RawSEM!J249+RawSCADA!J249</f>
        <v>-3.3617666666657442E-2</v>
      </c>
      <c r="J249" s="56" t="str">
        <f t="shared" si="25"/>
        <v>09-Apr-2025  Bl No 56</v>
      </c>
      <c r="K249" s="18">
        <f t="shared" si="24"/>
        <v>9</v>
      </c>
      <c r="U249" s="75">
        <f>IF(ISERROR(C249/RawSEM!D249)=TRUE,0,C249/RawSEM!D249)</f>
        <v>1.1035629993706095E-3</v>
      </c>
      <c r="V249" s="75">
        <f>IF(ISERROR(D249/RawSEM!E249)=TRUE,0,D249/RawSEM!E249)</f>
        <v>5.1122119639844489E-3</v>
      </c>
      <c r="W249" s="75">
        <f>IF(ISERROR(E249/RawSEM!F249)=TRUE,0,E249/RawSEM!F249)</f>
        <v>1.9491073807612131E-4</v>
      </c>
      <c r="X249" s="75">
        <f>IF(ISERROR(F249/RawSEM!G249)=TRUE,0,F249/RawSEM!G249)</f>
        <v>-1.1907153101423677E-2</v>
      </c>
      <c r="Y249" s="75">
        <f>IF(ISERROR(G249/RawSEM!H249)=TRUE,0,G249/RawSEM!H249)</f>
        <v>-5.6277194526744099E-3</v>
      </c>
      <c r="Z249" s="75">
        <f>IF(ISERROR(H249/RawSEM!I249)=TRUE,0,H249/RawSEM!I249)</f>
        <v>5.0132752659828245E-3</v>
      </c>
      <c r="AA249" s="75">
        <f>IF(ISERROR(I249/RawSEM!J249)=TRUE,0,I249/RawSEM!J249)</f>
        <v>-2.8313524281801819E-4</v>
      </c>
      <c r="AB249" s="56" t="str">
        <f t="shared" si="26"/>
        <v>09-Apr-2025  Bl No 56</v>
      </c>
      <c r="CQ249" s="75"/>
      <c r="CR249" s="75"/>
      <c r="CS249" s="75"/>
      <c r="CT249" s="75"/>
      <c r="CU249" s="75"/>
      <c r="CV249" s="75"/>
      <c r="CW249" s="75"/>
      <c r="CX249" s="56"/>
    </row>
    <row r="250" spans="1:102" ht="17.100000000000001" customHeight="1" x14ac:dyDescent="0.25">
      <c r="A250" s="60">
        <f>RawSEM!A250</f>
        <v>45756</v>
      </c>
      <c r="B250" s="18">
        <v>57</v>
      </c>
      <c r="C250" s="20">
        <f>-RawSEM!D250+RawSCADA!D250</f>
        <v>1.7153666666667959</v>
      </c>
      <c r="D250" s="20">
        <f>-RawSEM!E250+RawSCADA!E250</f>
        <v>1.5681698888888889</v>
      </c>
      <c r="E250" s="20">
        <f>-RawSEM!F250+RawSCADA!F250</f>
        <v>-0.11478577777776877</v>
      </c>
      <c r="F250" s="20">
        <f>-RawSEM!G250+RawSCADA!G250</f>
        <v>0.37385522222221823</v>
      </c>
      <c r="G250" s="20">
        <f>-RawSEM!H250+RawSCADA!H250</f>
        <v>-0.2501442222222181</v>
      </c>
      <c r="H250" s="20">
        <f>-RawSEM!I250+RawSCADA!I250</f>
        <v>-6.2460333333334006E-2</v>
      </c>
      <c r="I250" s="20">
        <f>-RawSEM!J250+RawSCADA!J250</f>
        <v>-0.82589666666666517</v>
      </c>
      <c r="J250" s="56" t="str">
        <f t="shared" si="25"/>
        <v>09-Apr-2025  Bl No 57</v>
      </c>
      <c r="K250" s="18">
        <f t="shared" si="24"/>
        <v>9</v>
      </c>
      <c r="U250" s="75">
        <f>IF(ISERROR(C250/RawSEM!D250)=TRUE,0,C250/RawSEM!D250)</f>
        <v>1.3642768816679303E-3</v>
      </c>
      <c r="V250" s="75">
        <f>IF(ISERROR(D250/RawSEM!E250)=TRUE,0,D250/RawSEM!E250)</f>
        <v>7.4146092152099106E-3</v>
      </c>
      <c r="W250" s="75">
        <f>IF(ISERROR(E250/RawSEM!F250)=TRUE,0,E250/RawSEM!F250)</f>
        <v>-5.1424693262874918E-4</v>
      </c>
      <c r="X250" s="75">
        <f>IF(ISERROR(F250/RawSEM!G250)=TRUE,0,F250/RawSEM!G250)</f>
        <v>3.9438626107870575E-3</v>
      </c>
      <c r="Y250" s="75">
        <f>IF(ISERROR(G250/RawSEM!H250)=TRUE,0,G250/RawSEM!H250)</f>
        <v>-2.2038983180930716E-3</v>
      </c>
      <c r="Z250" s="75">
        <f>IF(ISERROR(H250/RawSEM!I250)=TRUE,0,H250/RawSEM!I250)</f>
        <v>-7.384694083448491E-4</v>
      </c>
      <c r="AA250" s="75">
        <f>IF(ISERROR(I250/RawSEM!J250)=TRUE,0,I250/RawSEM!J250)</f>
        <v>-6.9684630563374133E-3</v>
      </c>
      <c r="AB250" s="56" t="str">
        <f t="shared" si="26"/>
        <v>09-Apr-2025  Bl No 57</v>
      </c>
      <c r="CQ250" s="75"/>
      <c r="CR250" s="75"/>
      <c r="CS250" s="75"/>
      <c r="CT250" s="75"/>
      <c r="CU250" s="75"/>
      <c r="CV250" s="75"/>
      <c r="CW250" s="75"/>
      <c r="CX250" s="56"/>
    </row>
    <row r="251" spans="1:102" ht="17.100000000000001" customHeight="1" x14ac:dyDescent="0.25">
      <c r="A251" s="60">
        <f>RawSEM!A251</f>
        <v>45756</v>
      </c>
      <c r="B251" s="18">
        <v>58</v>
      </c>
      <c r="C251" s="20">
        <f>-RawSEM!D251+RawSCADA!D251</f>
        <v>-1.1811511111111486</v>
      </c>
      <c r="D251" s="20">
        <f>-RawSEM!E251+RawSCADA!E251</f>
        <v>-0.27088588888886989</v>
      </c>
      <c r="E251" s="20">
        <f>-RawSEM!F251+RawSCADA!F251</f>
        <v>0.21044322222223855</v>
      </c>
      <c r="F251" s="20">
        <f>-RawSEM!G251+RawSCADA!G251</f>
        <v>-0.58872511111111692</v>
      </c>
      <c r="G251" s="20">
        <f>-RawSEM!H251+RawSCADA!H251</f>
        <v>-0.3535006666666618</v>
      </c>
      <c r="H251" s="20">
        <f>-RawSEM!I251+RawSCADA!I251</f>
        <v>0.3990881111111122</v>
      </c>
      <c r="I251" s="20">
        <f>-RawSEM!J251+RawSCADA!J251</f>
        <v>-0.63840166666666676</v>
      </c>
      <c r="J251" s="56" t="str">
        <f t="shared" si="25"/>
        <v>09-Apr-2025  Bl No 58</v>
      </c>
      <c r="K251" s="18">
        <f t="shared" si="24"/>
        <v>9</v>
      </c>
      <c r="U251" s="75">
        <f>IF(ISERROR(C251/RawSEM!D251)=TRUE,0,C251/RawSEM!D251)</f>
        <v>-9.1719375480370105E-4</v>
      </c>
      <c r="V251" s="75">
        <f>IF(ISERROR(D251/RawSEM!E251)=TRUE,0,D251/RawSEM!E251)</f>
        <v>-1.3139743297492703E-3</v>
      </c>
      <c r="W251" s="75">
        <f>IF(ISERROR(E251/RawSEM!F251)=TRUE,0,E251/RawSEM!F251)</f>
        <v>9.3722264184711867E-4</v>
      </c>
      <c r="X251" s="75">
        <f>IF(ISERROR(F251/RawSEM!G251)=TRUE,0,F251/RawSEM!G251)</f>
        <v>-5.7858080752629382E-3</v>
      </c>
      <c r="Y251" s="75">
        <f>IF(ISERROR(G251/RawSEM!H251)=TRUE,0,G251/RawSEM!H251)</f>
        <v>-3.1723442697489212E-3</v>
      </c>
      <c r="Z251" s="75">
        <f>IF(ISERROR(H251/RawSEM!I251)=TRUE,0,H251/RawSEM!I251)</f>
        <v>4.6474766060079211E-3</v>
      </c>
      <c r="AA251" s="75">
        <f>IF(ISERROR(I251/RawSEM!J251)=TRUE,0,I251/RawSEM!J251)</f>
        <v>-5.3999694363430079E-3</v>
      </c>
      <c r="AB251" s="56" t="str">
        <f t="shared" si="26"/>
        <v>09-Apr-2025  Bl No 58</v>
      </c>
      <c r="CQ251" s="75"/>
      <c r="CR251" s="75"/>
      <c r="CS251" s="75"/>
      <c r="CT251" s="75"/>
      <c r="CU251" s="75"/>
      <c r="CV251" s="75"/>
      <c r="CW251" s="75"/>
      <c r="CX251" s="56"/>
    </row>
    <row r="252" spans="1:102" ht="17.100000000000001" customHeight="1" x14ac:dyDescent="0.25">
      <c r="A252" s="60">
        <f>RawSEM!A252</f>
        <v>45756</v>
      </c>
      <c r="B252" s="18">
        <v>59</v>
      </c>
      <c r="C252" s="20">
        <f>-RawSEM!D252+RawSCADA!D252</f>
        <v>5.5499988888886946</v>
      </c>
      <c r="D252" s="20">
        <f>-RawSEM!E252+RawSCADA!E252</f>
        <v>1.4873895555555521</v>
      </c>
      <c r="E252" s="20">
        <f>-RawSEM!F252+RawSCADA!F252</f>
        <v>5.9648333333342407E-2</v>
      </c>
      <c r="F252" s="20">
        <f>-RawSEM!G252+RawSCADA!G252</f>
        <v>-0.60943566666666982</v>
      </c>
      <c r="G252" s="20">
        <f>-RawSEM!H252+RawSCADA!H252</f>
        <v>-0.72704799999999636</v>
      </c>
      <c r="H252" s="20">
        <f>-RawSEM!I252+RawSCADA!I252</f>
        <v>-3.7611555555557175E-2</v>
      </c>
      <c r="I252" s="20">
        <f>-RawSEM!J252+RawSCADA!J252</f>
        <v>-1.4249821111111061</v>
      </c>
      <c r="J252" s="56" t="str">
        <f t="shared" si="25"/>
        <v>09-Apr-2025  Bl No 59</v>
      </c>
      <c r="K252" s="18">
        <f t="shared" si="24"/>
        <v>9</v>
      </c>
      <c r="U252" s="75">
        <f>IF(ISERROR(C252/RawSEM!D252)=TRUE,0,C252/RawSEM!D252)</f>
        <v>4.2586615544982515E-3</v>
      </c>
      <c r="V252" s="75">
        <f>IF(ISERROR(D252/RawSEM!E252)=TRUE,0,D252/RawSEM!E252)</f>
        <v>6.9801942966519872E-3</v>
      </c>
      <c r="W252" s="75">
        <f>IF(ISERROR(E252/RawSEM!F252)=TRUE,0,E252/RawSEM!F252)</f>
        <v>2.6316749273717904E-4</v>
      </c>
      <c r="X252" s="75">
        <f>IF(ISERROR(F252/RawSEM!G252)=TRUE,0,F252/RawSEM!G252)</f>
        <v>-5.3575203867185098E-3</v>
      </c>
      <c r="Y252" s="75">
        <f>IF(ISERROR(G252/RawSEM!H252)=TRUE,0,G252/RawSEM!H252)</f>
        <v>-5.9612079709289063E-3</v>
      </c>
      <c r="Z252" s="75">
        <f>IF(ISERROR(H252/RawSEM!I252)=TRUE,0,H252/RawSEM!I252)</f>
        <v>-4.5860591950960307E-4</v>
      </c>
      <c r="AA252" s="75">
        <f>IF(ISERROR(I252/RawSEM!J252)=TRUE,0,I252/RawSEM!J252)</f>
        <v>-1.2310137383817678E-2</v>
      </c>
      <c r="AB252" s="56" t="str">
        <f t="shared" si="26"/>
        <v>09-Apr-2025  Bl No 59</v>
      </c>
      <c r="CQ252" s="75"/>
      <c r="CR252" s="75"/>
      <c r="CS252" s="75"/>
      <c r="CT252" s="75"/>
      <c r="CU252" s="75"/>
      <c r="CV252" s="75"/>
      <c r="CW252" s="75"/>
      <c r="CX252" s="56"/>
    </row>
    <row r="253" spans="1:102" ht="17.100000000000001" customHeight="1" x14ac:dyDescent="0.25">
      <c r="A253" s="60">
        <f>RawSEM!A253</f>
        <v>45756</v>
      </c>
      <c r="B253" s="18">
        <v>60</v>
      </c>
      <c r="C253" s="20">
        <f>-RawSEM!D253+RawSCADA!D253</f>
        <v>7.6762708888888938</v>
      </c>
      <c r="D253" s="20">
        <f>-RawSEM!E253+RawSCADA!E253</f>
        <v>1.2036885555555443</v>
      </c>
      <c r="E253" s="20">
        <f>-RawSEM!F253+RawSCADA!F253</f>
        <v>5.9673666666668623E-2</v>
      </c>
      <c r="F253" s="20">
        <f>-RawSEM!G253+RawSCADA!G253</f>
        <v>0.95544966666666653</v>
      </c>
      <c r="G253" s="20">
        <f>-RawSEM!H253+RawSCADA!H253</f>
        <v>-0.381697888888894</v>
      </c>
      <c r="H253" s="20">
        <f>-RawSEM!I253+RawSCADA!I253</f>
        <v>-0.78960100000000466</v>
      </c>
      <c r="I253" s="20">
        <f>-RawSEM!J253+RawSCADA!J253</f>
        <v>-1.3982734444444418</v>
      </c>
      <c r="J253" s="56" t="str">
        <f t="shared" si="25"/>
        <v>09-Apr-2025  Bl No 60</v>
      </c>
      <c r="K253" s="18">
        <f t="shared" si="24"/>
        <v>9</v>
      </c>
      <c r="U253" s="75">
        <f>IF(ISERROR(C253/RawSEM!D253)=TRUE,0,C253/RawSEM!D253)</f>
        <v>5.7960550627129551E-3</v>
      </c>
      <c r="V253" s="75">
        <f>IF(ISERROR(D253/RawSEM!E253)=TRUE,0,D253/RawSEM!E253)</f>
        <v>5.3600841207476317E-3</v>
      </c>
      <c r="W253" s="75">
        <f>IF(ISERROR(E253/RawSEM!F253)=TRUE,0,E253/RawSEM!F253)</f>
        <v>2.586211130844995E-4</v>
      </c>
      <c r="X253" s="75">
        <f>IF(ISERROR(F253/RawSEM!G253)=TRUE,0,F253/RawSEM!G253)</f>
        <v>9.0384568206403875E-3</v>
      </c>
      <c r="Y253" s="75">
        <f>IF(ISERROR(G253/RawSEM!H253)=TRUE,0,G253/RawSEM!H253)</f>
        <v>-3.0854147176704138E-3</v>
      </c>
      <c r="Z253" s="75">
        <f>IF(ISERROR(H253/RawSEM!I253)=TRUE,0,H253/RawSEM!I253)</f>
        <v>-9.4993479432542768E-3</v>
      </c>
      <c r="AA253" s="75">
        <f>IF(ISERROR(I253/RawSEM!J253)=TRUE,0,I253/RawSEM!J253)</f>
        <v>-1.1945419293157773E-2</v>
      </c>
      <c r="AB253" s="56" t="str">
        <f t="shared" si="26"/>
        <v>09-Apr-2025  Bl No 60</v>
      </c>
      <c r="CQ253" s="75"/>
      <c r="CR253" s="75"/>
      <c r="CS253" s="75"/>
      <c r="CT253" s="75"/>
      <c r="CU253" s="75"/>
      <c r="CV253" s="75"/>
      <c r="CW253" s="75"/>
      <c r="CX253" s="56"/>
    </row>
    <row r="254" spans="1:102" ht="17.100000000000001" customHeight="1" x14ac:dyDescent="0.25">
      <c r="A254" s="60">
        <f>RawSEM!A254</f>
        <v>45756</v>
      </c>
      <c r="B254" s="18">
        <v>61</v>
      </c>
      <c r="C254" s="20">
        <f>-RawSEM!D254+RawSCADA!D254</f>
        <v>2.5101733333333414</v>
      </c>
      <c r="D254" s="20">
        <f>-RawSEM!E254+RawSCADA!E254</f>
        <v>2.0965337777777791</v>
      </c>
      <c r="E254" s="20">
        <f>-RawSEM!F254+RawSCADA!F254</f>
        <v>-9.1597777777764122E-2</v>
      </c>
      <c r="F254" s="20">
        <f>-RawSEM!G254+RawSCADA!G254</f>
        <v>-0.38671899999999937</v>
      </c>
      <c r="G254" s="20">
        <f>-RawSEM!H254+RawSCADA!H254</f>
        <v>0.35720855555555886</v>
      </c>
      <c r="H254" s="20">
        <f>-RawSEM!I254+RawSCADA!I254</f>
        <v>1.2240875555555562</v>
      </c>
      <c r="I254" s="20">
        <f>-RawSEM!J254+RawSCADA!J254</f>
        <v>-1.6541838888888805</v>
      </c>
      <c r="J254" s="56" t="str">
        <f t="shared" si="25"/>
        <v>09-Apr-2025  Bl No 61</v>
      </c>
      <c r="K254" s="18">
        <f t="shared" si="24"/>
        <v>9</v>
      </c>
      <c r="U254" s="75">
        <f>IF(ISERROR(C254/RawSEM!D254)=TRUE,0,C254/RawSEM!D254)</f>
        <v>1.8598419076191531E-3</v>
      </c>
      <c r="V254" s="75">
        <f>IF(ISERROR(D254/RawSEM!E254)=TRUE,0,D254/RawSEM!E254)</f>
        <v>9.3346494529292501E-3</v>
      </c>
      <c r="W254" s="75">
        <f>IF(ISERROR(E254/RawSEM!F254)=TRUE,0,E254/RawSEM!F254)</f>
        <v>-4.0818537492363775E-4</v>
      </c>
      <c r="X254" s="75">
        <f>IF(ISERROR(F254/RawSEM!G254)=TRUE,0,F254/RawSEM!G254)</f>
        <v>-3.8357342176863294E-3</v>
      </c>
      <c r="Y254" s="75">
        <f>IF(ISERROR(G254/RawSEM!H254)=TRUE,0,G254/RawSEM!H254)</f>
        <v>2.7194755736917506E-3</v>
      </c>
      <c r="Z254" s="75">
        <f>IF(ISERROR(H254/RawSEM!I254)=TRUE,0,H254/RawSEM!I254)</f>
        <v>1.4099532301694083E-2</v>
      </c>
      <c r="AA254" s="75">
        <f>IF(ISERROR(I254/RawSEM!J254)=TRUE,0,I254/RawSEM!J254)</f>
        <v>-1.3887540960240046E-2</v>
      </c>
      <c r="AB254" s="56" t="str">
        <f t="shared" si="26"/>
        <v>09-Apr-2025  Bl No 61</v>
      </c>
      <c r="CQ254" s="75"/>
      <c r="CR254" s="75"/>
      <c r="CS254" s="75"/>
      <c r="CT254" s="75"/>
      <c r="CU254" s="75"/>
      <c r="CV254" s="75"/>
      <c r="CW254" s="75"/>
      <c r="CX254" s="56"/>
    </row>
    <row r="255" spans="1:102" ht="17.100000000000001" customHeight="1" x14ac:dyDescent="0.25">
      <c r="A255" s="60">
        <f>RawSEM!A255</f>
        <v>45756</v>
      </c>
      <c r="B255" s="18">
        <v>62</v>
      </c>
      <c r="C255" s="20">
        <f>-RawSEM!D255+RawSCADA!D255</f>
        <v>13.723472222222199</v>
      </c>
      <c r="D255" s="20">
        <f>-RawSEM!E255+RawSCADA!E255</f>
        <v>0.85196066666668457</v>
      </c>
      <c r="E255" s="20">
        <f>-RawSEM!F255+RawSCADA!F255</f>
        <v>-9.9518222222229724E-2</v>
      </c>
      <c r="F255" s="20">
        <f>-RawSEM!G255+RawSCADA!G255</f>
        <v>0.28600833333332787</v>
      </c>
      <c r="G255" s="20">
        <f>-RawSEM!H255+RawSCADA!H255</f>
        <v>-2.3289000000005444E-2</v>
      </c>
      <c r="H255" s="20">
        <f>-RawSEM!I255+RawSCADA!I255</f>
        <v>0.1047451111111144</v>
      </c>
      <c r="I255" s="20">
        <f>-RawSEM!J255+RawSCADA!J255</f>
        <v>-0.91519022222222191</v>
      </c>
      <c r="J255" s="56" t="str">
        <f t="shared" si="25"/>
        <v>09-Apr-2025  Bl No 62</v>
      </c>
      <c r="K255" s="18">
        <f t="shared" si="24"/>
        <v>9</v>
      </c>
      <c r="U255" s="75">
        <f>IF(ISERROR(C255/RawSEM!D255)=TRUE,0,C255/RawSEM!D255)</f>
        <v>1.0238380128794015E-2</v>
      </c>
      <c r="V255" s="75">
        <f>IF(ISERROR(D255/RawSEM!E255)=TRUE,0,D255/RawSEM!E255)</f>
        <v>3.8144676663123553E-3</v>
      </c>
      <c r="W255" s="75">
        <f>IF(ISERROR(E255/RawSEM!F255)=TRUE,0,E255/RawSEM!F255)</f>
        <v>-4.3192885469201398E-4</v>
      </c>
      <c r="X255" s="75">
        <f>IF(ISERROR(F255/RawSEM!G255)=TRUE,0,F255/RawSEM!G255)</f>
        <v>2.7779136476837078E-3</v>
      </c>
      <c r="Y255" s="75">
        <f>IF(ISERROR(G255/RawSEM!H255)=TRUE,0,G255/RawSEM!H255)</f>
        <v>-1.8611665196214408E-4</v>
      </c>
      <c r="Z255" s="75">
        <f>IF(ISERROR(H255/RawSEM!I255)=TRUE,0,H255/RawSEM!I255)</f>
        <v>1.0591097916981573E-3</v>
      </c>
      <c r="AA255" s="75">
        <f>IF(ISERROR(I255/RawSEM!J255)=TRUE,0,I255/RawSEM!J255)</f>
        <v>-7.7700725244704023E-3</v>
      </c>
      <c r="AB255" s="56" t="str">
        <f t="shared" si="26"/>
        <v>09-Apr-2025  Bl No 62</v>
      </c>
      <c r="CQ255" s="75"/>
      <c r="CR255" s="75"/>
      <c r="CS255" s="75"/>
      <c r="CT255" s="75"/>
      <c r="CU255" s="75"/>
      <c r="CV255" s="75"/>
      <c r="CW255" s="75"/>
      <c r="CX255" s="56"/>
    </row>
    <row r="256" spans="1:102" ht="17.100000000000001" customHeight="1" x14ac:dyDescent="0.25">
      <c r="A256" s="60">
        <f>RawSEM!A256</f>
        <v>45756</v>
      </c>
      <c r="B256" s="18">
        <v>63</v>
      </c>
      <c r="C256" s="20">
        <f>-RawSEM!D256+RawSCADA!D256</f>
        <v>9.1467285555554554</v>
      </c>
      <c r="D256" s="20">
        <f>-RawSEM!E256+RawSCADA!E256</f>
        <v>1.6600405555555824</v>
      </c>
      <c r="E256" s="20">
        <f>-RawSEM!F256+RawSCADA!F256</f>
        <v>-0.11910877777776818</v>
      </c>
      <c r="F256" s="20">
        <f>-RawSEM!G256+RawSCADA!G256</f>
        <v>9.3127111111115823E-2</v>
      </c>
      <c r="G256" s="20">
        <f>-RawSEM!H256+RawSCADA!H256</f>
        <v>-0.99899188888889512</v>
      </c>
      <c r="H256" s="20">
        <f>-RawSEM!I256+RawSCADA!I256</f>
        <v>0.64336600000000033</v>
      </c>
      <c r="I256" s="20">
        <f>-RawSEM!J256+RawSCADA!J256</f>
        <v>-1.0325541111111107</v>
      </c>
      <c r="J256" s="56" t="str">
        <f t="shared" si="25"/>
        <v>09-Apr-2025  Bl No 63</v>
      </c>
      <c r="K256" s="18">
        <f t="shared" si="24"/>
        <v>9</v>
      </c>
      <c r="U256" s="75">
        <f>IF(ISERROR(C256/RawSEM!D256)=TRUE,0,C256/RawSEM!D256)</f>
        <v>6.7315449131609617E-3</v>
      </c>
      <c r="V256" s="75">
        <f>IF(ISERROR(D256/RawSEM!E256)=TRUE,0,D256/RawSEM!E256)</f>
        <v>7.8219221198891874E-3</v>
      </c>
      <c r="W256" s="75">
        <f>IF(ISERROR(E256/RawSEM!F256)=TRUE,0,E256/RawSEM!F256)</f>
        <v>-5.1298155890871838E-4</v>
      </c>
      <c r="X256" s="75">
        <f>IF(ISERROR(F256/RawSEM!G256)=TRUE,0,F256/RawSEM!G256)</f>
        <v>8.6338574890302037E-4</v>
      </c>
      <c r="Y256" s="75">
        <f>IF(ISERROR(G256/RawSEM!H256)=TRUE,0,G256/RawSEM!H256)</f>
        <v>-7.3306086501069515E-3</v>
      </c>
      <c r="Z256" s="75">
        <f>IF(ISERROR(H256/RawSEM!I256)=TRUE,0,H256/RawSEM!I256)</f>
        <v>6.2231675797814745E-3</v>
      </c>
      <c r="AA256" s="75">
        <f>IF(ISERROR(I256/RawSEM!J256)=TRUE,0,I256/RawSEM!J256)</f>
        <v>-8.6865608162929528E-3</v>
      </c>
      <c r="AB256" s="56" t="str">
        <f t="shared" si="26"/>
        <v>09-Apr-2025  Bl No 63</v>
      </c>
      <c r="CQ256" s="75"/>
      <c r="CR256" s="75"/>
      <c r="CS256" s="75"/>
      <c r="CT256" s="75"/>
      <c r="CU256" s="75"/>
      <c r="CV256" s="75"/>
      <c r="CW256" s="75"/>
      <c r="CX256" s="56"/>
    </row>
    <row r="257" spans="1:102" ht="17.100000000000001" customHeight="1" x14ac:dyDescent="0.25">
      <c r="A257" s="60">
        <f>RawSEM!A257</f>
        <v>45756</v>
      </c>
      <c r="B257" s="18">
        <v>64</v>
      </c>
      <c r="C257" s="20">
        <f>-RawSEM!D257+RawSCADA!D257</f>
        <v>12.03550722222235</v>
      </c>
      <c r="D257" s="20">
        <f>-RawSEM!E257+RawSCADA!E257</f>
        <v>0.68302544444443924</v>
      </c>
      <c r="E257" s="20">
        <f>-RawSEM!F257+RawSCADA!F257</f>
        <v>6.8365555555658375E-3</v>
      </c>
      <c r="F257" s="20">
        <f>-RawSEM!G257+RawSCADA!G257</f>
        <v>1.2421185555555638</v>
      </c>
      <c r="G257" s="20">
        <f>-RawSEM!H257+RawSCADA!H257</f>
        <v>-0.84626844444446192</v>
      </c>
      <c r="H257" s="20">
        <f>-RawSEM!I257+RawSCADA!I257</f>
        <v>0.35780577777778433</v>
      </c>
      <c r="I257" s="20">
        <f>-RawSEM!J257+RawSCADA!J257</f>
        <v>-1.897270666666671</v>
      </c>
      <c r="J257" s="56" t="str">
        <f t="shared" si="25"/>
        <v>09-Apr-2025  Bl No 64</v>
      </c>
      <c r="K257" s="18">
        <f t="shared" si="24"/>
        <v>9</v>
      </c>
      <c r="U257" s="75">
        <f>IF(ISERROR(C257/RawSEM!D257)=TRUE,0,C257/RawSEM!D257)</f>
        <v>8.8239685830735336E-3</v>
      </c>
      <c r="V257" s="75">
        <f>IF(ISERROR(D257/RawSEM!E257)=TRUE,0,D257/RawSEM!E257)</f>
        <v>3.3779768409611366E-3</v>
      </c>
      <c r="W257" s="75">
        <f>IF(ISERROR(E257/RawSEM!F257)=TRUE,0,E257/RawSEM!F257)</f>
        <v>2.9379595799376521E-5</v>
      </c>
      <c r="X257" s="75">
        <f>IF(ISERROR(F257/RawSEM!G257)=TRUE,0,F257/RawSEM!G257)</f>
        <v>1.1301970001534482E-2</v>
      </c>
      <c r="Y257" s="75">
        <f>IF(ISERROR(G257/RawSEM!H257)=TRUE,0,G257/RawSEM!H257)</f>
        <v>-6.0703045698226677E-3</v>
      </c>
      <c r="Z257" s="75">
        <f>IF(ISERROR(H257/RawSEM!I257)=TRUE,0,H257/RawSEM!I257)</f>
        <v>3.3348038460328249E-3</v>
      </c>
      <c r="AA257" s="75">
        <f>IF(ISERROR(I257/RawSEM!J257)=TRUE,0,I257/RawSEM!J257)</f>
        <v>-1.5648677241694855E-2</v>
      </c>
      <c r="AB257" s="56" t="str">
        <f t="shared" si="26"/>
        <v>09-Apr-2025  Bl No 64</v>
      </c>
      <c r="CQ257" s="75"/>
      <c r="CR257" s="75"/>
      <c r="CS257" s="75"/>
      <c r="CT257" s="75"/>
      <c r="CU257" s="75"/>
      <c r="CV257" s="75"/>
      <c r="CW257" s="75"/>
      <c r="CX257" s="56"/>
    </row>
    <row r="258" spans="1:102" ht="17.100000000000001" customHeight="1" x14ac:dyDescent="0.25">
      <c r="A258" s="60">
        <f>RawSEM!A258</f>
        <v>45756</v>
      </c>
      <c r="B258" s="18">
        <v>65</v>
      </c>
      <c r="C258" s="20">
        <f>-RawSEM!D258+RawSCADA!D258</f>
        <v>8.4932233333333897</v>
      </c>
      <c r="D258" s="20">
        <f>-RawSEM!E258+RawSCADA!E258</f>
        <v>1.1928274444444469</v>
      </c>
      <c r="E258" s="20">
        <f>-RawSEM!F258+RawSCADA!F258</f>
        <v>0.18294766666667783</v>
      </c>
      <c r="F258" s="20">
        <f>-RawSEM!G258+RawSCADA!G258</f>
        <v>-0.49762555555557242</v>
      </c>
      <c r="G258" s="20">
        <f>-RawSEM!H258+RawSCADA!H258</f>
        <v>-0.14713366666666161</v>
      </c>
      <c r="H258" s="20">
        <f>-RawSEM!I258+RawSCADA!I258</f>
        <v>10.501339666666667</v>
      </c>
      <c r="I258" s="20">
        <f>-RawSEM!J258+RawSCADA!J258</f>
        <v>-0.6826511111111131</v>
      </c>
      <c r="J258" s="56" t="str">
        <f t="shared" si="25"/>
        <v>09-Apr-2025  Bl No 65</v>
      </c>
      <c r="K258" s="18">
        <f t="shared" ref="K258:K321" si="27">DAY(A258)</f>
        <v>9</v>
      </c>
      <c r="U258" s="75">
        <f>IF(ISERROR(C258/RawSEM!D258)=TRUE,0,C258/RawSEM!D258)</f>
        <v>6.1801281920136819E-3</v>
      </c>
      <c r="V258" s="75">
        <f>IF(ISERROR(D258/RawSEM!E258)=TRUE,0,D258/RawSEM!E258)</f>
        <v>5.8873491164315303E-3</v>
      </c>
      <c r="W258" s="75">
        <f>IF(ISERROR(E258/RawSEM!F258)=TRUE,0,E258/RawSEM!F258)</f>
        <v>7.9370884621018315E-4</v>
      </c>
      <c r="X258" s="75">
        <f>IF(ISERROR(F258/RawSEM!G258)=TRUE,0,F258/RawSEM!G258)</f>
        <v>-3.8116316349207282E-3</v>
      </c>
      <c r="Y258" s="75">
        <f>IF(ISERROR(G258/RawSEM!H258)=TRUE,0,G258/RawSEM!H258)</f>
        <v>-9.9690539944780705E-4</v>
      </c>
      <c r="Z258" s="75">
        <f>IF(ISERROR(H258/RawSEM!I258)=TRUE,0,H258/RawSEM!I258)</f>
        <v>0.10507560142270891</v>
      </c>
      <c r="AA258" s="75">
        <f>IF(ISERROR(I258/RawSEM!J258)=TRUE,0,I258/RawSEM!J258)</f>
        <v>-6.204565468544255E-3</v>
      </c>
      <c r="AB258" s="56" t="str">
        <f t="shared" si="26"/>
        <v>09-Apr-2025  Bl No 65</v>
      </c>
      <c r="CQ258" s="75"/>
      <c r="CR258" s="75"/>
      <c r="CS258" s="75"/>
      <c r="CT258" s="75"/>
      <c r="CU258" s="75"/>
      <c r="CV258" s="75"/>
      <c r="CW258" s="75"/>
      <c r="CX258" s="56"/>
    </row>
    <row r="259" spans="1:102" ht="17.100000000000001" customHeight="1" x14ac:dyDescent="0.25">
      <c r="A259" s="60">
        <f>RawSEM!A259</f>
        <v>45756</v>
      </c>
      <c r="B259" s="18">
        <v>66</v>
      </c>
      <c r="C259" s="20">
        <f>-RawSEM!D259+RawSCADA!D259</f>
        <v>2.5727324444444548</v>
      </c>
      <c r="D259" s="20">
        <f>-RawSEM!E259+RawSCADA!E259</f>
        <v>1.2006041111111188</v>
      </c>
      <c r="E259" s="20">
        <f>-RawSEM!F259+RawSCADA!F259</f>
        <v>-0.85433511111111216</v>
      </c>
      <c r="F259" s="20">
        <f>-RawSEM!G259+RawSCADA!G259</f>
        <v>-0.39799166666665542</v>
      </c>
      <c r="G259" s="20">
        <f>-RawSEM!H259+RawSCADA!H259</f>
        <v>-0.28999277777776911</v>
      </c>
      <c r="H259" s="20">
        <f>-RawSEM!I259+RawSCADA!I259</f>
        <v>1.6729530000000068</v>
      </c>
      <c r="I259" s="20">
        <f>-RawSEM!J259+RawSCADA!J259</f>
        <v>-1.7323957777777679</v>
      </c>
      <c r="J259" s="56" t="str">
        <f t="shared" ref="J259:J322" si="28">TEXT(A259,"DD-MMM-YYYY") &amp;"  " &amp;"Bl No " &amp;B259</f>
        <v>09-Apr-2025  Bl No 66</v>
      </c>
      <c r="K259" s="18">
        <f t="shared" si="27"/>
        <v>9</v>
      </c>
      <c r="U259" s="75">
        <f>IF(ISERROR(C259/RawSEM!D259)=TRUE,0,C259/RawSEM!D259)</f>
        <v>1.8477452657203841E-3</v>
      </c>
      <c r="V259" s="75">
        <f>IF(ISERROR(D259/RawSEM!E259)=TRUE,0,D259/RawSEM!E259)</f>
        <v>5.6675043009399486E-3</v>
      </c>
      <c r="W259" s="75">
        <f>IF(ISERROR(E259/RawSEM!F259)=TRUE,0,E259/RawSEM!F259)</f>
        <v>-3.6923112975462769E-3</v>
      </c>
      <c r="X259" s="75">
        <f>IF(ISERROR(F259/RawSEM!G259)=TRUE,0,F259/RawSEM!G259)</f>
        <v>-2.6465027307868887E-3</v>
      </c>
      <c r="Y259" s="75">
        <f>IF(ISERROR(G259/RawSEM!H259)=TRUE,0,G259/RawSEM!H259)</f>
        <v>-1.9296420210493863E-3</v>
      </c>
      <c r="Z259" s="75">
        <f>IF(ISERROR(H259/RawSEM!I259)=TRUE,0,H259/RawSEM!I259)</f>
        <v>1.7480784180961051E-2</v>
      </c>
      <c r="AA259" s="75">
        <f>IF(ISERROR(I259/RawSEM!J259)=TRUE,0,I259/RawSEM!J259)</f>
        <v>-1.525340021851551E-2</v>
      </c>
      <c r="AB259" s="56" t="str">
        <f t="shared" ref="AB259:AB322" si="29">TEXT(A259,"dd-mmm-yyyy") &amp;"  " &amp; "Bl No " &amp; B259:B259</f>
        <v>09-Apr-2025  Bl No 66</v>
      </c>
      <c r="CQ259" s="75"/>
      <c r="CR259" s="75"/>
      <c r="CS259" s="75"/>
      <c r="CT259" s="75"/>
      <c r="CU259" s="75"/>
      <c r="CV259" s="75"/>
      <c r="CW259" s="75"/>
      <c r="CX259" s="56"/>
    </row>
    <row r="260" spans="1:102" ht="17.100000000000001" customHeight="1" x14ac:dyDescent="0.25">
      <c r="A260" s="60">
        <f>RawSEM!A260</f>
        <v>45756</v>
      </c>
      <c r="B260" s="18">
        <v>67</v>
      </c>
      <c r="C260" s="20">
        <f>-RawSEM!D260+RawSCADA!D260</f>
        <v>1.652754666666624</v>
      </c>
      <c r="D260" s="20">
        <f>-RawSEM!E260+RawSCADA!E260</f>
        <v>-0.99642333333332544</v>
      </c>
      <c r="E260" s="20">
        <f>-RawSEM!F260+RawSCADA!F260</f>
        <v>1.6526319999999828</v>
      </c>
      <c r="F260" s="20">
        <f>-RawSEM!G260+RawSCADA!G260</f>
        <v>-0.44483177777777883</v>
      </c>
      <c r="G260" s="20">
        <f>-RawSEM!H260+RawSCADA!H260</f>
        <v>-0.51844777777776585</v>
      </c>
      <c r="H260" s="20">
        <f>-RawSEM!I260+RawSCADA!I260</f>
        <v>0.34542933333332826</v>
      </c>
      <c r="I260" s="20">
        <f>-RawSEM!J260+RawSCADA!J260</f>
        <v>-1.3801347777777835</v>
      </c>
      <c r="J260" s="56" t="str">
        <f t="shared" si="28"/>
        <v>09-Apr-2025  Bl No 67</v>
      </c>
      <c r="K260" s="18">
        <f t="shared" si="27"/>
        <v>9</v>
      </c>
      <c r="U260" s="75">
        <f>IF(ISERROR(C260/RawSEM!D260)=TRUE,0,C260/RawSEM!D260)</f>
        <v>1.1874324116792341E-3</v>
      </c>
      <c r="V260" s="75">
        <f>IF(ISERROR(D260/RawSEM!E260)=TRUE,0,D260/RawSEM!E260)</f>
        <v>-4.9792124911890168E-3</v>
      </c>
      <c r="W260" s="75">
        <f>IF(ISERROR(E260/RawSEM!F260)=TRUE,0,E260/RawSEM!F260)</f>
        <v>7.4144501362533961E-3</v>
      </c>
      <c r="X260" s="75">
        <f>IF(ISERROR(F260/RawSEM!G260)=TRUE,0,F260/RawSEM!G260)</f>
        <v>-2.8853622007151891E-3</v>
      </c>
      <c r="Y260" s="75">
        <f>IF(ISERROR(G260/RawSEM!H260)=TRUE,0,G260/RawSEM!H260)</f>
        <v>-3.5041999060344943E-3</v>
      </c>
      <c r="Z260" s="75">
        <f>IF(ISERROR(H260/RawSEM!I260)=TRUE,0,H260/RawSEM!I260)</f>
        <v>3.4750323262563807E-3</v>
      </c>
      <c r="AA260" s="75">
        <f>IF(ISERROR(I260/RawSEM!J260)=TRUE,0,I260/RawSEM!J260)</f>
        <v>-1.12705281423556E-2</v>
      </c>
      <c r="AB260" s="56" t="str">
        <f t="shared" si="29"/>
        <v>09-Apr-2025  Bl No 67</v>
      </c>
      <c r="CQ260" s="75"/>
      <c r="CR260" s="75"/>
      <c r="CS260" s="75"/>
      <c r="CT260" s="75"/>
      <c r="CU260" s="75"/>
      <c r="CV260" s="75"/>
      <c r="CW260" s="75"/>
      <c r="CX260" s="56"/>
    </row>
    <row r="261" spans="1:102" ht="17.100000000000001" customHeight="1" x14ac:dyDescent="0.25">
      <c r="A261" s="60">
        <f>RawSEM!A261</f>
        <v>45756</v>
      </c>
      <c r="B261" s="18">
        <v>68</v>
      </c>
      <c r="C261" s="20">
        <f>-RawSEM!D261+RawSCADA!D261</f>
        <v>2.3640113333333375</v>
      </c>
      <c r="D261" s="20">
        <f>-RawSEM!E261+RawSCADA!E261</f>
        <v>-1.9296241111111101</v>
      </c>
      <c r="E261" s="20">
        <f>-RawSEM!F261+RawSCADA!F261</f>
        <v>0.22933144444445475</v>
      </c>
      <c r="F261" s="20">
        <f>-RawSEM!G261+RawSCADA!G261</f>
        <v>-0.83109777777775662</v>
      </c>
      <c r="G261" s="20">
        <f>-RawSEM!H261+RawSCADA!H261</f>
        <v>-0.22924199999999928</v>
      </c>
      <c r="H261" s="20">
        <f>-RawSEM!I261+RawSCADA!I261</f>
        <v>4.1439043333333245</v>
      </c>
      <c r="I261" s="20">
        <f>-RawSEM!J261+RawSCADA!J261</f>
        <v>-1.9512875555555524</v>
      </c>
      <c r="J261" s="56" t="str">
        <f t="shared" si="28"/>
        <v>09-Apr-2025  Bl No 68</v>
      </c>
      <c r="K261" s="18">
        <f t="shared" si="27"/>
        <v>9</v>
      </c>
      <c r="U261" s="75">
        <f>IF(ISERROR(C261/RawSEM!D261)=TRUE,0,C261/RawSEM!D261)</f>
        <v>1.6981945021493402E-3</v>
      </c>
      <c r="V261" s="75">
        <f>IF(ISERROR(D261/RawSEM!E261)=TRUE,0,D261/RawSEM!E261)</f>
        <v>-1.0512633717390758E-2</v>
      </c>
      <c r="W261" s="75">
        <f>IF(ISERROR(E261/RawSEM!F261)=TRUE,0,E261/RawSEM!F261)</f>
        <v>1.0082754498343136E-3</v>
      </c>
      <c r="X261" s="75">
        <f>IF(ISERROR(F261/RawSEM!G261)=TRUE,0,F261/RawSEM!G261)</f>
        <v>-5.0798881183144167E-3</v>
      </c>
      <c r="Y261" s="75">
        <f>IF(ISERROR(G261/RawSEM!H261)=TRUE,0,G261/RawSEM!H261)</f>
        <v>-1.5601316477198434E-3</v>
      </c>
      <c r="Z261" s="75">
        <f>IF(ISERROR(H261/RawSEM!I261)=TRUE,0,H261/RawSEM!I261)</f>
        <v>4.4936154631364557E-2</v>
      </c>
      <c r="AA261" s="75">
        <f>IF(ISERROR(I261/RawSEM!J261)=TRUE,0,I261/RawSEM!J261)</f>
        <v>-1.4661634073361629E-2</v>
      </c>
      <c r="AB261" s="56" t="str">
        <f t="shared" si="29"/>
        <v>09-Apr-2025  Bl No 68</v>
      </c>
      <c r="CQ261" s="75"/>
      <c r="CR261" s="75"/>
      <c r="CS261" s="75"/>
      <c r="CT261" s="75"/>
      <c r="CU261" s="75"/>
      <c r="CV261" s="75"/>
      <c r="CW261" s="75"/>
      <c r="CX261" s="56"/>
    </row>
    <row r="262" spans="1:102" ht="17.100000000000001" customHeight="1" x14ac:dyDescent="0.25">
      <c r="A262" s="60">
        <f>RawSEM!A262</f>
        <v>45756</v>
      </c>
      <c r="B262" s="18">
        <v>69</v>
      </c>
      <c r="C262" s="20">
        <f>-RawSEM!D262+RawSCADA!D262</f>
        <v>-2.3375819999998839</v>
      </c>
      <c r="D262" s="20">
        <f>-RawSEM!E262+RawSCADA!E262</f>
        <v>0.55437544444444598</v>
      </c>
      <c r="E262" s="20">
        <f>-RawSEM!F262+RawSCADA!F262</f>
        <v>1.1287704444444557</v>
      </c>
      <c r="F262" s="20">
        <f>-RawSEM!G262+RawSCADA!G262</f>
        <v>0.15535588888889151</v>
      </c>
      <c r="G262" s="20">
        <f>-RawSEM!H262+RawSCADA!H262</f>
        <v>-0.79038700000000972</v>
      </c>
      <c r="H262" s="20">
        <f>-RawSEM!I262+RawSCADA!I262</f>
        <v>0.41354466666666667</v>
      </c>
      <c r="I262" s="20">
        <f>-RawSEM!J262+RawSCADA!J262</f>
        <v>-1.4997741111111225</v>
      </c>
      <c r="J262" s="56" t="str">
        <f t="shared" si="28"/>
        <v>09-Apr-2025  Bl No 69</v>
      </c>
      <c r="K262" s="18">
        <f t="shared" si="27"/>
        <v>9</v>
      </c>
      <c r="U262" s="75">
        <f>IF(ISERROR(C262/RawSEM!D262)=TRUE,0,C262/RawSEM!D262)</f>
        <v>-1.7225333371422649E-3</v>
      </c>
      <c r="V262" s="75">
        <f>IF(ISERROR(D262/RawSEM!E262)=TRUE,0,D262/RawSEM!E262)</f>
        <v>2.8237521470148683E-3</v>
      </c>
      <c r="W262" s="75">
        <f>IF(ISERROR(E262/RawSEM!F262)=TRUE,0,E262/RawSEM!F262)</f>
        <v>5.0328088358447022E-3</v>
      </c>
      <c r="X262" s="75">
        <f>IF(ISERROR(F262/RawSEM!G262)=TRUE,0,F262/RawSEM!G262)</f>
        <v>9.1806220358021766E-4</v>
      </c>
      <c r="Y262" s="75">
        <f>IF(ISERROR(G262/RawSEM!H262)=TRUE,0,G262/RawSEM!H262)</f>
        <v>-4.9542364934661784E-3</v>
      </c>
      <c r="Z262" s="75">
        <f>IF(ISERROR(H262/RawSEM!I262)=TRUE,0,H262/RawSEM!I262)</f>
        <v>4.7267865742518737E-3</v>
      </c>
      <c r="AA262" s="75">
        <f>IF(ISERROR(I262/RawSEM!J262)=TRUE,0,I262/RawSEM!J262)</f>
        <v>-1.0867172364177002E-2</v>
      </c>
      <c r="AB262" s="56" t="str">
        <f t="shared" si="29"/>
        <v>09-Apr-2025  Bl No 69</v>
      </c>
      <c r="CQ262" s="75"/>
      <c r="CR262" s="75"/>
      <c r="CS262" s="75"/>
      <c r="CT262" s="75"/>
      <c r="CU262" s="75"/>
      <c r="CV262" s="75"/>
      <c r="CW262" s="75"/>
      <c r="CX262" s="56"/>
    </row>
    <row r="263" spans="1:102" ht="17.100000000000001" customHeight="1" x14ac:dyDescent="0.25">
      <c r="A263" s="60">
        <f>RawSEM!A263</f>
        <v>45756</v>
      </c>
      <c r="B263" s="18">
        <v>70</v>
      </c>
      <c r="C263" s="20">
        <f>-RawSEM!D263+RawSCADA!D263</f>
        <v>-5.1214782222220947</v>
      </c>
      <c r="D263" s="20">
        <f>-RawSEM!E263+RawSCADA!E263</f>
        <v>-0.45178288888891416</v>
      </c>
      <c r="E263" s="20">
        <f>-RawSEM!F263+RawSCADA!F263</f>
        <v>0.34375422222223051</v>
      </c>
      <c r="F263" s="20">
        <f>-RawSEM!G263+RawSCADA!G263</f>
        <v>-0.81265999999999394</v>
      </c>
      <c r="G263" s="20">
        <f>-RawSEM!H263+RawSCADA!H263</f>
        <v>-0.16099577777777085</v>
      </c>
      <c r="H263" s="20">
        <f>-RawSEM!I263+RawSCADA!I263</f>
        <v>-0.1610024444444349</v>
      </c>
      <c r="I263" s="20">
        <f>-RawSEM!J263+RawSCADA!J263</f>
        <v>-1.5109905555555372</v>
      </c>
      <c r="J263" s="56" t="str">
        <f t="shared" si="28"/>
        <v>09-Apr-2025  Bl No 70</v>
      </c>
      <c r="K263" s="18">
        <f t="shared" si="27"/>
        <v>9</v>
      </c>
      <c r="U263" s="75">
        <f>IF(ISERROR(C263/RawSEM!D263)=TRUE,0,C263/RawSEM!D263)</f>
        <v>-3.6774855130739851E-3</v>
      </c>
      <c r="V263" s="75">
        <f>IF(ISERROR(D263/RawSEM!E263)=TRUE,0,D263/RawSEM!E263)</f>
        <v>-2.2493770856016199E-3</v>
      </c>
      <c r="W263" s="75">
        <f>IF(ISERROR(E263/RawSEM!F263)=TRUE,0,E263/RawSEM!F263)</f>
        <v>1.5382732092805869E-3</v>
      </c>
      <c r="X263" s="75">
        <f>IF(ISERROR(F263/RawSEM!G263)=TRUE,0,F263/RawSEM!G263)</f>
        <v>-4.6811662969205841E-3</v>
      </c>
      <c r="Y263" s="75">
        <f>IF(ISERROR(G263/RawSEM!H263)=TRUE,0,G263/RawSEM!H263)</f>
        <v>-1.0720016312015979E-3</v>
      </c>
      <c r="Z263" s="75">
        <f>IF(ISERROR(H263/RawSEM!I263)=TRUE,0,H263/RawSEM!I263)</f>
        <v>-1.8261202050263469E-3</v>
      </c>
      <c r="AA263" s="75">
        <f>IF(ISERROR(I263/RawSEM!J263)=TRUE,0,I263/RawSEM!J263)</f>
        <v>-1.0478494718108957E-2</v>
      </c>
      <c r="AB263" s="56" t="str">
        <f t="shared" si="29"/>
        <v>09-Apr-2025  Bl No 70</v>
      </c>
      <c r="CQ263" s="75"/>
      <c r="CR263" s="75"/>
      <c r="CS263" s="75"/>
      <c r="CT263" s="75"/>
      <c r="CU263" s="75"/>
      <c r="CV263" s="75"/>
      <c r="CW263" s="75"/>
      <c r="CX263" s="56"/>
    </row>
    <row r="264" spans="1:102" ht="17.100000000000001" customHeight="1" x14ac:dyDescent="0.25">
      <c r="A264" s="60">
        <f>RawSEM!A264</f>
        <v>45756</v>
      </c>
      <c r="B264" s="18">
        <v>71</v>
      </c>
      <c r="C264" s="20">
        <f>-RawSEM!D264+RawSCADA!D264</f>
        <v>-2.2617176666667547</v>
      </c>
      <c r="D264" s="20">
        <f>-RawSEM!E264+RawSCADA!E264</f>
        <v>0.60776588888890615</v>
      </c>
      <c r="E264" s="20">
        <f>-RawSEM!F264+RawSCADA!F264</f>
        <v>0.11681455555554976</v>
      </c>
      <c r="F264" s="20">
        <f>-RawSEM!G264+RawSCADA!G264</f>
        <v>-0.19826800000001299</v>
      </c>
      <c r="G264" s="20">
        <f>-RawSEM!H264+RawSCADA!H264</f>
        <v>-0.60666822222222549</v>
      </c>
      <c r="H264" s="20">
        <f>-RawSEM!I264+RawSCADA!I264</f>
        <v>0.52518077777777705</v>
      </c>
      <c r="I264" s="20">
        <f>-RawSEM!J264+RawSCADA!J264</f>
        <v>-1.4493575555555367</v>
      </c>
      <c r="J264" s="56" t="str">
        <f t="shared" si="28"/>
        <v>09-Apr-2025  Bl No 71</v>
      </c>
      <c r="K264" s="18">
        <f t="shared" si="27"/>
        <v>9</v>
      </c>
      <c r="U264" s="75">
        <f>IF(ISERROR(C264/RawSEM!D264)=TRUE,0,C264/RawSEM!D264)</f>
        <v>-1.5337838801116935E-3</v>
      </c>
      <c r="V264" s="75">
        <f>IF(ISERROR(D264/RawSEM!E264)=TRUE,0,D264/RawSEM!E264)</f>
        <v>2.8574724139650651E-3</v>
      </c>
      <c r="W264" s="75">
        <f>IF(ISERROR(E264/RawSEM!F264)=TRUE,0,E264/RawSEM!F264)</f>
        <v>5.0915162527077895E-4</v>
      </c>
      <c r="X264" s="75">
        <f>IF(ISERROR(F264/RawSEM!G264)=TRUE,0,F264/RawSEM!G264)</f>
        <v>-1.3048542515683615E-3</v>
      </c>
      <c r="Y264" s="75">
        <f>IF(ISERROR(G264/RawSEM!H264)=TRUE,0,G264/RawSEM!H264)</f>
        <v>-4.356446055527494E-3</v>
      </c>
      <c r="Z264" s="75">
        <f>IF(ISERROR(H264/RawSEM!I264)=TRUE,0,H264/RawSEM!I264)</f>
        <v>5.867574517994148E-3</v>
      </c>
      <c r="AA264" s="75">
        <f>IF(ISERROR(I264/RawSEM!J264)=TRUE,0,I264/RawSEM!J264)</f>
        <v>-1.0124718866000632E-2</v>
      </c>
      <c r="AB264" s="56" t="str">
        <f t="shared" si="29"/>
        <v>09-Apr-2025  Bl No 71</v>
      </c>
      <c r="CQ264" s="75"/>
      <c r="CR264" s="75"/>
      <c r="CS264" s="75"/>
      <c r="CT264" s="75"/>
      <c r="CU264" s="75"/>
      <c r="CV264" s="75"/>
      <c r="CW264" s="75"/>
      <c r="CX264" s="56"/>
    </row>
    <row r="265" spans="1:102" ht="17.100000000000001" customHeight="1" x14ac:dyDescent="0.25">
      <c r="A265" s="60">
        <f>RawSEM!A265</f>
        <v>45756</v>
      </c>
      <c r="B265" s="18">
        <v>72</v>
      </c>
      <c r="C265" s="20">
        <f>-RawSEM!D265+RawSCADA!D265</f>
        <v>5.0800436666668247</v>
      </c>
      <c r="D265" s="20">
        <f>-RawSEM!E265+RawSCADA!E265</f>
        <v>1.0498667777777655</v>
      </c>
      <c r="E265" s="20">
        <f>-RawSEM!F265+RawSCADA!F265</f>
        <v>-1.5352826666666886</v>
      </c>
      <c r="F265" s="20">
        <f>-RawSEM!G265+RawSCADA!G265</f>
        <v>7.9427333333342176E-2</v>
      </c>
      <c r="G265" s="20">
        <f>-RawSEM!H265+RawSCADA!H265</f>
        <v>-0.88443599999999378</v>
      </c>
      <c r="H265" s="20">
        <f>-RawSEM!I265+RawSCADA!I265</f>
        <v>0.38385100000000705</v>
      </c>
      <c r="I265" s="20">
        <f>-RawSEM!J265+RawSCADA!J265</f>
        <v>-0.52608288888887955</v>
      </c>
      <c r="J265" s="56" t="str">
        <f t="shared" si="28"/>
        <v>09-Apr-2025  Bl No 72</v>
      </c>
      <c r="K265" s="18">
        <f t="shared" si="27"/>
        <v>9</v>
      </c>
      <c r="U265" s="75">
        <f>IF(ISERROR(C265/RawSEM!D265)=TRUE,0,C265/RawSEM!D265)</f>
        <v>3.1795919615806903E-3</v>
      </c>
      <c r="V265" s="75">
        <f>IF(ISERROR(D265/RawSEM!E265)=TRUE,0,D265/RawSEM!E265)</f>
        <v>5.0982549546212562E-3</v>
      </c>
      <c r="W265" s="75">
        <f>IF(ISERROR(E265/RawSEM!F265)=TRUE,0,E265/RawSEM!F265)</f>
        <v>-6.1986091294018719E-3</v>
      </c>
      <c r="X265" s="75">
        <f>IF(ISERROR(F265/RawSEM!G265)=TRUE,0,F265/RawSEM!G265)</f>
        <v>4.7752725269331397E-4</v>
      </c>
      <c r="Y265" s="75">
        <f>IF(ISERROR(G265/RawSEM!H265)=TRUE,0,G265/RawSEM!H265)</f>
        <v>-6.2770831913878415E-3</v>
      </c>
      <c r="Z265" s="75">
        <f>IF(ISERROR(H265/RawSEM!I265)=TRUE,0,H265/RawSEM!I265)</f>
        <v>4.141538056519488E-3</v>
      </c>
      <c r="AA265" s="75">
        <f>IF(ISERROR(I265/RawSEM!J265)=TRUE,0,I265/RawSEM!J265)</f>
        <v>-3.3781470179956204E-3</v>
      </c>
      <c r="AB265" s="56" t="str">
        <f t="shared" si="29"/>
        <v>09-Apr-2025  Bl No 72</v>
      </c>
      <c r="CQ265" s="75"/>
      <c r="CR265" s="75"/>
      <c r="CS265" s="75"/>
      <c r="CT265" s="75"/>
      <c r="CU265" s="75"/>
      <c r="CV265" s="75"/>
      <c r="CW265" s="75"/>
      <c r="CX265" s="56"/>
    </row>
    <row r="266" spans="1:102" ht="17.100000000000001" customHeight="1" x14ac:dyDescent="0.25">
      <c r="A266" s="60">
        <f>RawSEM!A266</f>
        <v>45756</v>
      </c>
      <c r="B266" s="18">
        <v>73</v>
      </c>
      <c r="C266" s="20">
        <f>-RawSEM!D266+RawSCADA!D266</f>
        <v>15.667471666666643</v>
      </c>
      <c r="D266" s="20">
        <f>-RawSEM!E266+RawSCADA!E266</f>
        <v>2.0215704444444498</v>
      </c>
      <c r="E266" s="20">
        <f>-RawSEM!F266+RawSCADA!F266</f>
        <v>-1.9442111111111444</v>
      </c>
      <c r="F266" s="20">
        <f>-RawSEM!G266+RawSCADA!G266</f>
        <v>-0.67023188888890672</v>
      </c>
      <c r="G266" s="20">
        <f>-RawSEM!H266+RawSCADA!H266</f>
        <v>-0.42402266666664445</v>
      </c>
      <c r="H266" s="20">
        <f>-RawSEM!I266+RawSCADA!I266</f>
        <v>-2.2159352222222282</v>
      </c>
      <c r="I266" s="20">
        <f>-RawSEM!J266+RawSCADA!J266</f>
        <v>-1.8459836666666547</v>
      </c>
      <c r="J266" s="56" t="str">
        <f t="shared" si="28"/>
        <v>09-Apr-2025  Bl No 73</v>
      </c>
      <c r="K266" s="18">
        <f t="shared" si="27"/>
        <v>9</v>
      </c>
      <c r="U266" s="75">
        <f>IF(ISERROR(C266/RawSEM!D266)=TRUE,0,C266/RawSEM!D266)</f>
        <v>9.2919121505236832E-3</v>
      </c>
      <c r="V266" s="75">
        <f>IF(ISERROR(D266/RawSEM!E266)=TRUE,0,D266/RawSEM!E266)</f>
        <v>1.2600336033264787E-2</v>
      </c>
      <c r="W266" s="75">
        <f>IF(ISERROR(E266/RawSEM!F266)=TRUE,0,E266/RawSEM!F266)</f>
        <v>-6.9026488208230883E-3</v>
      </c>
      <c r="X266" s="75">
        <f>IF(ISERROR(F266/RawSEM!G266)=TRUE,0,F266/RawSEM!G266)</f>
        <v>-3.8864165528238541E-3</v>
      </c>
      <c r="Y266" s="75">
        <f>IF(ISERROR(G266/RawSEM!H266)=TRUE,0,G266/RawSEM!H266)</f>
        <v>-3.0378642854139047E-3</v>
      </c>
      <c r="Z266" s="75">
        <f>IF(ISERROR(H266/RawSEM!I266)=TRUE,0,H266/RawSEM!I266)</f>
        <v>-2.283038283449372E-2</v>
      </c>
      <c r="AA266" s="75">
        <f>IF(ISERROR(I266/RawSEM!J266)=TRUE,0,I266/RawSEM!J266)</f>
        <v>-1.1445490626932326E-2</v>
      </c>
      <c r="AB266" s="56" t="str">
        <f t="shared" si="29"/>
        <v>09-Apr-2025  Bl No 73</v>
      </c>
      <c r="CQ266" s="75"/>
      <c r="CR266" s="75"/>
      <c r="CS266" s="75"/>
      <c r="CT266" s="75"/>
      <c r="CU266" s="75"/>
      <c r="CV266" s="75"/>
      <c r="CW266" s="75"/>
      <c r="CX266" s="56"/>
    </row>
    <row r="267" spans="1:102" ht="17.100000000000001" customHeight="1" x14ac:dyDescent="0.25">
      <c r="A267" s="60">
        <f>RawSEM!A267</f>
        <v>45756</v>
      </c>
      <c r="B267" s="18">
        <v>74</v>
      </c>
      <c r="C267" s="20">
        <f>-RawSEM!D267+RawSCADA!D267</f>
        <v>15.892695000000003</v>
      </c>
      <c r="D267" s="20">
        <f>-RawSEM!E267+RawSCADA!E267</f>
        <v>0.74746288888889012</v>
      </c>
      <c r="E267" s="20">
        <f>-RawSEM!F267+RawSCADA!F267</f>
        <v>-1.0146676666666963</v>
      </c>
      <c r="F267" s="20">
        <f>-RawSEM!G267+RawSCADA!G267</f>
        <v>-0.21471900000000232</v>
      </c>
      <c r="G267" s="20">
        <f>-RawSEM!H267+RawSCADA!H267</f>
        <v>-0.17297944444445079</v>
      </c>
      <c r="H267" s="20">
        <f>-RawSEM!I267+RawSCADA!I267</f>
        <v>-0.76943977777777661</v>
      </c>
      <c r="I267" s="20">
        <f>-RawSEM!J267+RawSCADA!J267</f>
        <v>-0.91322166666668636</v>
      </c>
      <c r="J267" s="56" t="str">
        <f t="shared" si="28"/>
        <v>09-Apr-2025  Bl No 74</v>
      </c>
      <c r="K267" s="18">
        <f t="shared" si="27"/>
        <v>9</v>
      </c>
      <c r="U267" s="75">
        <f>IF(ISERROR(C267/RawSEM!D267)=TRUE,0,C267/RawSEM!D267)</f>
        <v>9.521628128645496E-3</v>
      </c>
      <c r="V267" s="75">
        <f>IF(ISERROR(D267/RawSEM!E267)=TRUE,0,D267/RawSEM!E267)</f>
        <v>4.8291433942443144E-3</v>
      </c>
      <c r="W267" s="75">
        <f>IF(ISERROR(E267/RawSEM!F267)=TRUE,0,E267/RawSEM!F267)</f>
        <v>-3.4186685624311704E-3</v>
      </c>
      <c r="X267" s="75">
        <f>IF(ISERROR(F267/RawSEM!G267)=TRUE,0,F267/RawSEM!G267)</f>
        <v>-1.219706024030697E-3</v>
      </c>
      <c r="Y267" s="75">
        <f>IF(ISERROR(G267/RawSEM!H267)=TRUE,0,G267/RawSEM!H267)</f>
        <v>-1.2982234323736656E-3</v>
      </c>
      <c r="Z267" s="75">
        <f>IF(ISERROR(H267/RawSEM!I267)=TRUE,0,H267/RawSEM!I267)</f>
        <v>-6.9641130290947718E-3</v>
      </c>
      <c r="AA267" s="75">
        <f>IF(ISERROR(I267/RawSEM!J267)=TRUE,0,I267/RawSEM!J267)</f>
        <v>-5.6543152241034936E-3</v>
      </c>
      <c r="AB267" s="56" t="str">
        <f t="shared" si="29"/>
        <v>09-Apr-2025  Bl No 74</v>
      </c>
      <c r="CQ267" s="75"/>
      <c r="CR267" s="75"/>
      <c r="CS267" s="75"/>
      <c r="CT267" s="75"/>
      <c r="CU267" s="75"/>
      <c r="CV267" s="75"/>
      <c r="CW267" s="75"/>
      <c r="CX267" s="56"/>
    </row>
    <row r="268" spans="1:102" ht="17.100000000000001" customHeight="1" x14ac:dyDescent="0.25">
      <c r="A268" s="60">
        <f>RawSEM!A268</f>
        <v>45756</v>
      </c>
      <c r="B268" s="18">
        <v>75</v>
      </c>
      <c r="C268" s="20">
        <f>-RawSEM!D268+RawSCADA!D268</f>
        <v>21.498280666666687</v>
      </c>
      <c r="D268" s="20">
        <f>-RawSEM!E268+RawSCADA!E268</f>
        <v>2.095060999999987</v>
      </c>
      <c r="E268" s="20">
        <f>-RawSEM!F268+RawSCADA!F268</f>
        <v>2.9444389999999885</v>
      </c>
      <c r="F268" s="20">
        <f>-RawSEM!G268+RawSCADA!G268</f>
        <v>-0.52558088888889642</v>
      </c>
      <c r="G268" s="20">
        <f>-RawSEM!H268+RawSCADA!H268</f>
        <v>-0.54258355555555227</v>
      </c>
      <c r="H268" s="20">
        <f>-RawSEM!I268+RawSCADA!I268</f>
        <v>0.58240122222221657</v>
      </c>
      <c r="I268" s="20">
        <f>-RawSEM!J268+RawSCADA!J268</f>
        <v>-2.029074666666645</v>
      </c>
      <c r="J268" s="56" t="str">
        <f t="shared" si="28"/>
        <v>09-Apr-2025  Bl No 75</v>
      </c>
      <c r="K268" s="18">
        <f t="shared" si="27"/>
        <v>9</v>
      </c>
      <c r="U268" s="75">
        <f>IF(ISERROR(C268/RawSEM!D268)=TRUE,0,C268/RawSEM!D268)</f>
        <v>1.2999372694832909E-2</v>
      </c>
      <c r="V268" s="75">
        <f>IF(ISERROR(D268/RawSEM!E268)=TRUE,0,D268/RawSEM!E268)</f>
        <v>1.3538488822432018E-2</v>
      </c>
      <c r="W268" s="75">
        <f>IF(ISERROR(E268/RawSEM!F268)=TRUE,0,E268/RawSEM!F268)</f>
        <v>1.0278996131987168E-2</v>
      </c>
      <c r="X268" s="75">
        <f>IF(ISERROR(F268/RawSEM!G268)=TRUE,0,F268/RawSEM!G268)</f>
        <v>-2.9957423623113723E-3</v>
      </c>
      <c r="Y268" s="75">
        <f>IF(ISERROR(G268/RawSEM!H268)=TRUE,0,G268/RawSEM!H268)</f>
        <v>-4.0646616591420376E-3</v>
      </c>
      <c r="Z268" s="75">
        <f>IF(ISERROR(H268/RawSEM!I268)=TRUE,0,H268/RawSEM!I268)</f>
        <v>5.3300644861606827E-3</v>
      </c>
      <c r="AA268" s="75">
        <f>IF(ISERROR(I268/RawSEM!J268)=TRUE,0,I268/RawSEM!J268)</f>
        <v>-1.2383158710164467E-2</v>
      </c>
      <c r="AB268" s="56" t="str">
        <f t="shared" si="29"/>
        <v>09-Apr-2025  Bl No 75</v>
      </c>
      <c r="CQ268" s="75"/>
      <c r="CR268" s="75"/>
      <c r="CS268" s="75"/>
      <c r="CT268" s="75"/>
      <c r="CU268" s="75"/>
      <c r="CV268" s="75"/>
      <c r="CW268" s="75"/>
      <c r="CX268" s="56"/>
    </row>
    <row r="269" spans="1:102" ht="17.100000000000001" customHeight="1" x14ac:dyDescent="0.25">
      <c r="A269" s="60">
        <f>RawSEM!A269</f>
        <v>45756</v>
      </c>
      <c r="B269" s="18">
        <v>76</v>
      </c>
      <c r="C269" s="20">
        <f>-RawSEM!D269+RawSCADA!D269</f>
        <v>20.675677666666843</v>
      </c>
      <c r="D269" s="20">
        <f>-RawSEM!E269+RawSCADA!E269</f>
        <v>1.0007455555555396</v>
      </c>
      <c r="E269" s="20">
        <f>-RawSEM!F269+RawSCADA!F269</f>
        <v>3.1944892222222165</v>
      </c>
      <c r="F269" s="20">
        <f>-RawSEM!G269+RawSCADA!G269</f>
        <v>-0.21122488888889279</v>
      </c>
      <c r="G269" s="20">
        <f>-RawSEM!H269+RawSCADA!H269</f>
        <v>-0.29088144444443742</v>
      </c>
      <c r="H269" s="20">
        <f>-RawSEM!I269+RawSCADA!I269</f>
        <v>0.85780288888888379</v>
      </c>
      <c r="I269" s="20">
        <f>-RawSEM!J269+RawSCADA!J269</f>
        <v>-1.3348285555555606</v>
      </c>
      <c r="J269" s="56" t="str">
        <f t="shared" si="28"/>
        <v>09-Apr-2025  Bl No 76</v>
      </c>
      <c r="K269" s="18">
        <f t="shared" si="27"/>
        <v>9</v>
      </c>
      <c r="U269" s="75">
        <f>IF(ISERROR(C269/RawSEM!D269)=TRUE,0,C269/RawSEM!D269)</f>
        <v>1.256088306009478E-2</v>
      </c>
      <c r="V269" s="75">
        <f>IF(ISERROR(D269/RawSEM!E269)=TRUE,0,D269/RawSEM!E269)</f>
        <v>7.2092421429143993E-3</v>
      </c>
      <c r="W269" s="75">
        <f>IF(ISERROR(E269/RawSEM!F269)=TRUE,0,E269/RawSEM!F269)</f>
        <v>1.1309663934998215E-2</v>
      </c>
      <c r="X269" s="75">
        <f>IF(ISERROR(F269/RawSEM!G269)=TRUE,0,F269/RawSEM!G269)</f>
        <v>-1.2182255291302737E-3</v>
      </c>
      <c r="Y269" s="75">
        <f>IF(ISERROR(G269/RawSEM!H269)=TRUE,0,G269/RawSEM!H269)</f>
        <v>-2.2662790174242508E-3</v>
      </c>
      <c r="Z269" s="75">
        <f>IF(ISERROR(H269/RawSEM!I269)=TRUE,0,H269/RawSEM!I269)</f>
        <v>8.1531518401927149E-3</v>
      </c>
      <c r="AA269" s="75">
        <f>IF(ISERROR(I269/RawSEM!J269)=TRUE,0,I269/RawSEM!J269)</f>
        <v>-8.0654293387042927E-3</v>
      </c>
      <c r="AB269" s="56" t="str">
        <f t="shared" si="29"/>
        <v>09-Apr-2025  Bl No 76</v>
      </c>
      <c r="CQ269" s="75"/>
      <c r="CR269" s="75"/>
      <c r="CS269" s="75"/>
      <c r="CT269" s="75"/>
      <c r="CU269" s="75"/>
      <c r="CV269" s="75"/>
      <c r="CW269" s="75"/>
      <c r="CX269" s="56"/>
    </row>
    <row r="270" spans="1:102" ht="17.100000000000001" customHeight="1" x14ac:dyDescent="0.25">
      <c r="A270" s="60">
        <f>RawSEM!A270</f>
        <v>45756</v>
      </c>
      <c r="B270" s="18">
        <v>77</v>
      </c>
      <c r="C270" s="20">
        <f>-RawSEM!D270+RawSCADA!D270</f>
        <v>19.811280888888859</v>
      </c>
      <c r="D270" s="20">
        <f>-RawSEM!E270+RawSCADA!E270</f>
        <v>2.1845415555555405</v>
      </c>
      <c r="E270" s="20">
        <f>-RawSEM!F270+RawSCADA!F270</f>
        <v>4.1820972222222395</v>
      </c>
      <c r="F270" s="20">
        <f>-RawSEM!G270+RawSCADA!G270</f>
        <v>0.22221333333334314</v>
      </c>
      <c r="G270" s="20">
        <f>-RawSEM!H270+RawSCADA!H270</f>
        <v>-0.43229622222223441</v>
      </c>
      <c r="H270" s="20">
        <f>-RawSEM!I270+RawSCADA!I270</f>
        <v>-0.10561055555555754</v>
      </c>
      <c r="I270" s="20">
        <f>-RawSEM!J270+RawSCADA!J270</f>
        <v>-1.3785390000000177</v>
      </c>
      <c r="J270" s="56" t="str">
        <f t="shared" si="28"/>
        <v>09-Apr-2025  Bl No 77</v>
      </c>
      <c r="K270" s="18">
        <f t="shared" si="27"/>
        <v>9</v>
      </c>
      <c r="U270" s="75">
        <f>IF(ISERROR(C270/RawSEM!D270)=TRUE,0,C270/RawSEM!D270)</f>
        <v>1.205305849703295E-2</v>
      </c>
      <c r="V270" s="75">
        <f>IF(ISERROR(D270/RawSEM!E270)=TRUE,0,D270/RawSEM!E270)</f>
        <v>1.6293847521096499E-2</v>
      </c>
      <c r="W270" s="75">
        <f>IF(ISERROR(E270/RawSEM!F270)=TRUE,0,E270/RawSEM!F270)</f>
        <v>1.4810909324147524E-2</v>
      </c>
      <c r="X270" s="75">
        <f>IF(ISERROR(F270/RawSEM!G270)=TRUE,0,F270/RawSEM!G270)</f>
        <v>1.3010081900128891E-3</v>
      </c>
      <c r="Y270" s="75">
        <f>IF(ISERROR(G270/RawSEM!H270)=TRUE,0,G270/RawSEM!H270)</f>
        <v>-3.4386511764715167E-3</v>
      </c>
      <c r="Z270" s="75">
        <f>IF(ISERROR(H270/RawSEM!I270)=TRUE,0,H270/RawSEM!I270)</f>
        <v>-1.0142066504136851E-3</v>
      </c>
      <c r="AA270" s="75">
        <f>IF(ISERROR(I270/RawSEM!J270)=TRUE,0,I270/RawSEM!J270)</f>
        <v>-8.2229750042948999E-3</v>
      </c>
      <c r="AB270" s="56" t="str">
        <f t="shared" si="29"/>
        <v>09-Apr-2025  Bl No 77</v>
      </c>
      <c r="CQ270" s="75"/>
      <c r="CR270" s="75"/>
      <c r="CS270" s="75"/>
      <c r="CT270" s="75"/>
      <c r="CU270" s="75"/>
      <c r="CV270" s="75"/>
      <c r="CW270" s="75"/>
      <c r="CX270" s="56"/>
    </row>
    <row r="271" spans="1:102" ht="17.100000000000001" customHeight="1" x14ac:dyDescent="0.25">
      <c r="A271" s="60">
        <f>RawSEM!A271</f>
        <v>45756</v>
      </c>
      <c r="B271" s="18">
        <v>78</v>
      </c>
      <c r="C271" s="20">
        <f>-RawSEM!D271+RawSCADA!D271</f>
        <v>20.025048777777783</v>
      </c>
      <c r="D271" s="20">
        <f>-RawSEM!E271+RawSCADA!E271</f>
        <v>3.952680222222213</v>
      </c>
      <c r="E271" s="20">
        <f>-RawSEM!F271+RawSCADA!F271</f>
        <v>3.5115323333333208</v>
      </c>
      <c r="F271" s="20">
        <f>-RawSEM!G271+RawSCADA!G271</f>
        <v>-0.21247466666667947</v>
      </c>
      <c r="G271" s="20">
        <f>-RawSEM!H271+RawSCADA!H271</f>
        <v>9.7698555555552957E-2</v>
      </c>
      <c r="H271" s="20">
        <f>-RawSEM!I271+RawSCADA!I271</f>
        <v>1.0306265555555569</v>
      </c>
      <c r="I271" s="20">
        <f>-RawSEM!J271+RawSCADA!J271</f>
        <v>-1.592099888888896</v>
      </c>
      <c r="J271" s="56" t="str">
        <f t="shared" si="28"/>
        <v>09-Apr-2025  Bl No 78</v>
      </c>
      <c r="K271" s="18">
        <f t="shared" si="27"/>
        <v>9</v>
      </c>
      <c r="U271" s="75">
        <f>IF(ISERROR(C271/RawSEM!D271)=TRUE,0,C271/RawSEM!D271)</f>
        <v>1.2043930296116435E-2</v>
      </c>
      <c r="V271" s="75">
        <f>IF(ISERROR(D271/RawSEM!E271)=TRUE,0,D271/RawSEM!E271)</f>
        <v>3.1258471408594363E-2</v>
      </c>
      <c r="W271" s="75">
        <f>IF(ISERROR(E271/RawSEM!F271)=TRUE,0,E271/RawSEM!F271)</f>
        <v>1.212557418833235E-2</v>
      </c>
      <c r="X271" s="75">
        <f>IF(ISERROR(F271/RawSEM!G271)=TRUE,0,F271/RawSEM!G271)</f>
        <v>-1.2187083649146224E-3</v>
      </c>
      <c r="Y271" s="75">
        <f>IF(ISERROR(G271/RawSEM!H271)=TRUE,0,G271/RawSEM!H271)</f>
        <v>7.7291204301436166E-4</v>
      </c>
      <c r="Z271" s="75">
        <f>IF(ISERROR(H271/RawSEM!I271)=TRUE,0,H271/RawSEM!I271)</f>
        <v>1.0151475851767814E-2</v>
      </c>
      <c r="AA271" s="75">
        <f>IF(ISERROR(I271/RawSEM!J271)=TRUE,0,I271/RawSEM!J271)</f>
        <v>-9.6343292754428114E-3</v>
      </c>
      <c r="AB271" s="56" t="str">
        <f t="shared" si="29"/>
        <v>09-Apr-2025  Bl No 78</v>
      </c>
      <c r="CQ271" s="75"/>
      <c r="CR271" s="75"/>
      <c r="CS271" s="75"/>
      <c r="CT271" s="75"/>
      <c r="CU271" s="75"/>
      <c r="CV271" s="75"/>
      <c r="CW271" s="75"/>
      <c r="CX271" s="56"/>
    </row>
    <row r="272" spans="1:102" ht="17.100000000000001" customHeight="1" x14ac:dyDescent="0.25">
      <c r="A272" s="60">
        <f>RawSEM!A272</f>
        <v>45756</v>
      </c>
      <c r="B272" s="18">
        <v>79</v>
      </c>
      <c r="C272" s="20">
        <f>-RawSEM!D272+RawSCADA!D272</f>
        <v>22.701149222222057</v>
      </c>
      <c r="D272" s="20">
        <f>-RawSEM!E272+RawSCADA!E272</f>
        <v>1.618142777777777</v>
      </c>
      <c r="E272" s="20">
        <f>-RawSEM!F272+RawSCADA!F272</f>
        <v>3.0076517777777667</v>
      </c>
      <c r="F272" s="20">
        <f>-RawSEM!G272+RawSCADA!G272</f>
        <v>-0.52001188888888805</v>
      </c>
      <c r="G272" s="20">
        <f>-RawSEM!H272+RawSCADA!H272</f>
        <v>2.9138222222215404E-2</v>
      </c>
      <c r="H272" s="20">
        <f>-RawSEM!I272+RawSCADA!I272</f>
        <v>0.77688333333333048</v>
      </c>
      <c r="I272" s="20">
        <f>-RawSEM!J272+RawSCADA!J272</f>
        <v>-1.8644504444444294</v>
      </c>
      <c r="J272" s="56" t="str">
        <f t="shared" si="28"/>
        <v>09-Apr-2025  Bl No 79</v>
      </c>
      <c r="K272" s="18">
        <f t="shared" si="27"/>
        <v>9</v>
      </c>
      <c r="U272" s="75">
        <f>IF(ISERROR(C272/RawSEM!D272)=TRUE,0,C272/RawSEM!D272)</f>
        <v>1.3810813075252117E-2</v>
      </c>
      <c r="V272" s="75">
        <f>IF(ISERROR(D272/RawSEM!E272)=TRUE,0,D272/RawSEM!E272)</f>
        <v>1.3388612040646697E-2</v>
      </c>
      <c r="W272" s="75">
        <f>IF(ISERROR(E272/RawSEM!F272)=TRUE,0,E272/RawSEM!F272)</f>
        <v>1.0238152350240382E-2</v>
      </c>
      <c r="X272" s="75">
        <f>IF(ISERROR(F272/RawSEM!G272)=TRUE,0,F272/RawSEM!G272)</f>
        <v>-3.1001240932754981E-3</v>
      </c>
      <c r="Y272" s="75">
        <f>IF(ISERROR(G272/RawSEM!H272)=TRUE,0,G272/RawSEM!H272)</f>
        <v>2.4213086685658899E-4</v>
      </c>
      <c r="Z272" s="75">
        <f>IF(ISERROR(H272/RawSEM!I272)=TRUE,0,H272/RawSEM!I272)</f>
        <v>8.024725789302585E-3</v>
      </c>
      <c r="AA272" s="75">
        <f>IF(ISERROR(I272/RawSEM!J272)=TRUE,0,I272/RawSEM!J272)</f>
        <v>-1.1275426744634758E-2</v>
      </c>
      <c r="AB272" s="56" t="str">
        <f t="shared" si="29"/>
        <v>09-Apr-2025  Bl No 79</v>
      </c>
      <c r="CQ272" s="75"/>
      <c r="CR272" s="75"/>
      <c r="CS272" s="75"/>
      <c r="CT272" s="75"/>
      <c r="CU272" s="75"/>
      <c r="CV272" s="75"/>
      <c r="CW272" s="75"/>
      <c r="CX272" s="56"/>
    </row>
    <row r="273" spans="1:102" ht="17.100000000000001" customHeight="1" x14ac:dyDescent="0.25">
      <c r="A273" s="60">
        <f>RawSEM!A273</f>
        <v>45756</v>
      </c>
      <c r="B273" s="18">
        <v>80</v>
      </c>
      <c r="C273" s="20">
        <f>-RawSEM!D273+RawSCADA!D273</f>
        <v>21.583910888889022</v>
      </c>
      <c r="D273" s="20">
        <f>-RawSEM!E273+RawSCADA!E273</f>
        <v>2.2343441111111133</v>
      </c>
      <c r="E273" s="20">
        <f>-RawSEM!F273+RawSCADA!F273</f>
        <v>2.5567105555555258</v>
      </c>
      <c r="F273" s="20">
        <f>-RawSEM!G273+RawSCADA!G273</f>
        <v>-0.14305411111109834</v>
      </c>
      <c r="G273" s="20">
        <f>-RawSEM!H273+RawSCADA!H273</f>
        <v>-0.37074044444445065</v>
      </c>
      <c r="H273" s="20">
        <f>-RawSEM!I273+RawSCADA!I273</f>
        <v>-3.2963384444444443</v>
      </c>
      <c r="I273" s="20">
        <f>-RawSEM!J273+RawSCADA!J273</f>
        <v>-0.89975133333334156</v>
      </c>
      <c r="J273" s="56" t="str">
        <f t="shared" si="28"/>
        <v>09-Apr-2025  Bl No 80</v>
      </c>
      <c r="K273" s="18">
        <f t="shared" si="27"/>
        <v>9</v>
      </c>
      <c r="U273" s="75">
        <f>IF(ISERROR(C273/RawSEM!D273)=TRUE,0,C273/RawSEM!D273)</f>
        <v>1.3249539526195777E-2</v>
      </c>
      <c r="V273" s="75">
        <f>IF(ISERROR(D273/RawSEM!E273)=TRUE,0,D273/RawSEM!E273)</f>
        <v>1.7885471580465193E-2</v>
      </c>
      <c r="W273" s="75">
        <f>IF(ISERROR(E273/RawSEM!F273)=TRUE,0,E273/RawSEM!F273)</f>
        <v>8.758569624142289E-3</v>
      </c>
      <c r="X273" s="75">
        <f>IF(ISERROR(F273/RawSEM!G273)=TRUE,0,F273/RawSEM!G273)</f>
        <v>-8.5860142481545935E-4</v>
      </c>
      <c r="Y273" s="75">
        <f>IF(ISERROR(G273/RawSEM!H273)=TRUE,0,G273/RawSEM!H273)</f>
        <v>-2.9147361256120566E-3</v>
      </c>
      <c r="Z273" s="75">
        <f>IF(ISERROR(H273/RawSEM!I273)=TRUE,0,H273/RawSEM!I273)</f>
        <v>-3.2989248014888117E-2</v>
      </c>
      <c r="AA273" s="75">
        <f>IF(ISERROR(I273/RawSEM!J273)=TRUE,0,I273/RawSEM!J273)</f>
        <v>-5.5248819395321315E-3</v>
      </c>
      <c r="AB273" s="56" t="str">
        <f t="shared" si="29"/>
        <v>09-Apr-2025  Bl No 80</v>
      </c>
      <c r="CQ273" s="75"/>
      <c r="CR273" s="75"/>
      <c r="CS273" s="75"/>
      <c r="CT273" s="75"/>
      <c r="CU273" s="75"/>
      <c r="CV273" s="75"/>
      <c r="CW273" s="75"/>
      <c r="CX273" s="56"/>
    </row>
    <row r="274" spans="1:102" ht="17.100000000000001" customHeight="1" x14ac:dyDescent="0.25">
      <c r="A274" s="60">
        <f>RawSEM!A274</f>
        <v>45756</v>
      </c>
      <c r="B274" s="18">
        <v>81</v>
      </c>
      <c r="C274" s="20">
        <f>-RawSEM!D274+RawSCADA!D274</f>
        <v>18.503818111111059</v>
      </c>
      <c r="D274" s="20">
        <f>-RawSEM!E274+RawSCADA!E274</f>
        <v>2.3558476666666763</v>
      </c>
      <c r="E274" s="20">
        <f>-RawSEM!F274+RawSCADA!F274</f>
        <v>4.778343444444431</v>
      </c>
      <c r="F274" s="20">
        <f>-RawSEM!G274+RawSCADA!G274</f>
        <v>-0.54691522222222488</v>
      </c>
      <c r="G274" s="20">
        <f>-RawSEM!H274+RawSCADA!H274</f>
        <v>-0.52719100000000196</v>
      </c>
      <c r="H274" s="20">
        <f>-RawSEM!I274+RawSCADA!I274</f>
        <v>6.3560444444448194E-2</v>
      </c>
      <c r="I274" s="20">
        <f>-RawSEM!J274+RawSCADA!J274</f>
        <v>-1.4790114444444384</v>
      </c>
      <c r="J274" s="56" t="str">
        <f t="shared" si="28"/>
        <v>09-Apr-2025  Bl No 81</v>
      </c>
      <c r="K274" s="18">
        <f t="shared" si="27"/>
        <v>9</v>
      </c>
      <c r="U274" s="75">
        <f>IF(ISERROR(C274/RawSEM!D274)=TRUE,0,C274/RawSEM!D274)</f>
        <v>1.1541828026558383E-2</v>
      </c>
      <c r="V274" s="75">
        <f>IF(ISERROR(D274/RawSEM!E274)=TRUE,0,D274/RawSEM!E274)</f>
        <v>1.8713016499678017E-2</v>
      </c>
      <c r="W274" s="75">
        <f>IF(ISERROR(E274/RawSEM!F274)=TRUE,0,E274/RawSEM!F274)</f>
        <v>1.6915076857336751E-2</v>
      </c>
      <c r="X274" s="75">
        <f>IF(ISERROR(F274/RawSEM!G274)=TRUE,0,F274/RawSEM!G274)</f>
        <v>-3.3786408813522607E-3</v>
      </c>
      <c r="Y274" s="75">
        <f>IF(ISERROR(G274/RawSEM!H274)=TRUE,0,G274/RawSEM!H274)</f>
        <v>-4.2842665912519009E-3</v>
      </c>
      <c r="Z274" s="75">
        <f>IF(ISERROR(H274/RawSEM!I274)=TRUE,0,H274/RawSEM!I274)</f>
        <v>5.7487884254840845E-4</v>
      </c>
      <c r="AA274" s="75">
        <f>IF(ISERROR(I274/RawSEM!J274)=TRUE,0,I274/RawSEM!J274)</f>
        <v>-9.2796409418131401E-3</v>
      </c>
      <c r="AB274" s="56" t="str">
        <f t="shared" si="29"/>
        <v>09-Apr-2025  Bl No 81</v>
      </c>
      <c r="CQ274" s="75"/>
      <c r="CR274" s="75"/>
      <c r="CS274" s="75"/>
      <c r="CT274" s="75"/>
      <c r="CU274" s="75"/>
      <c r="CV274" s="75"/>
      <c r="CW274" s="75"/>
      <c r="CX274" s="56"/>
    </row>
    <row r="275" spans="1:102" ht="17.100000000000001" customHeight="1" x14ac:dyDescent="0.25">
      <c r="A275" s="60">
        <f>RawSEM!A275</f>
        <v>45756</v>
      </c>
      <c r="B275" s="18">
        <v>82</v>
      </c>
      <c r="C275" s="20">
        <f>-RawSEM!D275+RawSCADA!D275</f>
        <v>18.827064444444432</v>
      </c>
      <c r="D275" s="20">
        <f>-RawSEM!E275+RawSCADA!E275</f>
        <v>1.1725727777777735</v>
      </c>
      <c r="E275" s="20">
        <f>-RawSEM!F275+RawSCADA!F275</f>
        <v>3.8464546666666593</v>
      </c>
      <c r="F275" s="20">
        <f>-RawSEM!G275+RawSCADA!G275</f>
        <v>0.56612055555555685</v>
      </c>
      <c r="G275" s="20">
        <f>-RawSEM!H275+RawSCADA!H275</f>
        <v>-0.33475899999999115</v>
      </c>
      <c r="H275" s="20">
        <f>-RawSEM!I275+RawSCADA!I275</f>
        <v>0.51652055555555876</v>
      </c>
      <c r="I275" s="20">
        <f>-RawSEM!J275+RawSCADA!J275</f>
        <v>-0.73723322222221555</v>
      </c>
      <c r="J275" s="56" t="str">
        <f t="shared" si="28"/>
        <v>09-Apr-2025  Bl No 82</v>
      </c>
      <c r="K275" s="18">
        <f t="shared" si="27"/>
        <v>9</v>
      </c>
      <c r="U275" s="75">
        <f>IF(ISERROR(C275/RawSEM!D275)=TRUE,0,C275/RawSEM!D275)</f>
        <v>1.182389750715992E-2</v>
      </c>
      <c r="V275" s="75">
        <f>IF(ISERROR(D275/RawSEM!E275)=TRUE,0,D275/RawSEM!E275)</f>
        <v>9.7506621288843392E-3</v>
      </c>
      <c r="W275" s="75">
        <f>IF(ISERROR(E275/RawSEM!F275)=TRUE,0,E275/RawSEM!F275)</f>
        <v>1.352785919559429E-2</v>
      </c>
      <c r="X275" s="75">
        <f>IF(ISERROR(F275/RawSEM!G275)=TRUE,0,F275/RawSEM!G275)</f>
        <v>3.496454926974962E-3</v>
      </c>
      <c r="Y275" s="75">
        <f>IF(ISERROR(G275/RawSEM!H275)=TRUE,0,G275/RawSEM!H275)</f>
        <v>-2.507963835347076E-3</v>
      </c>
      <c r="Z275" s="75">
        <f>IF(ISERROR(H275/RawSEM!I275)=TRUE,0,H275/RawSEM!I275)</f>
        <v>4.7461054590956092E-3</v>
      </c>
      <c r="AA275" s="75">
        <f>IF(ISERROR(I275/RawSEM!J275)=TRUE,0,I275/RawSEM!J275)</f>
        <v>-4.6935527181029505E-3</v>
      </c>
      <c r="AB275" s="56" t="str">
        <f t="shared" si="29"/>
        <v>09-Apr-2025  Bl No 82</v>
      </c>
      <c r="CQ275" s="75"/>
      <c r="CR275" s="75"/>
      <c r="CS275" s="75"/>
      <c r="CT275" s="75"/>
      <c r="CU275" s="75"/>
      <c r="CV275" s="75"/>
      <c r="CW275" s="75"/>
      <c r="CX275" s="56"/>
    </row>
    <row r="276" spans="1:102" ht="17.100000000000001" customHeight="1" x14ac:dyDescent="0.25">
      <c r="A276" s="60">
        <f>RawSEM!A276</f>
        <v>45756</v>
      </c>
      <c r="B276" s="18">
        <v>83</v>
      </c>
      <c r="C276" s="20">
        <f>-RawSEM!D276+RawSCADA!D276</f>
        <v>27.429638111111217</v>
      </c>
      <c r="D276" s="20">
        <f>-RawSEM!E276+RawSCADA!E276</f>
        <v>2.040424999999999</v>
      </c>
      <c r="E276" s="20">
        <f>-RawSEM!F276+RawSCADA!F276</f>
        <v>3.4358527777778249</v>
      </c>
      <c r="F276" s="20">
        <f>-RawSEM!G276+RawSCADA!G276</f>
        <v>4.99189999999885E-2</v>
      </c>
      <c r="G276" s="20">
        <f>-RawSEM!H276+RawSCADA!H276</f>
        <v>-0.45885411111110841</v>
      </c>
      <c r="H276" s="20">
        <f>-RawSEM!I276+RawSCADA!I276</f>
        <v>0.74037511111112053</v>
      </c>
      <c r="I276" s="20">
        <f>-RawSEM!J276+RawSCADA!J276</f>
        <v>-1.5200408888888717</v>
      </c>
      <c r="J276" s="56" t="str">
        <f t="shared" si="28"/>
        <v>09-Apr-2025  Bl No 83</v>
      </c>
      <c r="K276" s="18">
        <f t="shared" si="27"/>
        <v>9</v>
      </c>
      <c r="U276" s="75">
        <f>IF(ISERROR(C276/RawSEM!D276)=TRUE,0,C276/RawSEM!D276)</f>
        <v>1.7267353885054557E-2</v>
      </c>
      <c r="V276" s="75">
        <f>IF(ISERROR(D276/RawSEM!E276)=TRUE,0,D276/RawSEM!E276)</f>
        <v>1.8073445671714348E-2</v>
      </c>
      <c r="W276" s="75">
        <f>IF(ISERROR(E276/RawSEM!F276)=TRUE,0,E276/RawSEM!F276)</f>
        <v>1.2019766919098973E-2</v>
      </c>
      <c r="X276" s="75">
        <f>IF(ISERROR(F276/RawSEM!G276)=TRUE,0,F276/RawSEM!G276)</f>
        <v>3.1538035949171307E-4</v>
      </c>
      <c r="Y276" s="75">
        <f>IF(ISERROR(G276/RawSEM!H276)=TRUE,0,G276/RawSEM!H276)</f>
        <v>-3.6665620773811336E-3</v>
      </c>
      <c r="Z276" s="75">
        <f>IF(ISERROR(H276/RawSEM!I276)=TRUE,0,H276/RawSEM!I276)</f>
        <v>6.8641722582358051E-3</v>
      </c>
      <c r="AA276" s="75">
        <f>IF(ISERROR(I276/RawSEM!J276)=TRUE,0,I276/RawSEM!J276)</f>
        <v>-9.6981462293656544E-3</v>
      </c>
      <c r="AB276" s="56" t="str">
        <f t="shared" si="29"/>
        <v>09-Apr-2025  Bl No 83</v>
      </c>
      <c r="CQ276" s="75"/>
      <c r="CR276" s="75"/>
      <c r="CS276" s="75"/>
      <c r="CT276" s="75"/>
      <c r="CU276" s="75"/>
      <c r="CV276" s="75"/>
      <c r="CW276" s="75"/>
      <c r="CX276" s="56"/>
    </row>
    <row r="277" spans="1:102" ht="17.100000000000001" customHeight="1" x14ac:dyDescent="0.25">
      <c r="A277" s="60">
        <f>RawSEM!A277</f>
        <v>45756</v>
      </c>
      <c r="B277" s="18">
        <v>84</v>
      </c>
      <c r="C277" s="20">
        <f>-RawSEM!D277+RawSCADA!D277</f>
        <v>19.438331555555578</v>
      </c>
      <c r="D277" s="20">
        <f>-RawSEM!E277+RawSCADA!E277</f>
        <v>3.089591222222225</v>
      </c>
      <c r="E277" s="20">
        <f>-RawSEM!F277+RawSCADA!F277</f>
        <v>3.3792199999999752</v>
      </c>
      <c r="F277" s="20">
        <f>-RawSEM!G277+RawSCADA!G277</f>
        <v>-1.3269528888888829</v>
      </c>
      <c r="G277" s="20">
        <f>-RawSEM!H277+RawSCADA!H277</f>
        <v>-0.76033599999999524</v>
      </c>
      <c r="H277" s="20">
        <f>-RawSEM!I277+RawSCADA!I277</f>
        <v>0.87696355555556238</v>
      </c>
      <c r="I277" s="20">
        <f>-RawSEM!J277+RawSCADA!J277</f>
        <v>-1.9378045555555445</v>
      </c>
      <c r="J277" s="56" t="str">
        <f t="shared" si="28"/>
        <v>09-Apr-2025  Bl No 84</v>
      </c>
      <c r="K277" s="18">
        <f t="shared" si="27"/>
        <v>9</v>
      </c>
      <c r="U277" s="75">
        <f>IF(ISERROR(C277/RawSEM!D277)=TRUE,0,C277/RawSEM!D277)</f>
        <v>1.2341880186285776E-2</v>
      </c>
      <c r="V277" s="75">
        <f>IF(ISERROR(D277/RawSEM!E277)=TRUE,0,D277/RawSEM!E277)</f>
        <v>2.8218537394255307E-2</v>
      </c>
      <c r="W277" s="75">
        <f>IF(ISERROR(E277/RawSEM!F277)=TRUE,0,E277/RawSEM!F277)</f>
        <v>1.2048160983470868E-2</v>
      </c>
      <c r="X277" s="75">
        <f>IF(ISERROR(F277/RawSEM!G277)=TRUE,0,F277/RawSEM!G277)</f>
        <v>-8.7271136891728367E-3</v>
      </c>
      <c r="Y277" s="75">
        <f>IF(ISERROR(G277/RawSEM!H277)=TRUE,0,G277/RawSEM!H277)</f>
        <v>-6.2607538568962623E-3</v>
      </c>
      <c r="Z277" s="75">
        <f>IF(ISERROR(H277/RawSEM!I277)=TRUE,0,H277/RawSEM!I277)</f>
        <v>8.2394128592379445E-3</v>
      </c>
      <c r="AA277" s="75">
        <f>IF(ISERROR(I277/RawSEM!J277)=TRUE,0,I277/RawSEM!J277)</f>
        <v>-1.2695726229182573E-2</v>
      </c>
      <c r="AB277" s="56" t="str">
        <f t="shared" si="29"/>
        <v>09-Apr-2025  Bl No 84</v>
      </c>
      <c r="CQ277" s="75"/>
      <c r="CR277" s="75"/>
      <c r="CS277" s="75"/>
      <c r="CT277" s="75"/>
      <c r="CU277" s="75"/>
      <c r="CV277" s="75"/>
      <c r="CW277" s="75"/>
      <c r="CX277" s="56"/>
    </row>
    <row r="278" spans="1:102" ht="17.100000000000001" customHeight="1" x14ac:dyDescent="0.25">
      <c r="A278" s="60">
        <f>RawSEM!A278</f>
        <v>45756</v>
      </c>
      <c r="B278" s="18">
        <v>85</v>
      </c>
      <c r="C278" s="20">
        <f>-RawSEM!D278+RawSCADA!D278</f>
        <v>17.988862222222224</v>
      </c>
      <c r="D278" s="20">
        <f>-RawSEM!E278+RawSCADA!E278</f>
        <v>3.8169217777777789</v>
      </c>
      <c r="E278" s="20">
        <f>-RawSEM!F278+RawSCADA!F278</f>
        <v>2.3216497777777931</v>
      </c>
      <c r="F278" s="20">
        <f>-RawSEM!G278+RawSCADA!G278</f>
        <v>0.26440777777776248</v>
      </c>
      <c r="G278" s="20">
        <f>-RawSEM!H278+RawSCADA!H278</f>
        <v>-0.14413455555555288</v>
      </c>
      <c r="H278" s="20">
        <f>-RawSEM!I278+RawSCADA!I278</f>
        <v>0.68865944444445404</v>
      </c>
      <c r="I278" s="20">
        <f>-RawSEM!J278+RawSCADA!J278</f>
        <v>-1.7826946666666572</v>
      </c>
      <c r="J278" s="56" t="str">
        <f t="shared" si="28"/>
        <v>09-Apr-2025  Bl No 85</v>
      </c>
      <c r="K278" s="18">
        <f t="shared" si="27"/>
        <v>9</v>
      </c>
      <c r="U278" s="75">
        <f>IF(ISERROR(C278/RawSEM!D278)=TRUE,0,C278/RawSEM!D278)</f>
        <v>1.1452063789505144E-2</v>
      </c>
      <c r="V278" s="75">
        <f>IF(ISERROR(D278/RawSEM!E278)=TRUE,0,D278/RawSEM!E278)</f>
        <v>3.9417150574801808E-2</v>
      </c>
      <c r="W278" s="75">
        <f>IF(ISERROR(E278/RawSEM!F278)=TRUE,0,E278/RawSEM!F278)</f>
        <v>8.3688930767703788E-3</v>
      </c>
      <c r="X278" s="75">
        <f>IF(ISERROR(F278/RawSEM!G278)=TRUE,0,F278/RawSEM!G278)</f>
        <v>1.8296007193645725E-3</v>
      </c>
      <c r="Y278" s="75">
        <f>IF(ISERROR(G278/RawSEM!H278)=TRUE,0,G278/RawSEM!H278)</f>
        <v>-1.2376569288354978E-3</v>
      </c>
      <c r="Z278" s="75">
        <f>IF(ISERROR(H278/RawSEM!I278)=TRUE,0,H278/RawSEM!I278)</f>
        <v>6.5972647994019676E-3</v>
      </c>
      <c r="AA278" s="75">
        <f>IF(ISERROR(I278/RawSEM!J278)=TRUE,0,I278/RawSEM!J278)</f>
        <v>-1.2082723332574158E-2</v>
      </c>
      <c r="AB278" s="56" t="str">
        <f t="shared" si="29"/>
        <v>09-Apr-2025  Bl No 85</v>
      </c>
      <c r="CQ278" s="75"/>
      <c r="CR278" s="75"/>
      <c r="CS278" s="75"/>
      <c r="CT278" s="75"/>
      <c r="CU278" s="75"/>
      <c r="CV278" s="75"/>
      <c r="CW278" s="75"/>
      <c r="CX278" s="56"/>
    </row>
    <row r="279" spans="1:102" ht="17.100000000000001" customHeight="1" x14ac:dyDescent="0.25">
      <c r="A279" s="60">
        <f>RawSEM!A279</f>
        <v>45756</v>
      </c>
      <c r="B279" s="18">
        <v>86</v>
      </c>
      <c r="C279" s="20">
        <f>-RawSEM!D279+RawSCADA!D279</f>
        <v>13.502023888888743</v>
      </c>
      <c r="D279" s="20">
        <f>-RawSEM!E279+RawSCADA!E279</f>
        <v>2.2460942222222258</v>
      </c>
      <c r="E279" s="20">
        <f>-RawSEM!F279+RawSCADA!F279</f>
        <v>2.3554508888888677</v>
      </c>
      <c r="F279" s="20">
        <f>-RawSEM!G279+RawSCADA!G279</f>
        <v>-1.1111592222222271</v>
      </c>
      <c r="G279" s="20">
        <f>-RawSEM!H279+RawSCADA!H279</f>
        <v>-7.1786666666611154E-3</v>
      </c>
      <c r="H279" s="20">
        <f>-RawSEM!I279+RawSCADA!I279</f>
        <v>0.61051544444444517</v>
      </c>
      <c r="I279" s="20">
        <f>-RawSEM!J279+RawSCADA!J279</f>
        <v>-1.2157704444444448</v>
      </c>
      <c r="J279" s="56" t="str">
        <f t="shared" si="28"/>
        <v>09-Apr-2025  Bl No 86</v>
      </c>
      <c r="K279" s="18">
        <f t="shared" si="27"/>
        <v>9</v>
      </c>
      <c r="U279" s="75">
        <f>IF(ISERROR(C279/RawSEM!D279)=TRUE,0,C279/RawSEM!D279)</f>
        <v>8.7023170162866779E-3</v>
      </c>
      <c r="V279" s="75">
        <f>IF(ISERROR(D279/RawSEM!E279)=TRUE,0,D279/RawSEM!E279)</f>
        <v>2.4462335010565474E-2</v>
      </c>
      <c r="W279" s="75">
        <f>IF(ISERROR(E279/RawSEM!F279)=TRUE,0,E279/RawSEM!F279)</f>
        <v>8.5072595430611304E-3</v>
      </c>
      <c r="X279" s="75">
        <f>IF(ISERROR(F279/RawSEM!G279)=TRUE,0,F279/RawSEM!G279)</f>
        <v>-8.042757002965268E-3</v>
      </c>
      <c r="Y279" s="75">
        <f>IF(ISERROR(G279/RawSEM!H279)=TRUE,0,G279/RawSEM!H279)</f>
        <v>-6.346242703701939E-5</v>
      </c>
      <c r="Z279" s="75">
        <f>IF(ISERROR(H279/RawSEM!I279)=TRUE,0,H279/RawSEM!I279)</f>
        <v>6.0191527893896524E-3</v>
      </c>
      <c r="AA279" s="75">
        <f>IF(ISERROR(I279/RawSEM!J279)=TRUE,0,I279/RawSEM!J279)</f>
        <v>-8.4980403596443353E-3</v>
      </c>
      <c r="AB279" s="56" t="str">
        <f t="shared" si="29"/>
        <v>09-Apr-2025  Bl No 86</v>
      </c>
      <c r="CQ279" s="75"/>
      <c r="CR279" s="75"/>
      <c r="CS279" s="75"/>
      <c r="CT279" s="75"/>
      <c r="CU279" s="75"/>
      <c r="CV279" s="75"/>
      <c r="CW279" s="75"/>
      <c r="CX279" s="56"/>
    </row>
    <row r="280" spans="1:102" ht="17.100000000000001" customHeight="1" x14ac:dyDescent="0.25">
      <c r="A280" s="60">
        <f>RawSEM!A280</f>
        <v>45756</v>
      </c>
      <c r="B280" s="18">
        <v>87</v>
      </c>
      <c r="C280" s="20">
        <f>-RawSEM!D280+RawSCADA!D280</f>
        <v>5.6085163333332275</v>
      </c>
      <c r="D280" s="20">
        <f>-RawSEM!E280+RawSCADA!E280</f>
        <v>3.2677284444444439</v>
      </c>
      <c r="E280" s="20">
        <f>-RawSEM!F280+RawSCADA!F280</f>
        <v>2.4877334444444159</v>
      </c>
      <c r="F280" s="20">
        <f>-RawSEM!G280+RawSCADA!G280</f>
        <v>0.38890822222219867</v>
      </c>
      <c r="G280" s="20">
        <f>-RawSEM!H280+RawSCADA!H280</f>
        <v>0.69467455555556512</v>
      </c>
      <c r="H280" s="20">
        <f>-RawSEM!I280+RawSCADA!I280</f>
        <v>0.81344233333334159</v>
      </c>
      <c r="I280" s="20">
        <f>-RawSEM!J280+RawSCADA!J280</f>
        <v>-1.8820301111111064</v>
      </c>
      <c r="J280" s="56" t="str">
        <f t="shared" si="28"/>
        <v>09-Apr-2025  Bl No 87</v>
      </c>
      <c r="K280" s="18">
        <f t="shared" si="27"/>
        <v>9</v>
      </c>
      <c r="U280" s="75">
        <f>IF(ISERROR(C280/RawSEM!D280)=TRUE,0,C280/RawSEM!D280)</f>
        <v>3.6646842994151113E-3</v>
      </c>
      <c r="V280" s="75">
        <f>IF(ISERROR(D280/RawSEM!E280)=TRUE,0,D280/RawSEM!E280)</f>
        <v>3.8494916463382683E-2</v>
      </c>
      <c r="W280" s="75">
        <f>IF(ISERROR(E280/RawSEM!F280)=TRUE,0,E280/RawSEM!F280)</f>
        <v>9.1010753606044215E-3</v>
      </c>
      <c r="X280" s="75">
        <f>IF(ISERROR(F280/RawSEM!G280)=TRUE,0,F280/RawSEM!G280)</f>
        <v>3.0025199806740207E-3</v>
      </c>
      <c r="Y280" s="75">
        <f>IF(ISERROR(G280/RawSEM!H280)=TRUE,0,G280/RawSEM!H280)</f>
        <v>7.0528199678724533E-3</v>
      </c>
      <c r="Z280" s="75">
        <f>IF(ISERROR(H280/RawSEM!I280)=TRUE,0,H280/RawSEM!I280)</f>
        <v>8.2982642629409221E-3</v>
      </c>
      <c r="AA280" s="75">
        <f>IF(ISERROR(I280/RawSEM!J280)=TRUE,0,I280/RawSEM!J280)</f>
        <v>-1.3015998710254854E-2</v>
      </c>
      <c r="AB280" s="56" t="str">
        <f t="shared" si="29"/>
        <v>09-Apr-2025  Bl No 87</v>
      </c>
      <c r="CQ280" s="75"/>
      <c r="CR280" s="75"/>
      <c r="CS280" s="75"/>
      <c r="CT280" s="75"/>
      <c r="CU280" s="75"/>
      <c r="CV280" s="75"/>
      <c r="CW280" s="75"/>
      <c r="CX280" s="56"/>
    </row>
    <row r="281" spans="1:102" ht="17.100000000000001" customHeight="1" x14ac:dyDescent="0.25">
      <c r="A281" s="60">
        <f>RawSEM!A281</f>
        <v>45756</v>
      </c>
      <c r="B281" s="18">
        <v>88</v>
      </c>
      <c r="C281" s="20">
        <f>-RawSEM!D281+RawSCADA!D281</f>
        <v>-0.4749605555555263</v>
      </c>
      <c r="D281" s="20">
        <f>-RawSEM!E281+RawSCADA!E281</f>
        <v>1.6905105555555622</v>
      </c>
      <c r="E281" s="20">
        <f>-RawSEM!F281+RawSCADA!F281</f>
        <v>1.9916095555555557</v>
      </c>
      <c r="F281" s="20">
        <f>-RawSEM!G281+RawSCADA!G281</f>
        <v>-0.95290211111111489</v>
      </c>
      <c r="G281" s="20">
        <f>-RawSEM!H281+RawSCADA!H281</f>
        <v>-7.2459111111115249E-2</v>
      </c>
      <c r="H281" s="20">
        <f>-RawSEM!I281+RawSCADA!I281</f>
        <v>0.75429111111111524</v>
      </c>
      <c r="I281" s="20">
        <f>-RawSEM!J281+RawSCADA!J281</f>
        <v>-1.2631310000000155</v>
      </c>
      <c r="J281" s="56" t="str">
        <f t="shared" si="28"/>
        <v>09-Apr-2025  Bl No 88</v>
      </c>
      <c r="K281" s="18">
        <f t="shared" si="27"/>
        <v>9</v>
      </c>
      <c r="U281" s="75">
        <f>IF(ISERROR(C281/RawSEM!D281)=TRUE,0,C281/RawSEM!D281)</f>
        <v>-3.1642586822758749E-4</v>
      </c>
      <c r="V281" s="75">
        <f>IF(ISERROR(D281/RawSEM!E281)=TRUE,0,D281/RawSEM!E281)</f>
        <v>2.2054293477156463E-2</v>
      </c>
      <c r="W281" s="75">
        <f>IF(ISERROR(E281/RawSEM!F281)=TRUE,0,E281/RawSEM!F281)</f>
        <v>7.3452856133835636E-3</v>
      </c>
      <c r="X281" s="75">
        <f>IF(ISERROR(F281/RawSEM!G281)=TRUE,0,F281/RawSEM!G281)</f>
        <v>-7.7058459974046409E-3</v>
      </c>
      <c r="Y281" s="75">
        <f>IF(ISERROR(G281/RawSEM!H281)=TRUE,0,G281/RawSEM!H281)</f>
        <v>-7.280976292938316E-4</v>
      </c>
      <c r="Z281" s="75">
        <f>IF(ISERROR(H281/RawSEM!I281)=TRUE,0,H281/RawSEM!I281)</f>
        <v>7.9926749138641145E-3</v>
      </c>
      <c r="AA281" s="75">
        <f>IF(ISERROR(I281/RawSEM!J281)=TRUE,0,I281/RawSEM!J281)</f>
        <v>-9.1925044101980029E-3</v>
      </c>
      <c r="AB281" s="56" t="str">
        <f t="shared" si="29"/>
        <v>09-Apr-2025  Bl No 88</v>
      </c>
      <c r="CQ281" s="75"/>
      <c r="CR281" s="75"/>
      <c r="CS281" s="75"/>
      <c r="CT281" s="75"/>
      <c r="CU281" s="75"/>
      <c r="CV281" s="75"/>
      <c r="CW281" s="75"/>
      <c r="CX281" s="56"/>
    </row>
    <row r="282" spans="1:102" ht="17.100000000000001" customHeight="1" x14ac:dyDescent="0.25">
      <c r="A282" s="60">
        <f>RawSEM!A282</f>
        <v>45756</v>
      </c>
      <c r="B282" s="18">
        <v>89</v>
      </c>
      <c r="C282" s="20">
        <f>-RawSEM!D282+RawSCADA!D282</f>
        <v>1.2134009999999762</v>
      </c>
      <c r="D282" s="20">
        <f>-RawSEM!E282+RawSCADA!E282</f>
        <v>1.9896542222222138</v>
      </c>
      <c r="E282" s="20">
        <f>-RawSEM!F282+RawSCADA!F282</f>
        <v>2.6067927777777982</v>
      </c>
      <c r="F282" s="20">
        <f>-RawSEM!G282+RawSCADA!G282</f>
        <v>-0.13592855555555161</v>
      </c>
      <c r="G282" s="20">
        <f>-RawSEM!H282+RawSCADA!H282</f>
        <v>0.16881977777778445</v>
      </c>
      <c r="H282" s="20">
        <f>-RawSEM!I282+RawSCADA!I282</f>
        <v>0.61748855555556759</v>
      </c>
      <c r="I282" s="20">
        <f>-RawSEM!J282+RawSCADA!J282</f>
        <v>-1.0739223333333427</v>
      </c>
      <c r="J282" s="56" t="str">
        <f t="shared" si="28"/>
        <v>09-Apr-2025  Bl No 89</v>
      </c>
      <c r="K282" s="18">
        <f t="shared" si="27"/>
        <v>9</v>
      </c>
      <c r="U282" s="75">
        <f>IF(ISERROR(C282/RawSEM!D282)=TRUE,0,C282/RawSEM!D282)</f>
        <v>8.2658705380557398E-4</v>
      </c>
      <c r="V282" s="75">
        <f>IF(ISERROR(D282/RawSEM!E282)=TRUE,0,D282/RawSEM!E282)</f>
        <v>2.3349161208963215E-2</v>
      </c>
      <c r="W282" s="75">
        <f>IF(ISERROR(E282/RawSEM!F282)=TRUE,0,E282/RawSEM!F282)</f>
        <v>9.7983005072735645E-3</v>
      </c>
      <c r="X282" s="75">
        <f>IF(ISERROR(F282/RawSEM!G282)=TRUE,0,F282/RawSEM!G282)</f>
        <v>-1.1804480942395397E-3</v>
      </c>
      <c r="Y282" s="75">
        <f>IF(ISERROR(G282/RawSEM!H282)=TRUE,0,G282/RawSEM!H282)</f>
        <v>1.840342579511194E-3</v>
      </c>
      <c r="Z282" s="75">
        <f>IF(ISERROR(H282/RawSEM!I282)=TRUE,0,H282/RawSEM!I282)</f>
        <v>6.7451472878605591E-3</v>
      </c>
      <c r="AA282" s="75">
        <f>IF(ISERROR(I282/RawSEM!J282)=TRUE,0,I282/RawSEM!J282)</f>
        <v>-8.1887290336093311E-3</v>
      </c>
      <c r="AB282" s="56" t="str">
        <f t="shared" si="29"/>
        <v>09-Apr-2025  Bl No 89</v>
      </c>
      <c r="CQ282" s="75"/>
      <c r="CR282" s="75"/>
      <c r="CS282" s="75"/>
      <c r="CT282" s="75"/>
      <c r="CU282" s="75"/>
      <c r="CV282" s="75"/>
      <c r="CW282" s="75"/>
      <c r="CX282" s="56"/>
    </row>
    <row r="283" spans="1:102" ht="17.100000000000001" customHeight="1" x14ac:dyDescent="0.25">
      <c r="A283" s="60">
        <f>RawSEM!A283</f>
        <v>45756</v>
      </c>
      <c r="B283" s="18">
        <v>90</v>
      </c>
      <c r="C283" s="20">
        <f>-RawSEM!D283+RawSCADA!D283</f>
        <v>-1.5218915555553849</v>
      </c>
      <c r="D283" s="20">
        <f>-RawSEM!E283+RawSCADA!E283</f>
        <v>1.8178991111111031</v>
      </c>
      <c r="E283" s="20">
        <f>-RawSEM!F283+RawSCADA!F283</f>
        <v>3.0113845555555372</v>
      </c>
      <c r="F283" s="20">
        <f>-RawSEM!G283+RawSCADA!G283</f>
        <v>-0.50017677777776726</v>
      </c>
      <c r="G283" s="20">
        <f>-RawSEM!H283+RawSCADA!H283</f>
        <v>-1.9444444444616238E-4</v>
      </c>
      <c r="H283" s="20">
        <f>-RawSEM!I283+RawSCADA!I283</f>
        <v>0.58082577777777544</v>
      </c>
      <c r="I283" s="20">
        <f>-RawSEM!J283+RawSCADA!J283</f>
        <v>-0.8437634444444484</v>
      </c>
      <c r="J283" s="56" t="str">
        <f t="shared" si="28"/>
        <v>09-Apr-2025  Bl No 90</v>
      </c>
      <c r="K283" s="18">
        <f t="shared" si="27"/>
        <v>9</v>
      </c>
      <c r="U283" s="75">
        <f>IF(ISERROR(C283/RawSEM!D283)=TRUE,0,C283/RawSEM!D283)</f>
        <v>-1.0463773081822543E-3</v>
      </c>
      <c r="V283" s="75">
        <f>IF(ISERROR(D283/RawSEM!E283)=TRUE,0,D283/RawSEM!E283)</f>
        <v>2.2417716877564837E-2</v>
      </c>
      <c r="W283" s="75">
        <f>IF(ISERROR(E283/RawSEM!F283)=TRUE,0,E283/RawSEM!F283)</f>
        <v>1.1267452988638713E-2</v>
      </c>
      <c r="X283" s="75">
        <f>IF(ISERROR(F283/RawSEM!G283)=TRUE,0,F283/RawSEM!G283)</f>
        <v>-4.5189648290921451E-3</v>
      </c>
      <c r="Y283" s="75">
        <f>IF(ISERROR(G283/RawSEM!H283)=TRUE,0,G283/RawSEM!H283)</f>
        <v>-2.107223224074967E-6</v>
      </c>
      <c r="Z283" s="75">
        <f>IF(ISERROR(H283/RawSEM!I283)=TRUE,0,H283/RawSEM!I283)</f>
        <v>6.6119540118228445E-3</v>
      </c>
      <c r="AA283" s="75">
        <f>IF(ISERROR(I283/RawSEM!J283)=TRUE,0,I283/RawSEM!J283)</f>
        <v>-6.4187169042494727E-3</v>
      </c>
      <c r="AB283" s="56" t="str">
        <f t="shared" si="29"/>
        <v>09-Apr-2025  Bl No 90</v>
      </c>
      <c r="CQ283" s="75"/>
      <c r="CR283" s="75"/>
      <c r="CS283" s="75"/>
      <c r="CT283" s="75"/>
      <c r="CU283" s="75"/>
      <c r="CV283" s="75"/>
      <c r="CW283" s="75"/>
      <c r="CX283" s="56"/>
    </row>
    <row r="284" spans="1:102" ht="17.100000000000001" customHeight="1" x14ac:dyDescent="0.25">
      <c r="A284" s="60">
        <f>RawSEM!A284</f>
        <v>45756</v>
      </c>
      <c r="B284" s="18">
        <v>91</v>
      </c>
      <c r="C284" s="20">
        <f>-RawSEM!D284+RawSCADA!D284</f>
        <v>-2.1512468888888634</v>
      </c>
      <c r="D284" s="20">
        <f>-RawSEM!E284+RawSCADA!E284</f>
        <v>3.3847685555555529</v>
      </c>
      <c r="E284" s="20">
        <f>-RawSEM!F284+RawSCADA!F284</f>
        <v>4.107735666666656</v>
      </c>
      <c r="F284" s="20">
        <f>-RawSEM!G284+RawSCADA!G284</f>
        <v>-7.1642888888888479E-2</v>
      </c>
      <c r="G284" s="20">
        <f>-RawSEM!H284+RawSCADA!H284</f>
        <v>0.10190699999999708</v>
      </c>
      <c r="H284" s="20">
        <f>-RawSEM!I284+RawSCADA!I284</f>
        <v>0.54134755555554648</v>
      </c>
      <c r="I284" s="20">
        <f>-RawSEM!J284+RawSCADA!J284</f>
        <v>-1.2371979999999922</v>
      </c>
      <c r="J284" s="56" t="str">
        <f t="shared" si="28"/>
        <v>09-Apr-2025  Bl No 91</v>
      </c>
      <c r="K284" s="18">
        <f t="shared" si="27"/>
        <v>9</v>
      </c>
      <c r="U284" s="75">
        <f>IF(ISERROR(C284/RawSEM!D284)=TRUE,0,C284/RawSEM!D284)</f>
        <v>-1.5079463062985031E-3</v>
      </c>
      <c r="V284" s="75">
        <f>IF(ISERROR(D284/RawSEM!E284)=TRUE,0,D284/RawSEM!E284)</f>
        <v>4.6922707340537877E-2</v>
      </c>
      <c r="W284" s="75">
        <f>IF(ISERROR(E284/RawSEM!F284)=TRUE,0,E284/RawSEM!F284)</f>
        <v>1.5562398955974124E-2</v>
      </c>
      <c r="X284" s="75">
        <f>IF(ISERROR(F284/RawSEM!G284)=TRUE,0,F284/RawSEM!G284)</f>
        <v>-6.7511852157727567E-4</v>
      </c>
      <c r="Y284" s="75">
        <f>IF(ISERROR(G284/RawSEM!H284)=TRUE,0,G284/RawSEM!H284)</f>
        <v>1.089308619804997E-3</v>
      </c>
      <c r="Z284" s="75">
        <f>IF(ISERROR(H284/RawSEM!I284)=TRUE,0,H284/RawSEM!I284)</f>
        <v>6.4420369418369131E-3</v>
      </c>
      <c r="AA284" s="75">
        <f>IF(ISERROR(I284/RawSEM!J284)=TRUE,0,I284/RawSEM!J284)</f>
        <v>-9.693113584796801E-3</v>
      </c>
      <c r="AB284" s="56" t="str">
        <f t="shared" si="29"/>
        <v>09-Apr-2025  Bl No 91</v>
      </c>
      <c r="CQ284" s="75"/>
      <c r="CR284" s="75"/>
      <c r="CS284" s="75"/>
      <c r="CT284" s="75"/>
      <c r="CU284" s="75"/>
      <c r="CV284" s="75"/>
      <c r="CW284" s="75"/>
      <c r="CX284" s="56"/>
    </row>
    <row r="285" spans="1:102" ht="17.100000000000001" customHeight="1" x14ac:dyDescent="0.25">
      <c r="A285" s="60">
        <f>RawSEM!A285</f>
        <v>45756</v>
      </c>
      <c r="B285" s="18">
        <v>92</v>
      </c>
      <c r="C285" s="20">
        <f>-RawSEM!D285+RawSCADA!D285</f>
        <v>-4.9208755555555399</v>
      </c>
      <c r="D285" s="20">
        <f>-RawSEM!E285+RawSCADA!E285</f>
        <v>2.4693845555555498</v>
      </c>
      <c r="E285" s="20">
        <f>-RawSEM!F285+RawSCADA!F285</f>
        <v>3.8424005555555141</v>
      </c>
      <c r="F285" s="20">
        <f>-RawSEM!G285+RawSCADA!G285</f>
        <v>-0.37578988888888887</v>
      </c>
      <c r="G285" s="20">
        <f>-RawSEM!H285+RawSCADA!H285</f>
        <v>0.34402755555555586</v>
      </c>
      <c r="H285" s="20">
        <f>-RawSEM!I285+RawSCADA!I285</f>
        <v>0.68501911111111724</v>
      </c>
      <c r="I285" s="20">
        <f>-RawSEM!J285+RawSCADA!J285</f>
        <v>-2.1731037777777829</v>
      </c>
      <c r="J285" s="56" t="str">
        <f t="shared" si="28"/>
        <v>09-Apr-2025  Bl No 92</v>
      </c>
      <c r="K285" s="18">
        <f t="shared" si="27"/>
        <v>9</v>
      </c>
      <c r="U285" s="75">
        <f>IF(ISERROR(C285/RawSEM!D285)=TRUE,0,C285/RawSEM!D285)</f>
        <v>-3.5277979959194277E-3</v>
      </c>
      <c r="V285" s="75">
        <f>IF(ISERROR(D285/RawSEM!E285)=TRUE,0,D285/RawSEM!E285)</f>
        <v>3.8808339157955764E-2</v>
      </c>
      <c r="W285" s="75">
        <f>IF(ISERROR(E285/RawSEM!F285)=TRUE,0,E285/RawSEM!F285)</f>
        <v>1.4977981915857284E-2</v>
      </c>
      <c r="X285" s="75">
        <f>IF(ISERROR(F285/RawSEM!G285)=TRUE,0,F285/RawSEM!G285)</f>
        <v>-3.6949107114163746E-3</v>
      </c>
      <c r="Y285" s="75">
        <f>IF(ISERROR(G285/RawSEM!H285)=TRUE,0,G285/RawSEM!H285)</f>
        <v>3.8370580548962724E-3</v>
      </c>
      <c r="Z285" s="75">
        <f>IF(ISERROR(H285/RawSEM!I285)=TRUE,0,H285/RawSEM!I285)</f>
        <v>8.5507678139494364E-3</v>
      </c>
      <c r="AA285" s="75">
        <f>IF(ISERROR(I285/RawSEM!J285)=TRUE,0,I285/RawSEM!J285)</f>
        <v>-1.7450499943610056E-2</v>
      </c>
      <c r="AB285" s="56" t="str">
        <f t="shared" si="29"/>
        <v>09-Apr-2025  Bl No 92</v>
      </c>
      <c r="CQ285" s="75"/>
      <c r="CR285" s="75"/>
      <c r="CS285" s="75"/>
      <c r="CT285" s="75"/>
      <c r="CU285" s="75"/>
      <c r="CV285" s="75"/>
      <c r="CW285" s="75"/>
      <c r="CX285" s="56"/>
    </row>
    <row r="286" spans="1:102" ht="17.100000000000001" customHeight="1" x14ac:dyDescent="0.25">
      <c r="A286" s="60">
        <f>RawSEM!A286</f>
        <v>45756</v>
      </c>
      <c r="B286" s="18">
        <v>93</v>
      </c>
      <c r="C286" s="20">
        <f>-RawSEM!D286+RawSCADA!D286</f>
        <v>-7.2275190000000293</v>
      </c>
      <c r="D286" s="20">
        <f>-RawSEM!E286+RawSCADA!E286</f>
        <v>2.7727100000000036</v>
      </c>
      <c r="E286" s="20">
        <f>-RawSEM!F286+RawSCADA!F286</f>
        <v>2.942861999999991</v>
      </c>
      <c r="F286" s="20">
        <f>-RawSEM!G286+RawSCADA!G286</f>
        <v>-0.35441844444444826</v>
      </c>
      <c r="G286" s="20">
        <f>-RawSEM!H286+RawSCADA!H286</f>
        <v>0.48673422222222484</v>
      </c>
      <c r="H286" s="20">
        <f>-RawSEM!I286+RawSCADA!I286</f>
        <v>0.67415344444444258</v>
      </c>
      <c r="I286" s="20">
        <f>-RawSEM!J286+RawSCADA!J286</f>
        <v>-1.7517884444444434</v>
      </c>
      <c r="J286" s="56" t="str">
        <f t="shared" si="28"/>
        <v>09-Apr-2025  Bl No 93</v>
      </c>
      <c r="K286" s="18">
        <f t="shared" si="27"/>
        <v>9</v>
      </c>
      <c r="U286" s="75">
        <f>IF(ISERROR(C286/RawSEM!D286)=TRUE,0,C286/RawSEM!D286)</f>
        <v>-5.2041086288933296E-3</v>
      </c>
      <c r="V286" s="75">
        <f>IF(ISERROR(D286/RawSEM!E286)=TRUE,0,D286/RawSEM!E286)</f>
        <v>4.9470790946009063E-2</v>
      </c>
      <c r="W286" s="75">
        <f>IF(ISERROR(E286/RawSEM!F286)=TRUE,0,E286/RawSEM!F286)</f>
        <v>1.1165831182017241E-2</v>
      </c>
      <c r="X286" s="75">
        <f>IF(ISERROR(F286/RawSEM!G286)=TRUE,0,F286/RawSEM!G286)</f>
        <v>-3.6134362390405944E-3</v>
      </c>
      <c r="Y286" s="75">
        <f>IF(ISERROR(G286/RawSEM!H286)=TRUE,0,G286/RawSEM!H286)</f>
        <v>5.5989709548320641E-3</v>
      </c>
      <c r="Z286" s="75">
        <f>IF(ISERROR(H286/RawSEM!I286)=TRUE,0,H286/RawSEM!I286)</f>
        <v>9.1820498338950618E-3</v>
      </c>
      <c r="AA286" s="75">
        <f>IF(ISERROR(I286/RawSEM!J286)=TRUE,0,I286/RawSEM!J286)</f>
        <v>-1.4572783242307132E-2</v>
      </c>
      <c r="AB286" s="56" t="str">
        <f t="shared" si="29"/>
        <v>09-Apr-2025  Bl No 93</v>
      </c>
      <c r="CQ286" s="75"/>
      <c r="CR286" s="75"/>
      <c r="CS286" s="75"/>
      <c r="CT286" s="75"/>
      <c r="CU286" s="75"/>
      <c r="CV286" s="75"/>
      <c r="CW286" s="75"/>
      <c r="CX286" s="56"/>
    </row>
    <row r="287" spans="1:102" ht="17.100000000000001" customHeight="1" x14ac:dyDescent="0.25">
      <c r="A287" s="60">
        <f>RawSEM!A287</f>
        <v>45756</v>
      </c>
      <c r="B287" s="18">
        <v>94</v>
      </c>
      <c r="C287" s="20">
        <f>-RawSEM!D287+RawSCADA!D287</f>
        <v>-7.502561777777828</v>
      </c>
      <c r="D287" s="20">
        <f>-RawSEM!E287+RawSCADA!E287</f>
        <v>1.4657037777777759</v>
      </c>
      <c r="E287" s="20">
        <f>-RawSEM!F287+RawSCADA!F287</f>
        <v>2.4140518888888778</v>
      </c>
      <c r="F287" s="20">
        <f>-RawSEM!G287+RawSCADA!G287</f>
        <v>-0.71486622222221285</v>
      </c>
      <c r="G287" s="20">
        <f>-RawSEM!H287+RawSCADA!H287</f>
        <v>0.26664844444445635</v>
      </c>
      <c r="H287" s="20">
        <f>-RawSEM!I287+RawSCADA!I287</f>
        <v>0.43512799999999174</v>
      </c>
      <c r="I287" s="20">
        <f>-RawSEM!J287+RawSCADA!J287</f>
        <v>-0.95884655555555298</v>
      </c>
      <c r="J287" s="56" t="str">
        <f t="shared" si="28"/>
        <v>09-Apr-2025  Bl No 94</v>
      </c>
      <c r="K287" s="18">
        <f t="shared" si="27"/>
        <v>9</v>
      </c>
      <c r="U287" s="75">
        <f>IF(ISERROR(C287/RawSEM!D287)=TRUE,0,C287/RawSEM!D287)</f>
        <v>-5.4412015509632946E-3</v>
      </c>
      <c r="V287" s="75">
        <f>IF(ISERROR(D287/RawSEM!E287)=TRUE,0,D287/RawSEM!E287)</f>
        <v>3.3514418909395466E-2</v>
      </c>
      <c r="W287" s="75">
        <f>IF(ISERROR(E287/RawSEM!F287)=TRUE,0,E287/RawSEM!F287)</f>
        <v>9.3338680236785855E-3</v>
      </c>
      <c r="X287" s="75">
        <f>IF(ISERROR(F287/RawSEM!G287)=TRUE,0,F287/RawSEM!G287)</f>
        <v>-7.5057273875652423E-3</v>
      </c>
      <c r="Y287" s="75">
        <f>IF(ISERROR(G287/RawSEM!H287)=TRUE,0,G287/RawSEM!H287)</f>
        <v>3.1434902251732538E-3</v>
      </c>
      <c r="Z287" s="75">
        <f>IF(ISERROR(H287/RawSEM!I287)=TRUE,0,H287/RawSEM!I287)</f>
        <v>6.2124223318712271E-3</v>
      </c>
      <c r="AA287" s="75">
        <f>IF(ISERROR(I287/RawSEM!J287)=TRUE,0,I287/RawSEM!J287)</f>
        <v>-8.3331585513762175E-3</v>
      </c>
      <c r="AB287" s="56" t="str">
        <f t="shared" si="29"/>
        <v>09-Apr-2025  Bl No 94</v>
      </c>
      <c r="CQ287" s="75"/>
      <c r="CR287" s="75"/>
      <c r="CS287" s="75"/>
      <c r="CT287" s="75"/>
      <c r="CU287" s="75"/>
      <c r="CV287" s="75"/>
      <c r="CW287" s="75"/>
      <c r="CX287" s="56"/>
    </row>
    <row r="288" spans="1:102" ht="17.100000000000001" customHeight="1" x14ac:dyDescent="0.25">
      <c r="A288" s="60">
        <f>RawSEM!A288</f>
        <v>45756</v>
      </c>
      <c r="B288" s="18">
        <v>95</v>
      </c>
      <c r="C288" s="20">
        <f>-RawSEM!D288+RawSCADA!D288</f>
        <v>-5.9317278888888723</v>
      </c>
      <c r="D288" s="20">
        <f>-RawSEM!E288+RawSCADA!E288</f>
        <v>0.77073755555555579</v>
      </c>
      <c r="E288" s="20">
        <f>-RawSEM!F288+RawSCADA!F288</f>
        <v>3.0857916666666654</v>
      </c>
      <c r="F288" s="20">
        <f>-RawSEM!G288+RawSCADA!G288</f>
        <v>-0.27877300000000105</v>
      </c>
      <c r="G288" s="20">
        <f>-RawSEM!H288+RawSCADA!H288</f>
        <v>0.43647744444443504</v>
      </c>
      <c r="H288" s="20">
        <f>-RawSEM!I288+RawSCADA!I288</f>
        <v>0.71541022222223205</v>
      </c>
      <c r="I288" s="20">
        <f>-RawSEM!J288+RawSCADA!J288</f>
        <v>-1.3030713333333352</v>
      </c>
      <c r="J288" s="56" t="str">
        <f t="shared" si="28"/>
        <v>09-Apr-2025  Bl No 95</v>
      </c>
      <c r="K288" s="18">
        <f t="shared" si="27"/>
        <v>9</v>
      </c>
      <c r="U288" s="75">
        <f>IF(ISERROR(C288/RawSEM!D288)=TRUE,0,C288/RawSEM!D288)</f>
        <v>-4.4382277374867551E-3</v>
      </c>
      <c r="V288" s="75">
        <f>IF(ISERROR(D288/RawSEM!E288)=TRUE,0,D288/RawSEM!E288)</f>
        <v>1.6278819108648417E-2</v>
      </c>
      <c r="W288" s="75">
        <f>IF(ISERROR(E288/RawSEM!F288)=TRUE,0,E288/RawSEM!F288)</f>
        <v>1.2147188781737619E-2</v>
      </c>
      <c r="X288" s="75">
        <f>IF(ISERROR(F288/RawSEM!G288)=TRUE,0,F288/RawSEM!G288)</f>
        <v>-3.0631996210231036E-3</v>
      </c>
      <c r="Y288" s="75">
        <f>IF(ISERROR(G288/RawSEM!H288)=TRUE,0,G288/RawSEM!H288)</f>
        <v>5.2966449747159812E-3</v>
      </c>
      <c r="Z288" s="75">
        <f>IF(ISERROR(H288/RawSEM!I288)=TRUE,0,H288/RawSEM!I288)</f>
        <v>1.0534619472455355E-2</v>
      </c>
      <c r="AA288" s="75">
        <f>IF(ISERROR(I288/RawSEM!J288)=TRUE,0,I288/RawSEM!J288)</f>
        <v>-1.1461980793950157E-2</v>
      </c>
      <c r="AB288" s="56" t="str">
        <f t="shared" si="29"/>
        <v>09-Apr-2025  Bl No 95</v>
      </c>
      <c r="CQ288" s="75"/>
      <c r="CR288" s="75"/>
      <c r="CS288" s="75"/>
      <c r="CT288" s="75"/>
      <c r="CU288" s="75"/>
      <c r="CV288" s="75"/>
      <c r="CW288" s="75"/>
      <c r="CX288" s="56"/>
    </row>
    <row r="289" spans="1:102" s="83" customFormat="1" ht="17.100000000000001" customHeight="1" x14ac:dyDescent="0.3">
      <c r="A289" s="92">
        <f>RawSEM!A289</f>
        <v>45756</v>
      </c>
      <c r="B289" s="82">
        <v>96</v>
      </c>
      <c r="C289" s="20">
        <f>-RawSEM!D289+RawSCADA!D289</f>
        <v>-3.7411378888889431</v>
      </c>
      <c r="D289" s="20">
        <f>-RawSEM!E289+RawSCADA!E289</f>
        <v>1.5610147777777783</v>
      </c>
      <c r="E289" s="20">
        <f>-RawSEM!F289+RawSCADA!F289</f>
        <v>2.8657872222222238</v>
      </c>
      <c r="F289" s="20">
        <f>-RawSEM!G289+RawSCADA!G289</f>
        <v>-0.84097544444445305</v>
      </c>
      <c r="G289" s="20">
        <f>-RawSEM!H289+RawSCADA!H289</f>
        <v>0.42539333333333218</v>
      </c>
      <c r="H289" s="20">
        <f>-RawSEM!I289+RawSCADA!I289</f>
        <v>0.37662866666667583</v>
      </c>
      <c r="I289" s="20">
        <f>-RawSEM!J289+RawSCADA!J289</f>
        <v>-1.0842091111111216</v>
      </c>
      <c r="J289" s="81" t="str">
        <f t="shared" si="28"/>
        <v>09-Apr-2025  Bl No 96</v>
      </c>
      <c r="K289" s="18">
        <f t="shared" si="27"/>
        <v>9</v>
      </c>
      <c r="L289" s="33"/>
      <c r="M289" s="104"/>
      <c r="N289" s="105"/>
      <c r="O289" s="105"/>
      <c r="P289" s="105"/>
      <c r="Q289" s="105"/>
      <c r="R289" s="105"/>
      <c r="S289" s="105"/>
      <c r="U289" s="75">
        <f>IF(ISERROR(C289/RawSEM!D289)=TRUE,0,C289/RawSEM!D289)</f>
        <v>-2.8300840900607554E-3</v>
      </c>
      <c r="V289" s="75">
        <f>IF(ISERROR(D289/RawSEM!E289)=TRUE,0,D289/RawSEM!E289)</f>
        <v>3.1964759928655544E-2</v>
      </c>
      <c r="W289" s="75">
        <f>IF(ISERROR(E289/RawSEM!F289)=TRUE,0,E289/RawSEM!F289)</f>
        <v>1.1347180702113296E-2</v>
      </c>
      <c r="X289" s="75">
        <f>IF(ISERROR(F289/RawSEM!G289)=TRUE,0,F289/RawSEM!G289)</f>
        <v>-9.3475554200004064E-3</v>
      </c>
      <c r="Y289" s="75">
        <f>IF(ISERROR(G289/RawSEM!H289)=TRUE,0,G289/RawSEM!H289)</f>
        <v>5.2887516328167855E-3</v>
      </c>
      <c r="Z289" s="75">
        <f>IF(ISERROR(H289/RawSEM!I289)=TRUE,0,H289/RawSEM!I289)</f>
        <v>5.7181391601484818E-3</v>
      </c>
      <c r="AA289" s="75">
        <f>IF(ISERROR(I289/RawSEM!J289)=TRUE,0,I289/RawSEM!J289)</f>
        <v>-9.6078988557030277E-3</v>
      </c>
      <c r="AB289" s="81" t="str">
        <f t="shared" si="29"/>
        <v>09-Apr-2025  Bl No 96</v>
      </c>
      <c r="AE289" s="85"/>
      <c r="AG289" s="85"/>
      <c r="AI289" s="85"/>
      <c r="CQ289" s="84"/>
      <c r="CR289" s="84"/>
      <c r="CS289" s="84"/>
      <c r="CT289" s="84"/>
      <c r="CU289" s="84"/>
      <c r="CV289" s="84"/>
      <c r="CW289" s="84"/>
      <c r="CX289" s="81"/>
    </row>
    <row r="290" spans="1:102" ht="17.100000000000001" customHeight="1" x14ac:dyDescent="0.25">
      <c r="A290" s="60">
        <f>RawSEM!A290</f>
        <v>45757</v>
      </c>
      <c r="B290" s="18">
        <v>1</v>
      </c>
      <c r="C290" s="20">
        <f>-RawSEM!D290+RawSCADA!D290</f>
        <v>-1.9735624444444966</v>
      </c>
      <c r="D290" s="20">
        <f>-RawSEM!E290+RawSCADA!E290</f>
        <v>2.7950391111111159</v>
      </c>
      <c r="E290" s="20">
        <f>-RawSEM!F290+RawSCADA!F290</f>
        <v>3.9386462222222178</v>
      </c>
      <c r="F290" s="20">
        <f>-RawSEM!G290+RawSCADA!G290</f>
        <v>-0.91850066666667374</v>
      </c>
      <c r="G290" s="20">
        <f>-RawSEM!H290+RawSCADA!H290</f>
        <v>0.21317466666667428</v>
      </c>
      <c r="H290" s="20">
        <f>-RawSEM!I290+RawSCADA!I290</f>
        <v>0.50463355555555722</v>
      </c>
      <c r="I290" s="20">
        <f>-RawSEM!J290+RawSCADA!J290</f>
        <v>-0.8680438888888915</v>
      </c>
      <c r="J290" s="56" t="str">
        <f t="shared" si="28"/>
        <v>10-Apr-2025  Bl No 1</v>
      </c>
      <c r="K290" s="18">
        <f t="shared" si="27"/>
        <v>10</v>
      </c>
      <c r="U290" s="75">
        <f>IF(ISERROR(C290/RawSEM!D290)=TRUE,0,C290/RawSEM!D290)</f>
        <v>-1.5279584938098329E-3</v>
      </c>
      <c r="V290" s="75">
        <f>IF(ISERROR(D290/RawSEM!E290)=TRUE,0,D290/RawSEM!E290)</f>
        <v>4.8164237771729797E-2</v>
      </c>
      <c r="W290" s="75">
        <f>IF(ISERROR(E290/RawSEM!F290)=TRUE,0,E290/RawSEM!F290)</f>
        <v>1.6239094512771935E-2</v>
      </c>
      <c r="X290" s="75">
        <f>IF(ISERROR(F290/RawSEM!G290)=TRUE,0,F290/RawSEM!G290)</f>
        <v>-1.0500126512047686E-2</v>
      </c>
      <c r="Y290" s="75">
        <f>IF(ISERROR(G290/RawSEM!H290)=TRUE,0,G290/RawSEM!H290)</f>
        <v>2.7475494239600643E-3</v>
      </c>
      <c r="Z290" s="75">
        <f>IF(ISERROR(H290/RawSEM!I290)=TRUE,0,H290/RawSEM!I290)</f>
        <v>8.0235053606610013E-3</v>
      </c>
      <c r="AA290" s="75">
        <f>IF(ISERROR(I290/RawSEM!J290)=TRUE,0,I290/RawSEM!J290)</f>
        <v>-7.8873500651390534E-3</v>
      </c>
      <c r="AB290" s="56" t="str">
        <f t="shared" si="29"/>
        <v>10-Apr-2025  Bl No 1</v>
      </c>
      <c r="CQ290" s="75"/>
      <c r="CR290" s="75"/>
      <c r="CS290" s="75"/>
      <c r="CT290" s="75"/>
      <c r="CU290" s="75"/>
      <c r="CV290" s="75"/>
      <c r="CW290" s="75"/>
      <c r="CX290" s="56"/>
    </row>
    <row r="291" spans="1:102" ht="17.100000000000001" customHeight="1" x14ac:dyDescent="0.25">
      <c r="A291" s="60">
        <f>RawSEM!A291</f>
        <v>45757</v>
      </c>
      <c r="B291" s="18">
        <v>2</v>
      </c>
      <c r="C291" s="20">
        <f>-RawSEM!D291+RawSCADA!D291</f>
        <v>-2.9071507777778152</v>
      </c>
      <c r="D291" s="20">
        <f>-RawSEM!E291+RawSCADA!E291</f>
        <v>3.2853905555555514</v>
      </c>
      <c r="E291" s="20">
        <f>-RawSEM!F291+RawSCADA!F291</f>
        <v>3.3417388888888695</v>
      </c>
      <c r="F291" s="20">
        <f>-RawSEM!G291+RawSCADA!G291</f>
        <v>-0.6589919999999978</v>
      </c>
      <c r="G291" s="20">
        <f>-RawSEM!H291+RawSCADA!H291</f>
        <v>0.61687677777777594</v>
      </c>
      <c r="H291" s="20">
        <f>-RawSEM!I291+RawSCADA!I291</f>
        <v>0.19575833333333037</v>
      </c>
      <c r="I291" s="20">
        <f>-RawSEM!J291+RawSCADA!J291</f>
        <v>-0.97282122222222256</v>
      </c>
      <c r="J291" s="56" t="str">
        <f t="shared" si="28"/>
        <v>10-Apr-2025  Bl No 2</v>
      </c>
      <c r="K291" s="18">
        <f t="shared" si="27"/>
        <v>10</v>
      </c>
      <c r="U291" s="75">
        <f>IF(ISERROR(C291/RawSEM!D291)=TRUE,0,C291/RawSEM!D291)</f>
        <v>-2.3094074850550997E-3</v>
      </c>
      <c r="V291" s="75">
        <f>IF(ISERROR(D291/RawSEM!E291)=TRUE,0,D291/RawSEM!E291)</f>
        <v>4.8753399207578416E-2</v>
      </c>
      <c r="W291" s="75">
        <f>IF(ISERROR(E291/RawSEM!F291)=TRUE,0,E291/RawSEM!F291)</f>
        <v>1.3776503450120664E-2</v>
      </c>
      <c r="X291" s="75">
        <f>IF(ISERROR(F291/RawSEM!G291)=TRUE,0,F291/RawSEM!G291)</f>
        <v>-7.6167333456774204E-3</v>
      </c>
      <c r="Y291" s="75">
        <f>IF(ISERROR(G291/RawSEM!H291)=TRUE,0,G291/RawSEM!H291)</f>
        <v>8.0797180542166482E-3</v>
      </c>
      <c r="Z291" s="75">
        <f>IF(ISERROR(H291/RawSEM!I291)=TRUE,0,H291/RawSEM!I291)</f>
        <v>3.2041943833367769E-3</v>
      </c>
      <c r="AA291" s="75">
        <f>IF(ISERROR(I291/RawSEM!J291)=TRUE,0,I291/RawSEM!J291)</f>
        <v>-8.6473612454330568E-3</v>
      </c>
      <c r="AB291" s="56" t="str">
        <f t="shared" si="29"/>
        <v>10-Apr-2025  Bl No 2</v>
      </c>
      <c r="CQ291" s="75"/>
      <c r="CR291" s="75"/>
      <c r="CS291" s="75"/>
      <c r="CT291" s="75"/>
      <c r="CU291" s="75"/>
      <c r="CV291" s="75"/>
      <c r="CW291" s="75"/>
      <c r="CX291" s="56"/>
    </row>
    <row r="292" spans="1:102" ht="17.100000000000001" customHeight="1" x14ac:dyDescent="0.25">
      <c r="A292" s="60">
        <f>RawSEM!A292</f>
        <v>45757</v>
      </c>
      <c r="B292" s="18">
        <v>3</v>
      </c>
      <c r="C292" s="20">
        <f>-RawSEM!D292+RawSCADA!D292</f>
        <v>-3.4602377777778202</v>
      </c>
      <c r="D292" s="20">
        <f>-RawSEM!E292+RawSCADA!E292</f>
        <v>2.8936703333333327</v>
      </c>
      <c r="E292" s="20">
        <f>-RawSEM!F292+RawSCADA!F292</f>
        <v>4.1106544444444637</v>
      </c>
      <c r="F292" s="20">
        <f>-RawSEM!G292+RawSCADA!G292</f>
        <v>-0.8576491111111153</v>
      </c>
      <c r="G292" s="20">
        <f>-RawSEM!H292+RawSCADA!H292</f>
        <v>0.48905288888889231</v>
      </c>
      <c r="H292" s="20">
        <f>-RawSEM!I292+RawSCADA!I292</f>
        <v>0.75046144444443996</v>
      </c>
      <c r="I292" s="20">
        <f>-RawSEM!J292+RawSCADA!J292</f>
        <v>-1.3223168888888921</v>
      </c>
      <c r="J292" s="56" t="str">
        <f t="shared" si="28"/>
        <v>10-Apr-2025  Bl No 3</v>
      </c>
      <c r="K292" s="18">
        <f t="shared" si="27"/>
        <v>10</v>
      </c>
      <c r="U292" s="75">
        <f>IF(ISERROR(C292/RawSEM!D292)=TRUE,0,C292/RawSEM!D292)</f>
        <v>-2.7820876357796788E-3</v>
      </c>
      <c r="V292" s="75">
        <f>IF(ISERROR(D292/RawSEM!E292)=TRUE,0,D292/RawSEM!E292)</f>
        <v>4.501777165164865E-2</v>
      </c>
      <c r="W292" s="75">
        <f>IF(ISERROR(E292/RawSEM!F292)=TRUE,0,E292/RawSEM!F292)</f>
        <v>1.7716535923261528E-2</v>
      </c>
      <c r="X292" s="75">
        <f>IF(ISERROR(F292/RawSEM!G292)=TRUE,0,F292/RawSEM!G292)</f>
        <v>-9.9503821687564661E-3</v>
      </c>
      <c r="Y292" s="75">
        <f>IF(ISERROR(G292/RawSEM!H292)=TRUE,0,G292/RawSEM!H292)</f>
        <v>6.3243959353519071E-3</v>
      </c>
      <c r="Z292" s="75">
        <f>IF(ISERROR(H292/RawSEM!I292)=TRUE,0,H292/RawSEM!I292)</f>
        <v>1.2670891827478589E-2</v>
      </c>
      <c r="AA292" s="75">
        <f>IF(ISERROR(I292/RawSEM!J292)=TRUE,0,I292/RawSEM!J292)</f>
        <v>-1.2120405880277732E-2</v>
      </c>
      <c r="AB292" s="56" t="str">
        <f t="shared" si="29"/>
        <v>10-Apr-2025  Bl No 3</v>
      </c>
      <c r="CQ292" s="75"/>
      <c r="CR292" s="75"/>
      <c r="CS292" s="75"/>
      <c r="CT292" s="75"/>
      <c r="CU292" s="75"/>
      <c r="CV292" s="75"/>
      <c r="CW292" s="75"/>
      <c r="CX292" s="56"/>
    </row>
    <row r="293" spans="1:102" ht="17.100000000000001" customHeight="1" x14ac:dyDescent="0.25">
      <c r="A293" s="60">
        <f>RawSEM!A293</f>
        <v>45757</v>
      </c>
      <c r="B293" s="18">
        <v>4</v>
      </c>
      <c r="C293" s="20">
        <f>-RawSEM!D293+RawSCADA!D293</f>
        <v>-6.0716234444444126</v>
      </c>
      <c r="D293" s="20">
        <f>-RawSEM!E293+RawSCADA!E293</f>
        <v>2.0067219999999963</v>
      </c>
      <c r="E293" s="20">
        <f>-RawSEM!F293+RawSCADA!F293</f>
        <v>4.7287190000000123</v>
      </c>
      <c r="F293" s="20">
        <f>-RawSEM!G293+RawSCADA!G293</f>
        <v>-0.42831300000000283</v>
      </c>
      <c r="G293" s="20">
        <f>-RawSEM!H293+RawSCADA!H293</f>
        <v>0.14664733333333402</v>
      </c>
      <c r="H293" s="20">
        <f>-RawSEM!I293+RawSCADA!I293</f>
        <v>0.37136344444444802</v>
      </c>
      <c r="I293" s="20">
        <f>-RawSEM!J293+RawSCADA!J293</f>
        <v>-1.1601186666666621</v>
      </c>
      <c r="J293" s="56" t="str">
        <f t="shared" si="28"/>
        <v>10-Apr-2025  Bl No 4</v>
      </c>
      <c r="K293" s="18">
        <f t="shared" si="27"/>
        <v>10</v>
      </c>
      <c r="U293" s="75">
        <f>IF(ISERROR(C293/RawSEM!D293)=TRUE,0,C293/RawSEM!D293)</f>
        <v>-4.9761811402115729E-3</v>
      </c>
      <c r="V293" s="75">
        <f>IF(ISERROR(D293/RawSEM!E293)=TRUE,0,D293/RawSEM!E293)</f>
        <v>2.5749389217376975E-2</v>
      </c>
      <c r="W293" s="75">
        <f>IF(ISERROR(E293/RawSEM!F293)=TRUE,0,E293/RawSEM!F293)</f>
        <v>2.0894006435153205E-2</v>
      </c>
      <c r="X293" s="75">
        <f>IF(ISERROR(F293/RawSEM!G293)=TRUE,0,F293/RawSEM!G293)</f>
        <v>-5.1964872569694124E-3</v>
      </c>
      <c r="Y293" s="75">
        <f>IF(ISERROR(G293/RawSEM!H293)=TRUE,0,G293/RawSEM!H293)</f>
        <v>1.9459571832979568E-3</v>
      </c>
      <c r="Z293" s="75">
        <f>IF(ISERROR(H293/RawSEM!I293)=TRUE,0,H293/RawSEM!I293)</f>
        <v>6.3546106167770029E-3</v>
      </c>
      <c r="AA293" s="75">
        <f>IF(ISERROR(I293/RawSEM!J293)=TRUE,0,I293/RawSEM!J293)</f>
        <v>-1.0394359904333845E-2</v>
      </c>
      <c r="AB293" s="56" t="str">
        <f t="shared" si="29"/>
        <v>10-Apr-2025  Bl No 4</v>
      </c>
      <c r="CQ293" s="75"/>
      <c r="CR293" s="75"/>
      <c r="CS293" s="75"/>
      <c r="CT293" s="75"/>
      <c r="CU293" s="75"/>
      <c r="CV293" s="75"/>
      <c r="CW293" s="75"/>
      <c r="CX293" s="56"/>
    </row>
    <row r="294" spans="1:102" ht="17.100000000000001" customHeight="1" x14ac:dyDescent="0.25">
      <c r="A294" s="60">
        <f>RawSEM!A294</f>
        <v>45757</v>
      </c>
      <c r="B294" s="18">
        <v>5</v>
      </c>
      <c r="C294" s="20">
        <f>-RawSEM!D294+RawSCADA!D294</f>
        <v>-4.9983122222220118</v>
      </c>
      <c r="D294" s="20">
        <f>-RawSEM!E294+RawSCADA!E294</f>
        <v>1.7958627777777707</v>
      </c>
      <c r="E294" s="20">
        <f>-RawSEM!F294+RawSCADA!F294</f>
        <v>4.9003722222222166</v>
      </c>
      <c r="F294" s="20">
        <f>-RawSEM!G294+RawSCADA!G294</f>
        <v>-1.2915716666666697</v>
      </c>
      <c r="G294" s="20">
        <f>-RawSEM!H294+RawSCADA!H294</f>
        <v>1.0569776666666684</v>
      </c>
      <c r="H294" s="20">
        <f>-RawSEM!I294+RawSCADA!I294</f>
        <v>0.7128146666666737</v>
      </c>
      <c r="I294" s="20">
        <f>-RawSEM!J294+RawSCADA!J294</f>
        <v>-5.0321222222223128E-2</v>
      </c>
      <c r="J294" s="56" t="str">
        <f t="shared" si="28"/>
        <v>10-Apr-2025  Bl No 5</v>
      </c>
      <c r="K294" s="18">
        <f t="shared" si="27"/>
        <v>10</v>
      </c>
      <c r="U294" s="75">
        <f>IF(ISERROR(C294/RawSEM!D294)=TRUE,0,C294/RawSEM!D294)</f>
        <v>-4.2049127365527145E-3</v>
      </c>
      <c r="V294" s="75">
        <f>IF(ISERROR(D294/RawSEM!E294)=TRUE,0,D294/RawSEM!E294)</f>
        <v>1.9216191458073066E-2</v>
      </c>
      <c r="W294" s="75">
        <f>IF(ISERROR(E294/RawSEM!F294)=TRUE,0,E294/RawSEM!F294)</f>
        <v>2.1887527300258953E-2</v>
      </c>
      <c r="X294" s="75">
        <f>IF(ISERROR(F294/RawSEM!G294)=TRUE,0,F294/RawSEM!G294)</f>
        <v>-1.5760994848919931E-2</v>
      </c>
      <c r="Y294" s="75">
        <f>IF(ISERROR(G294/RawSEM!H294)=TRUE,0,G294/RawSEM!H294)</f>
        <v>1.3757570945617638E-2</v>
      </c>
      <c r="Z294" s="75">
        <f>IF(ISERROR(H294/RawSEM!I294)=TRUE,0,H294/RawSEM!I294)</f>
        <v>1.2583938272651219E-2</v>
      </c>
      <c r="AA294" s="75">
        <f>IF(ISERROR(I294/RawSEM!J294)=TRUE,0,I294/RawSEM!J294)</f>
        <v>-4.6048981879381613E-4</v>
      </c>
      <c r="AB294" s="56" t="str">
        <f t="shared" si="29"/>
        <v>10-Apr-2025  Bl No 5</v>
      </c>
      <c r="CQ294" s="75"/>
      <c r="CR294" s="75"/>
      <c r="CS294" s="75"/>
      <c r="CT294" s="75"/>
      <c r="CU294" s="75"/>
      <c r="CV294" s="75"/>
      <c r="CW294" s="75"/>
      <c r="CX294" s="56"/>
    </row>
    <row r="295" spans="1:102" ht="17.100000000000001" customHeight="1" x14ac:dyDescent="0.25">
      <c r="A295" s="60">
        <f>RawSEM!A295</f>
        <v>45757</v>
      </c>
      <c r="B295" s="18">
        <v>6</v>
      </c>
      <c r="C295" s="20">
        <f>-RawSEM!D295+RawSCADA!D295</f>
        <v>-4.8483991111111209</v>
      </c>
      <c r="D295" s="20">
        <f>-RawSEM!E295+RawSCADA!E295</f>
        <v>1.5430075555555618</v>
      </c>
      <c r="E295" s="20">
        <f>-RawSEM!F295+RawSCADA!F295</f>
        <v>5.3742108888888822</v>
      </c>
      <c r="F295" s="20">
        <f>-RawSEM!G295+RawSCADA!G295</f>
        <v>-1.7530806666666621</v>
      </c>
      <c r="G295" s="20">
        <f>-RawSEM!H295+RawSCADA!H295</f>
        <v>1.498824666666664</v>
      </c>
      <c r="H295" s="20">
        <f>-RawSEM!I295+RawSCADA!I295</f>
        <v>0.54619522222222372</v>
      </c>
      <c r="I295" s="20">
        <f>-RawSEM!J295+RawSCADA!J295</f>
        <v>-0.81796411111110956</v>
      </c>
      <c r="J295" s="56" t="str">
        <f t="shared" si="28"/>
        <v>10-Apr-2025  Bl No 6</v>
      </c>
      <c r="K295" s="18">
        <f t="shared" si="27"/>
        <v>10</v>
      </c>
      <c r="U295" s="75">
        <f>IF(ISERROR(C295/RawSEM!D295)=TRUE,0,C295/RawSEM!D295)</f>
        <v>-4.1229006457253426E-3</v>
      </c>
      <c r="V295" s="75">
        <f>IF(ISERROR(D295/RawSEM!E295)=TRUE,0,D295/RawSEM!E295)</f>
        <v>1.5356053847829695E-2</v>
      </c>
      <c r="W295" s="75">
        <f>IF(ISERROR(E295/RawSEM!F295)=TRUE,0,E295/RawSEM!F295)</f>
        <v>2.444527633763216E-2</v>
      </c>
      <c r="X295" s="75">
        <f>IF(ISERROR(F295/RawSEM!G295)=TRUE,0,F295/RawSEM!G295)</f>
        <v>-2.1221980547307999E-2</v>
      </c>
      <c r="Y295" s="75">
        <f>IF(ISERROR(G295/RawSEM!H295)=TRUE,0,G295/RawSEM!H295)</f>
        <v>2.034633080659988E-2</v>
      </c>
      <c r="Z295" s="75">
        <f>IF(ISERROR(H295/RawSEM!I295)=TRUE,0,H295/RawSEM!I295)</f>
        <v>9.7951856155889302E-3</v>
      </c>
      <c r="AA295" s="75">
        <f>IF(ISERROR(I295/RawSEM!J295)=TRUE,0,I295/RawSEM!J295)</f>
        <v>-8.3124406631455081E-3</v>
      </c>
      <c r="AB295" s="56" t="str">
        <f t="shared" si="29"/>
        <v>10-Apr-2025  Bl No 6</v>
      </c>
      <c r="CQ295" s="75"/>
      <c r="CR295" s="75"/>
      <c r="CS295" s="75"/>
      <c r="CT295" s="75"/>
      <c r="CU295" s="75"/>
      <c r="CV295" s="75"/>
      <c r="CW295" s="75"/>
      <c r="CX295" s="56"/>
    </row>
    <row r="296" spans="1:102" ht="17.100000000000001" customHeight="1" x14ac:dyDescent="0.25">
      <c r="A296" s="60">
        <f>RawSEM!A296</f>
        <v>45757</v>
      </c>
      <c r="B296" s="18">
        <v>7</v>
      </c>
      <c r="C296" s="20">
        <f>-RawSEM!D296+RawSCADA!D296</f>
        <v>-2.8669255555555537</v>
      </c>
      <c r="D296" s="20">
        <f>-RawSEM!E296+RawSCADA!E296</f>
        <v>2.1724113333333293</v>
      </c>
      <c r="E296" s="20">
        <f>-RawSEM!F296+RawSCADA!F296</f>
        <v>4.7084575555555546</v>
      </c>
      <c r="F296" s="20">
        <f>-RawSEM!G296+RawSCADA!G296</f>
        <v>-2.310027555555564</v>
      </c>
      <c r="G296" s="20">
        <f>-RawSEM!H296+RawSCADA!H296</f>
        <v>1.6549654444444428</v>
      </c>
      <c r="H296" s="20">
        <f>-RawSEM!I296+RawSCADA!I296</f>
        <v>0.52875622222222063</v>
      </c>
      <c r="I296" s="20">
        <f>-RawSEM!J296+RawSCADA!J296</f>
        <v>-1.7788791111111237</v>
      </c>
      <c r="J296" s="56" t="str">
        <f t="shared" si="28"/>
        <v>10-Apr-2025  Bl No 7</v>
      </c>
      <c r="K296" s="18">
        <f t="shared" si="27"/>
        <v>10</v>
      </c>
      <c r="U296" s="75">
        <f>IF(ISERROR(C296/RawSEM!D296)=TRUE,0,C296/RawSEM!D296)</f>
        <v>-2.4670587266022179E-3</v>
      </c>
      <c r="V296" s="75">
        <f>IF(ISERROR(D296/RawSEM!E296)=TRUE,0,D296/RawSEM!E296)</f>
        <v>1.841258052862756E-2</v>
      </c>
      <c r="W296" s="75">
        <f>IF(ISERROR(E296/RawSEM!F296)=TRUE,0,E296/RawSEM!F296)</f>
        <v>2.151017822089352E-2</v>
      </c>
      <c r="X296" s="75">
        <f>IF(ISERROR(F296/RawSEM!G296)=TRUE,0,F296/RawSEM!G296)</f>
        <v>-2.8200080819192612E-2</v>
      </c>
      <c r="Y296" s="75">
        <f>IF(ISERROR(G296/RawSEM!H296)=TRUE,0,G296/RawSEM!H296)</f>
        <v>2.347548632073209E-2</v>
      </c>
      <c r="Z296" s="75">
        <f>IF(ISERROR(H296/RawSEM!I296)=TRUE,0,H296/RawSEM!I296)</f>
        <v>9.6190662151847683E-3</v>
      </c>
      <c r="AA296" s="75">
        <f>IF(ISERROR(I296/RawSEM!J296)=TRUE,0,I296/RawSEM!J296)</f>
        <v>-1.7962379547053965E-2</v>
      </c>
      <c r="AB296" s="56" t="str">
        <f t="shared" si="29"/>
        <v>10-Apr-2025  Bl No 7</v>
      </c>
      <c r="CQ296" s="75"/>
      <c r="CR296" s="75"/>
      <c r="CS296" s="75"/>
      <c r="CT296" s="75"/>
      <c r="CU296" s="75"/>
      <c r="CV296" s="75"/>
      <c r="CW296" s="75"/>
      <c r="CX296" s="56"/>
    </row>
    <row r="297" spans="1:102" ht="17.100000000000001" customHeight="1" x14ac:dyDescent="0.25">
      <c r="A297" s="60">
        <f>RawSEM!A297</f>
        <v>45757</v>
      </c>
      <c r="B297" s="18">
        <v>8</v>
      </c>
      <c r="C297" s="20">
        <f>-RawSEM!D297+RawSCADA!D297</f>
        <v>-6.5453252222221181</v>
      </c>
      <c r="D297" s="20">
        <f>-RawSEM!E297+RawSCADA!E297</f>
        <v>2.2771628888888955</v>
      </c>
      <c r="E297" s="20">
        <f>-RawSEM!F297+RawSCADA!F297</f>
        <v>4.8723877777777886</v>
      </c>
      <c r="F297" s="20">
        <f>-RawSEM!G297+RawSCADA!G297</f>
        <v>-2.2581644444444464</v>
      </c>
      <c r="G297" s="20">
        <f>-RawSEM!H297+RawSCADA!H297</f>
        <v>1.7992416666666742</v>
      </c>
      <c r="H297" s="20">
        <f>-RawSEM!I297+RawSCADA!I297</f>
        <v>0.59597011111110731</v>
      </c>
      <c r="I297" s="20">
        <f>-RawSEM!J297+RawSCADA!J297</f>
        <v>-2.1210938888888933</v>
      </c>
      <c r="J297" s="56" t="str">
        <f t="shared" si="28"/>
        <v>10-Apr-2025  Bl No 8</v>
      </c>
      <c r="K297" s="18">
        <f t="shared" si="27"/>
        <v>10</v>
      </c>
      <c r="U297" s="75">
        <f>IF(ISERROR(C297/RawSEM!D297)=TRUE,0,C297/RawSEM!D297)</f>
        <v>-5.6888528990755817E-3</v>
      </c>
      <c r="V297" s="75">
        <f>IF(ISERROR(D297/RawSEM!E297)=TRUE,0,D297/RawSEM!E297)</f>
        <v>1.9676853388021012E-2</v>
      </c>
      <c r="W297" s="75">
        <f>IF(ISERROR(E297/RawSEM!F297)=TRUE,0,E297/RawSEM!F297)</f>
        <v>2.270068039677272E-2</v>
      </c>
      <c r="X297" s="75">
        <f>IF(ISERROR(F297/RawSEM!G297)=TRUE,0,F297/RawSEM!G297)</f>
        <v>-2.7681478527116783E-2</v>
      </c>
      <c r="Y297" s="75">
        <f>IF(ISERROR(G297/RawSEM!H297)=TRUE,0,G297/RawSEM!H297)</f>
        <v>2.6528097232051694E-2</v>
      </c>
      <c r="Z297" s="75">
        <f>IF(ISERROR(H297/RawSEM!I297)=TRUE,0,H297/RawSEM!I297)</f>
        <v>1.094696171881626E-2</v>
      </c>
      <c r="AA297" s="75">
        <f>IF(ISERROR(I297/RawSEM!J297)=TRUE,0,I297/RawSEM!J297)</f>
        <v>-2.0733569191816549E-2</v>
      </c>
      <c r="AB297" s="56" t="str">
        <f t="shared" si="29"/>
        <v>10-Apr-2025  Bl No 8</v>
      </c>
      <c r="CQ297" s="75"/>
      <c r="CR297" s="75"/>
      <c r="CS297" s="75"/>
      <c r="CT297" s="75"/>
      <c r="CU297" s="75"/>
      <c r="CV297" s="75"/>
      <c r="CW297" s="75"/>
      <c r="CX297" s="56"/>
    </row>
    <row r="298" spans="1:102" ht="17.100000000000001" customHeight="1" x14ac:dyDescent="0.25">
      <c r="A298" s="60">
        <f>RawSEM!A298</f>
        <v>45757</v>
      </c>
      <c r="B298" s="18">
        <v>9</v>
      </c>
      <c r="C298" s="20">
        <f>-RawSEM!D298+RawSCADA!D298</f>
        <v>-2.1771306666666987</v>
      </c>
      <c r="D298" s="20">
        <f>-RawSEM!E298+RawSCADA!E298</f>
        <v>-0.11339300000000208</v>
      </c>
      <c r="E298" s="20">
        <f>-RawSEM!F298+RawSCADA!F298</f>
        <v>5.2837635555555664</v>
      </c>
      <c r="F298" s="20">
        <f>-RawSEM!G298+RawSCADA!G298</f>
        <v>-1.5319251111111072</v>
      </c>
      <c r="G298" s="20">
        <f>-RawSEM!H298+RawSCADA!H298</f>
        <v>1.7991934444444411</v>
      </c>
      <c r="H298" s="20">
        <f>-RawSEM!I298+RawSCADA!I298</f>
        <v>0.9480218888888885</v>
      </c>
      <c r="I298" s="20">
        <f>-RawSEM!J298+RawSCADA!J298</f>
        <v>-1.1214354444444439</v>
      </c>
      <c r="J298" s="56" t="str">
        <f t="shared" si="28"/>
        <v>10-Apr-2025  Bl No 9</v>
      </c>
      <c r="K298" s="18">
        <f t="shared" si="27"/>
        <v>10</v>
      </c>
      <c r="U298" s="75">
        <f>IF(ISERROR(C298/RawSEM!D298)=TRUE,0,C298/RawSEM!D298)</f>
        <v>-1.9329274226941391E-3</v>
      </c>
      <c r="V298" s="75">
        <f>IF(ISERROR(D298/RawSEM!E298)=TRUE,0,D298/RawSEM!E298)</f>
        <v>-7.2990262214716673E-4</v>
      </c>
      <c r="W298" s="75">
        <f>IF(ISERROR(E298/RawSEM!F298)=TRUE,0,E298/RawSEM!F298)</f>
        <v>2.5033750433777778E-2</v>
      </c>
      <c r="X298" s="75">
        <f>IF(ISERROR(F298/RawSEM!G298)=TRUE,0,F298/RawSEM!G298)</f>
        <v>-1.8865531923063922E-2</v>
      </c>
      <c r="Y298" s="75">
        <f>IF(ISERROR(G298/RawSEM!H298)=TRUE,0,G298/RawSEM!H298)</f>
        <v>2.6175416731326246E-2</v>
      </c>
      <c r="Z298" s="75">
        <f>IF(ISERROR(H298/RawSEM!I298)=TRUE,0,H298/RawSEM!I298)</f>
        <v>1.767694980624587E-2</v>
      </c>
      <c r="AA298" s="75">
        <f>IF(ISERROR(I298/RawSEM!J298)=TRUE,0,I298/RawSEM!J298)</f>
        <v>-1.0761014428596524E-2</v>
      </c>
      <c r="AB298" s="56" t="str">
        <f t="shared" si="29"/>
        <v>10-Apr-2025  Bl No 9</v>
      </c>
      <c r="CQ298" s="75"/>
      <c r="CR298" s="75"/>
      <c r="CS298" s="75"/>
      <c r="CT298" s="75"/>
      <c r="CU298" s="75"/>
      <c r="CV298" s="75"/>
      <c r="CW298" s="75"/>
      <c r="CX298" s="56"/>
    </row>
    <row r="299" spans="1:102" ht="17.100000000000001" customHeight="1" x14ac:dyDescent="0.25">
      <c r="A299" s="60">
        <f>RawSEM!A299</f>
        <v>45757</v>
      </c>
      <c r="B299" s="18">
        <v>10</v>
      </c>
      <c r="C299" s="20">
        <f>-RawSEM!D299+RawSCADA!D299</f>
        <v>-1.7840646666668363</v>
      </c>
      <c r="D299" s="20">
        <f>-RawSEM!E299+RawSCADA!E299</f>
        <v>2.0553993333333551</v>
      </c>
      <c r="E299" s="20">
        <f>-RawSEM!F299+RawSCADA!F299</f>
        <v>4.4223426666666512</v>
      </c>
      <c r="F299" s="20">
        <f>-RawSEM!G299+RawSCADA!G299</f>
        <v>-1.2354892222222276</v>
      </c>
      <c r="G299" s="20">
        <f>-RawSEM!H299+RawSCADA!H299</f>
        <v>1.3432349999999929</v>
      </c>
      <c r="H299" s="20">
        <f>-RawSEM!I299+RawSCADA!I299</f>
        <v>0.40659633333333289</v>
      </c>
      <c r="I299" s="20">
        <f>-RawSEM!J299+RawSCADA!J299</f>
        <v>-0.59166211111110556</v>
      </c>
      <c r="J299" s="56" t="str">
        <f t="shared" si="28"/>
        <v>10-Apr-2025  Bl No 10</v>
      </c>
      <c r="K299" s="18">
        <f t="shared" si="27"/>
        <v>10</v>
      </c>
      <c r="U299" s="75">
        <f>IF(ISERROR(C299/RawSEM!D299)=TRUE,0,C299/RawSEM!D299)</f>
        <v>-1.6182238734362198E-3</v>
      </c>
      <c r="V299" s="75">
        <f>IF(ISERROR(D299/RawSEM!E299)=TRUE,0,D299/RawSEM!E299)</f>
        <v>1.2589690908798074E-2</v>
      </c>
      <c r="W299" s="75">
        <f>IF(ISERROR(E299/RawSEM!F299)=TRUE,0,E299/RawSEM!F299)</f>
        <v>2.0971533025787255E-2</v>
      </c>
      <c r="X299" s="75">
        <f>IF(ISERROR(F299/RawSEM!G299)=TRUE,0,F299/RawSEM!G299)</f>
        <v>-1.5582669567059939E-2</v>
      </c>
      <c r="Y299" s="75">
        <f>IF(ISERROR(G299/RawSEM!H299)=TRUE,0,G299/RawSEM!H299)</f>
        <v>1.9276753117035098E-2</v>
      </c>
      <c r="Z299" s="75">
        <f>IF(ISERROR(H299/RawSEM!I299)=TRUE,0,H299/RawSEM!I299)</f>
        <v>7.651302451851175E-3</v>
      </c>
      <c r="AA299" s="75">
        <f>IF(ISERROR(I299/RawSEM!J299)=TRUE,0,I299/RawSEM!J299)</f>
        <v>-5.7445154288623401E-3</v>
      </c>
      <c r="AB299" s="56" t="str">
        <f t="shared" si="29"/>
        <v>10-Apr-2025  Bl No 10</v>
      </c>
      <c r="CQ299" s="75"/>
      <c r="CR299" s="75"/>
      <c r="CS299" s="75"/>
      <c r="CT299" s="75"/>
      <c r="CU299" s="75"/>
      <c r="CV299" s="75"/>
      <c r="CW299" s="75"/>
      <c r="CX299" s="56"/>
    </row>
    <row r="300" spans="1:102" ht="17.100000000000001" customHeight="1" x14ac:dyDescent="0.25">
      <c r="A300" s="60">
        <f>RawSEM!A300</f>
        <v>45757</v>
      </c>
      <c r="B300" s="18">
        <v>11</v>
      </c>
      <c r="C300" s="20">
        <f>-RawSEM!D300+RawSCADA!D300</f>
        <v>-2.9282135555556579</v>
      </c>
      <c r="D300" s="20">
        <f>-RawSEM!E300+RawSCADA!E300</f>
        <v>2.469082666666651</v>
      </c>
      <c r="E300" s="20">
        <f>-RawSEM!F300+RawSCADA!F300</f>
        <v>3.734811444444432</v>
      </c>
      <c r="F300" s="20">
        <f>-RawSEM!G300+RawSCADA!G300</f>
        <v>-1.8269756666666694</v>
      </c>
      <c r="G300" s="20">
        <f>-RawSEM!H300+RawSCADA!H300</f>
        <v>1.6260156666666603</v>
      </c>
      <c r="H300" s="20">
        <f>-RawSEM!I300+RawSCADA!I300</f>
        <v>0.36315077777778271</v>
      </c>
      <c r="I300" s="20">
        <f>-RawSEM!J300+RawSCADA!J300</f>
        <v>-0.23076555555556411</v>
      </c>
      <c r="J300" s="56" t="str">
        <f t="shared" si="28"/>
        <v>10-Apr-2025  Bl No 11</v>
      </c>
      <c r="K300" s="18">
        <f t="shared" si="27"/>
        <v>10</v>
      </c>
      <c r="U300" s="75">
        <f>IF(ISERROR(C300/RawSEM!D300)=TRUE,0,C300/RawSEM!D300)</f>
        <v>-2.7123499280050124E-3</v>
      </c>
      <c r="V300" s="75">
        <f>IF(ISERROR(D300/RawSEM!E300)=TRUE,0,D300/RawSEM!E300)</f>
        <v>1.5271609102318055E-2</v>
      </c>
      <c r="W300" s="75">
        <f>IF(ISERROR(E300/RawSEM!F300)=TRUE,0,E300/RawSEM!F300)</f>
        <v>1.7650821451837679E-2</v>
      </c>
      <c r="X300" s="75">
        <f>IF(ISERROR(F300/RawSEM!G300)=TRUE,0,F300/RawSEM!G300)</f>
        <v>-2.2812723484215675E-2</v>
      </c>
      <c r="Y300" s="75">
        <f>IF(ISERROR(G300/RawSEM!H300)=TRUE,0,G300/RawSEM!H300)</f>
        <v>2.3199100389596463E-2</v>
      </c>
      <c r="Z300" s="75">
        <f>IF(ISERROR(H300/RawSEM!I300)=TRUE,0,H300/RawSEM!I300)</f>
        <v>6.9029573026494588E-3</v>
      </c>
      <c r="AA300" s="75">
        <f>IF(ISERROR(I300/RawSEM!J300)=TRUE,0,I300/RawSEM!J300)</f>
        <v>-2.2505983852917251E-3</v>
      </c>
      <c r="AB300" s="56" t="str">
        <f t="shared" si="29"/>
        <v>10-Apr-2025  Bl No 11</v>
      </c>
      <c r="CQ300" s="75"/>
      <c r="CR300" s="75"/>
      <c r="CS300" s="75"/>
      <c r="CT300" s="75"/>
      <c r="CU300" s="75"/>
      <c r="CV300" s="75"/>
      <c r="CW300" s="75"/>
      <c r="CX300" s="56"/>
    </row>
    <row r="301" spans="1:102" ht="17.100000000000001" customHeight="1" x14ac:dyDescent="0.25">
      <c r="A301" s="60">
        <f>RawSEM!A301</f>
        <v>45757</v>
      </c>
      <c r="B301" s="18">
        <v>12</v>
      </c>
      <c r="C301" s="20">
        <f>-RawSEM!D301+RawSCADA!D301</f>
        <v>-2.5128353333332143</v>
      </c>
      <c r="D301" s="20">
        <f>-RawSEM!E301+RawSCADA!E301</f>
        <v>3.3947923333333279</v>
      </c>
      <c r="E301" s="20">
        <f>-RawSEM!F301+RawSCADA!F301</f>
        <v>3.9275531111111093</v>
      </c>
      <c r="F301" s="20">
        <f>-RawSEM!G301+RawSCADA!G301</f>
        <v>-1.6524851111111047</v>
      </c>
      <c r="G301" s="20">
        <f>-RawSEM!H301+RawSCADA!H301</f>
        <v>1.5178549999999973</v>
      </c>
      <c r="H301" s="20">
        <f>-RawSEM!I301+RawSCADA!I301</f>
        <v>0.17559155555555606</v>
      </c>
      <c r="I301" s="20">
        <f>-RawSEM!J301+RawSCADA!J301</f>
        <v>-0.87889255555555224</v>
      </c>
      <c r="J301" s="56" t="str">
        <f t="shared" si="28"/>
        <v>10-Apr-2025  Bl No 12</v>
      </c>
      <c r="K301" s="18">
        <f t="shared" si="27"/>
        <v>10</v>
      </c>
      <c r="U301" s="75">
        <f>IF(ISERROR(C301/RawSEM!D301)=TRUE,0,C301/RawSEM!D301)</f>
        <v>-2.3207080279905061E-3</v>
      </c>
      <c r="V301" s="75">
        <f>IF(ISERROR(D301/RawSEM!E301)=TRUE,0,D301/RawSEM!E301)</f>
        <v>2.1210471717091204E-2</v>
      </c>
      <c r="W301" s="75">
        <f>IF(ISERROR(E301/RawSEM!F301)=TRUE,0,E301/RawSEM!F301)</f>
        <v>1.8785989983704406E-2</v>
      </c>
      <c r="X301" s="75">
        <f>IF(ISERROR(F301/RawSEM!G301)=TRUE,0,F301/RawSEM!G301)</f>
        <v>-2.056319331077967E-2</v>
      </c>
      <c r="Y301" s="75">
        <f>IF(ISERROR(G301/RawSEM!H301)=TRUE,0,G301/RawSEM!H301)</f>
        <v>2.0743885572465634E-2</v>
      </c>
      <c r="Z301" s="75">
        <f>IF(ISERROR(H301/RawSEM!I301)=TRUE,0,H301/RawSEM!I301)</f>
        <v>3.3570316668876002E-3</v>
      </c>
      <c r="AA301" s="75">
        <f>IF(ISERROR(I301/RawSEM!J301)=TRUE,0,I301/RawSEM!J301)</f>
        <v>-8.436871770323465E-3</v>
      </c>
      <c r="AB301" s="56" t="str">
        <f t="shared" si="29"/>
        <v>10-Apr-2025  Bl No 12</v>
      </c>
      <c r="CQ301" s="75"/>
      <c r="CR301" s="75"/>
      <c r="CS301" s="75"/>
      <c r="CT301" s="75"/>
      <c r="CU301" s="75"/>
      <c r="CV301" s="75"/>
      <c r="CW301" s="75"/>
      <c r="CX301" s="56"/>
    </row>
    <row r="302" spans="1:102" ht="17.100000000000001" customHeight="1" x14ac:dyDescent="0.25">
      <c r="A302" s="60">
        <f>RawSEM!A302</f>
        <v>45757</v>
      </c>
      <c r="B302" s="18">
        <v>13</v>
      </c>
      <c r="C302" s="20">
        <f>-RawSEM!D302+RawSCADA!D302</f>
        <v>-2.0957263333334595</v>
      </c>
      <c r="D302" s="20">
        <f>-RawSEM!E302+RawSCADA!E302</f>
        <v>8.119562777777773</v>
      </c>
      <c r="E302" s="20">
        <f>-RawSEM!F302+RawSCADA!F302</f>
        <v>3.403745999999984</v>
      </c>
      <c r="F302" s="20">
        <f>-RawSEM!G302+RawSCADA!G302</f>
        <v>-1.6928981111111057</v>
      </c>
      <c r="G302" s="20">
        <f>-RawSEM!H302+RawSCADA!H302</f>
        <v>1.788952666666674</v>
      </c>
      <c r="H302" s="20">
        <f>-RawSEM!I302+RawSCADA!I302</f>
        <v>0.18716822222222618</v>
      </c>
      <c r="I302" s="20">
        <f>-RawSEM!J302+RawSCADA!J302</f>
        <v>-1.4478102222222304</v>
      </c>
      <c r="J302" s="56" t="str">
        <f t="shared" si="28"/>
        <v>10-Apr-2025  Bl No 13</v>
      </c>
      <c r="K302" s="18">
        <f t="shared" si="27"/>
        <v>10</v>
      </c>
      <c r="U302" s="75">
        <f>IF(ISERROR(C302/RawSEM!D302)=TRUE,0,C302/RawSEM!D302)</f>
        <v>-1.9553453341232744E-3</v>
      </c>
      <c r="V302" s="75">
        <f>IF(ISERROR(D302/RawSEM!E302)=TRUE,0,D302/RawSEM!E302)</f>
        <v>8.3890873770268937E-2</v>
      </c>
      <c r="W302" s="75">
        <f>IF(ISERROR(E302/RawSEM!F302)=TRUE,0,E302/RawSEM!F302)</f>
        <v>1.6696864542219553E-2</v>
      </c>
      <c r="X302" s="75">
        <f>IF(ISERROR(F302/RawSEM!G302)=TRUE,0,F302/RawSEM!G302)</f>
        <v>-2.1359520703265696E-2</v>
      </c>
      <c r="Y302" s="75">
        <f>IF(ISERROR(G302/RawSEM!H302)=TRUE,0,G302/RawSEM!H302)</f>
        <v>2.5964781400461458E-2</v>
      </c>
      <c r="Z302" s="75">
        <f>IF(ISERROR(H302/RawSEM!I302)=TRUE,0,H302/RawSEM!I302)</f>
        <v>3.5875774799549597E-3</v>
      </c>
      <c r="AA302" s="75">
        <f>IF(ISERROR(I302/RawSEM!J302)=TRUE,0,I302/RawSEM!J302)</f>
        <v>-1.4183538494763065E-2</v>
      </c>
      <c r="AB302" s="56" t="str">
        <f t="shared" si="29"/>
        <v>10-Apr-2025  Bl No 13</v>
      </c>
      <c r="CQ302" s="75"/>
      <c r="CR302" s="75"/>
      <c r="CS302" s="75"/>
      <c r="CT302" s="75"/>
      <c r="CU302" s="75"/>
      <c r="CV302" s="75"/>
      <c r="CW302" s="75"/>
      <c r="CX302" s="56"/>
    </row>
    <row r="303" spans="1:102" ht="17.100000000000001" customHeight="1" x14ac:dyDescent="0.25">
      <c r="A303" s="60">
        <f>RawSEM!A303</f>
        <v>45757</v>
      </c>
      <c r="B303" s="18">
        <v>14</v>
      </c>
      <c r="C303" s="20">
        <f>-RawSEM!D303+RawSCADA!D303</f>
        <v>-2.6618584444443059</v>
      </c>
      <c r="D303" s="20">
        <f>-RawSEM!E303+RawSCADA!E303</f>
        <v>2.0773176666666728</v>
      </c>
      <c r="E303" s="20">
        <f>-RawSEM!F303+RawSCADA!F303</f>
        <v>3.92248577777778</v>
      </c>
      <c r="F303" s="20">
        <f>-RawSEM!G303+RawSCADA!G303</f>
        <v>-2.5578787777777734</v>
      </c>
      <c r="G303" s="20">
        <f>-RawSEM!H303+RawSCADA!H303</f>
        <v>1.1793515555555558</v>
      </c>
      <c r="H303" s="20">
        <f>-RawSEM!I303+RawSCADA!I303</f>
        <v>-0.42699788888888435</v>
      </c>
      <c r="I303" s="20">
        <f>-RawSEM!J303+RawSCADA!J303</f>
        <v>-1.0392845555555539</v>
      </c>
      <c r="J303" s="56" t="str">
        <f t="shared" si="28"/>
        <v>10-Apr-2025  Bl No 14</v>
      </c>
      <c r="K303" s="18">
        <f t="shared" si="27"/>
        <v>10</v>
      </c>
      <c r="U303" s="75">
        <f>IF(ISERROR(C303/RawSEM!D303)=TRUE,0,C303/RawSEM!D303)</f>
        <v>-2.5466844175522758E-3</v>
      </c>
      <c r="V303" s="75">
        <f>IF(ISERROR(D303/RawSEM!E303)=TRUE,0,D303/RawSEM!E303)</f>
        <v>2.2623319913595761E-2</v>
      </c>
      <c r="W303" s="75">
        <f>IF(ISERROR(E303/RawSEM!F303)=TRUE,0,E303/RawSEM!F303)</f>
        <v>1.9861753480327451E-2</v>
      </c>
      <c r="X303" s="75">
        <f>IF(ISERROR(F303/RawSEM!G303)=TRUE,0,F303/RawSEM!G303)</f>
        <v>-3.142688477210219E-2</v>
      </c>
      <c r="Y303" s="75">
        <f>IF(ISERROR(G303/RawSEM!H303)=TRUE,0,G303/RawSEM!H303)</f>
        <v>1.6334147104157745E-2</v>
      </c>
      <c r="Z303" s="75">
        <f>IF(ISERROR(H303/RawSEM!I303)=TRUE,0,H303/RawSEM!I303)</f>
        <v>-8.2064477415606622E-3</v>
      </c>
      <c r="AA303" s="75">
        <f>IF(ISERROR(I303/RawSEM!J303)=TRUE,0,I303/RawSEM!J303)</f>
        <v>-9.8033874735461556E-3</v>
      </c>
      <c r="AB303" s="56" t="str">
        <f t="shared" si="29"/>
        <v>10-Apr-2025  Bl No 14</v>
      </c>
      <c r="CQ303" s="75"/>
      <c r="CR303" s="75"/>
      <c r="CS303" s="75"/>
      <c r="CT303" s="75"/>
      <c r="CU303" s="75"/>
      <c r="CV303" s="75"/>
      <c r="CW303" s="75"/>
      <c r="CX303" s="56"/>
    </row>
    <row r="304" spans="1:102" ht="17.100000000000001" customHeight="1" x14ac:dyDescent="0.25">
      <c r="A304" s="60">
        <f>RawSEM!A304</f>
        <v>45757</v>
      </c>
      <c r="B304" s="18">
        <v>15</v>
      </c>
      <c r="C304" s="20">
        <f>-RawSEM!D304+RawSCADA!D304</f>
        <v>-3.5189252222223786</v>
      </c>
      <c r="D304" s="20">
        <f>-RawSEM!E304+RawSCADA!E304</f>
        <v>2.3958927777777888</v>
      </c>
      <c r="E304" s="20">
        <f>-RawSEM!F304+RawSCADA!F304</f>
        <v>3.5882485555555661</v>
      </c>
      <c r="F304" s="20">
        <f>-RawSEM!G304+RawSCADA!G304</f>
        <v>-2.1772353333333427</v>
      </c>
      <c r="G304" s="20">
        <f>-RawSEM!H304+RawSCADA!H304</f>
        <v>1.9106674444444423</v>
      </c>
      <c r="H304" s="20">
        <f>-RawSEM!I304+RawSCADA!I304</f>
        <v>-0.37951555555555672</v>
      </c>
      <c r="I304" s="20">
        <f>-RawSEM!J304+RawSCADA!J304</f>
        <v>-0.7006588888888956</v>
      </c>
      <c r="J304" s="56" t="str">
        <f t="shared" si="28"/>
        <v>10-Apr-2025  Bl No 15</v>
      </c>
      <c r="K304" s="18">
        <f t="shared" si="27"/>
        <v>10</v>
      </c>
      <c r="U304" s="75">
        <f>IF(ISERROR(C304/RawSEM!D304)=TRUE,0,C304/RawSEM!D304)</f>
        <v>-3.3918701356689539E-3</v>
      </c>
      <c r="V304" s="75">
        <f>IF(ISERROR(D304/RawSEM!E304)=TRUE,0,D304/RawSEM!E304)</f>
        <v>2.5350923673859747E-2</v>
      </c>
      <c r="W304" s="75">
        <f>IF(ISERROR(E304/RawSEM!F304)=TRUE,0,E304/RawSEM!F304)</f>
        <v>1.8220749068488445E-2</v>
      </c>
      <c r="X304" s="75">
        <f>IF(ISERROR(F304/RawSEM!G304)=TRUE,0,F304/RawSEM!G304)</f>
        <v>-2.6360591411717069E-2</v>
      </c>
      <c r="Y304" s="75">
        <f>IF(ISERROR(G304/RawSEM!H304)=TRUE,0,G304/RawSEM!H304)</f>
        <v>2.5397544668703639E-2</v>
      </c>
      <c r="Z304" s="75">
        <f>IF(ISERROR(H304/RawSEM!I304)=TRUE,0,H304/RawSEM!I304)</f>
        <v>-7.3046693219457675E-3</v>
      </c>
      <c r="AA304" s="75">
        <f>IF(ISERROR(I304/RawSEM!J304)=TRUE,0,I304/RawSEM!J304)</f>
        <v>-6.8790782936380803E-3</v>
      </c>
      <c r="AB304" s="56" t="str">
        <f t="shared" si="29"/>
        <v>10-Apr-2025  Bl No 15</v>
      </c>
      <c r="CQ304" s="75"/>
      <c r="CR304" s="75"/>
      <c r="CS304" s="75"/>
      <c r="CT304" s="75"/>
      <c r="CU304" s="75"/>
      <c r="CV304" s="75"/>
      <c r="CW304" s="75"/>
      <c r="CX304" s="56"/>
    </row>
    <row r="305" spans="1:102" ht="17.100000000000001" customHeight="1" x14ac:dyDescent="0.25">
      <c r="A305" s="60">
        <f>RawSEM!A305</f>
        <v>45757</v>
      </c>
      <c r="B305" s="18">
        <v>16</v>
      </c>
      <c r="C305" s="20">
        <f>-RawSEM!D305+RawSCADA!D305</f>
        <v>-1.7772462222221748</v>
      </c>
      <c r="D305" s="20">
        <f>-RawSEM!E305+RawSCADA!E305</f>
        <v>2.0896559999999909</v>
      </c>
      <c r="E305" s="20">
        <f>-RawSEM!F305+RawSCADA!F305</f>
        <v>3.3581468888889106</v>
      </c>
      <c r="F305" s="20">
        <f>-RawSEM!G305+RawSCADA!G305</f>
        <v>-2.881021666666669</v>
      </c>
      <c r="G305" s="20">
        <f>-RawSEM!H305+RawSCADA!H305</f>
        <v>1.329607666666675</v>
      </c>
      <c r="H305" s="20">
        <f>-RawSEM!I305+RawSCADA!I305</f>
        <v>-0.18677488888889116</v>
      </c>
      <c r="I305" s="20">
        <f>-RawSEM!J305+RawSCADA!J305</f>
        <v>-1.2883141111111058</v>
      </c>
      <c r="J305" s="56" t="str">
        <f t="shared" si="28"/>
        <v>10-Apr-2025  Bl No 16</v>
      </c>
      <c r="K305" s="18">
        <f t="shared" si="27"/>
        <v>10</v>
      </c>
      <c r="U305" s="75">
        <f>IF(ISERROR(C305/RawSEM!D305)=TRUE,0,C305/RawSEM!D305)</f>
        <v>-1.7168651198123666E-3</v>
      </c>
      <c r="V305" s="75">
        <f>IF(ISERROR(D305/RawSEM!E305)=TRUE,0,D305/RawSEM!E305)</f>
        <v>2.2247664206911943E-2</v>
      </c>
      <c r="W305" s="75">
        <f>IF(ISERROR(E305/RawSEM!F305)=TRUE,0,E305/RawSEM!F305)</f>
        <v>1.7235372586429255E-2</v>
      </c>
      <c r="X305" s="75">
        <f>IF(ISERROR(F305/RawSEM!G305)=TRUE,0,F305/RawSEM!G305)</f>
        <v>-3.4040408303493974E-2</v>
      </c>
      <c r="Y305" s="75">
        <f>IF(ISERROR(G305/RawSEM!H305)=TRUE,0,G305/RawSEM!H305)</f>
        <v>1.8223789290935787E-2</v>
      </c>
      <c r="Z305" s="75">
        <f>IF(ISERROR(H305/RawSEM!I305)=TRUE,0,H305/RawSEM!I305)</f>
        <v>-3.6126111953565737E-3</v>
      </c>
      <c r="AA305" s="75">
        <f>IF(ISERROR(I305/RawSEM!J305)=TRUE,0,I305/RawSEM!J305)</f>
        <v>-1.2449403879934153E-2</v>
      </c>
      <c r="AB305" s="56" t="str">
        <f t="shared" si="29"/>
        <v>10-Apr-2025  Bl No 16</v>
      </c>
      <c r="CQ305" s="75"/>
      <c r="CR305" s="75"/>
      <c r="CS305" s="75"/>
      <c r="CT305" s="75"/>
      <c r="CU305" s="75"/>
      <c r="CV305" s="75"/>
      <c r="CW305" s="75"/>
      <c r="CX305" s="56"/>
    </row>
    <row r="306" spans="1:102" ht="17.100000000000001" customHeight="1" x14ac:dyDescent="0.25">
      <c r="A306" s="60">
        <f>RawSEM!A306</f>
        <v>45757</v>
      </c>
      <c r="B306" s="18">
        <v>17</v>
      </c>
      <c r="C306" s="20">
        <f>-RawSEM!D306+RawSCADA!D306</f>
        <v>-1.7744645555555962</v>
      </c>
      <c r="D306" s="20">
        <f>-RawSEM!E306+RawSCADA!E306</f>
        <v>2.2332682222222218</v>
      </c>
      <c r="E306" s="20">
        <f>-RawSEM!F306+RawSCADA!F306</f>
        <v>3.7499948888888923</v>
      </c>
      <c r="F306" s="20">
        <f>-RawSEM!G306+RawSCADA!G306</f>
        <v>-2.178461111111119</v>
      </c>
      <c r="G306" s="20">
        <f>-RawSEM!H306+RawSCADA!H306</f>
        <v>1.442457333333337</v>
      </c>
      <c r="H306" s="20">
        <f>-RawSEM!I306+RawSCADA!I306</f>
        <v>-0.31866822222222169</v>
      </c>
      <c r="I306" s="20">
        <f>-RawSEM!J306+RawSCADA!J306</f>
        <v>-0.72283322222222068</v>
      </c>
      <c r="J306" s="56" t="str">
        <f t="shared" si="28"/>
        <v>10-Apr-2025  Bl No 17</v>
      </c>
      <c r="K306" s="18">
        <f t="shared" si="27"/>
        <v>10</v>
      </c>
      <c r="U306" s="75">
        <f>IF(ISERROR(C306/RawSEM!D306)=TRUE,0,C306/RawSEM!D306)</f>
        <v>-1.7392921445497228E-3</v>
      </c>
      <c r="V306" s="75">
        <f>IF(ISERROR(D306/RawSEM!E306)=TRUE,0,D306/RawSEM!E306)</f>
        <v>2.457334141748926E-2</v>
      </c>
      <c r="W306" s="75">
        <f>IF(ISERROR(E306/RawSEM!F306)=TRUE,0,E306/RawSEM!F306)</f>
        <v>1.9100973941595215E-2</v>
      </c>
      <c r="X306" s="75">
        <f>IF(ISERROR(F306/RawSEM!G306)=TRUE,0,F306/RawSEM!G306)</f>
        <v>-2.4629690053940025E-2</v>
      </c>
      <c r="Y306" s="75">
        <f>IF(ISERROR(G306/RawSEM!H306)=TRUE,0,G306/RawSEM!H306)</f>
        <v>1.7642925171399357E-2</v>
      </c>
      <c r="Z306" s="75">
        <f>IF(ISERROR(H306/RawSEM!I306)=TRUE,0,H306/RawSEM!I306)</f>
        <v>-6.2331436450063704E-3</v>
      </c>
      <c r="AA306" s="75">
        <f>IF(ISERROR(I306/RawSEM!J306)=TRUE,0,I306/RawSEM!J306)</f>
        <v>-6.929743437008389E-3</v>
      </c>
      <c r="AB306" s="56" t="str">
        <f t="shared" si="29"/>
        <v>10-Apr-2025  Bl No 17</v>
      </c>
      <c r="CQ306" s="75"/>
      <c r="CR306" s="75"/>
      <c r="CS306" s="75"/>
      <c r="CT306" s="75"/>
      <c r="CU306" s="75"/>
      <c r="CV306" s="75"/>
      <c r="CW306" s="75"/>
      <c r="CX306" s="56"/>
    </row>
    <row r="307" spans="1:102" ht="17.100000000000001" customHeight="1" x14ac:dyDescent="0.25">
      <c r="A307" s="60">
        <f>RawSEM!A307</f>
        <v>45757</v>
      </c>
      <c r="B307" s="18">
        <v>18</v>
      </c>
      <c r="C307" s="20">
        <f>-RawSEM!D307+RawSCADA!D307</f>
        <v>-1.4298004444444814</v>
      </c>
      <c r="D307" s="20">
        <f>-RawSEM!E307+RawSCADA!E307</f>
        <v>2.0905201111111182</v>
      </c>
      <c r="E307" s="20">
        <f>-RawSEM!F307+RawSCADA!F307</f>
        <v>4.2286174444444384</v>
      </c>
      <c r="F307" s="20">
        <f>-RawSEM!G307+RawSCADA!G307</f>
        <v>-1.5379468888888823</v>
      </c>
      <c r="G307" s="20">
        <f>-RawSEM!H307+RawSCADA!H307</f>
        <v>1.0112407777777861</v>
      </c>
      <c r="H307" s="20">
        <f>-RawSEM!I307+RawSCADA!I307</f>
        <v>0.32672455555555757</v>
      </c>
      <c r="I307" s="20">
        <f>-RawSEM!J307+RawSCADA!J307</f>
        <v>-1.2955371111111162</v>
      </c>
      <c r="J307" s="56" t="str">
        <f t="shared" si="28"/>
        <v>10-Apr-2025  Bl No 18</v>
      </c>
      <c r="K307" s="18">
        <f t="shared" si="27"/>
        <v>10</v>
      </c>
      <c r="U307" s="75">
        <f>IF(ISERROR(C307/RawSEM!D307)=TRUE,0,C307/RawSEM!D307)</f>
        <v>-1.4001515246333948E-3</v>
      </c>
      <c r="V307" s="75">
        <f>IF(ISERROR(D307/RawSEM!E307)=TRUE,0,D307/RawSEM!E307)</f>
        <v>2.2299132362612197E-2</v>
      </c>
      <c r="W307" s="75">
        <f>IF(ISERROR(E307/RawSEM!F307)=TRUE,0,E307/RawSEM!F307)</f>
        <v>2.2613338662010103E-2</v>
      </c>
      <c r="X307" s="75">
        <f>IF(ISERROR(F307/RawSEM!G307)=TRUE,0,F307/RawSEM!G307)</f>
        <v>-1.6492618374965039E-2</v>
      </c>
      <c r="Y307" s="75">
        <f>IF(ISERROR(G307/RawSEM!H307)=TRUE,0,G307/RawSEM!H307)</f>
        <v>1.2396302561755739E-2</v>
      </c>
      <c r="Z307" s="75">
        <f>IF(ISERROR(H307/RawSEM!I307)=TRUE,0,H307/RawSEM!I307)</f>
        <v>6.3590821880363567E-3</v>
      </c>
      <c r="AA307" s="75">
        <f>IF(ISERROR(I307/RawSEM!J307)=TRUE,0,I307/RawSEM!J307)</f>
        <v>-1.2585557101248089E-2</v>
      </c>
      <c r="AB307" s="56" t="str">
        <f t="shared" si="29"/>
        <v>10-Apr-2025  Bl No 18</v>
      </c>
      <c r="CQ307" s="75"/>
      <c r="CR307" s="75"/>
      <c r="CS307" s="75"/>
      <c r="CT307" s="75"/>
      <c r="CU307" s="75"/>
      <c r="CV307" s="75"/>
      <c r="CW307" s="75"/>
      <c r="CX307" s="56"/>
    </row>
    <row r="308" spans="1:102" ht="17.100000000000001" customHeight="1" x14ac:dyDescent="0.25">
      <c r="A308" s="60">
        <f>RawSEM!A308</f>
        <v>45757</v>
      </c>
      <c r="B308" s="18">
        <v>19</v>
      </c>
      <c r="C308" s="20">
        <f>-RawSEM!D308+RawSCADA!D308</f>
        <v>-6.6922964444444233</v>
      </c>
      <c r="D308" s="20">
        <f>-RawSEM!E308+RawSCADA!E308</f>
        <v>2.3103748888888873</v>
      </c>
      <c r="E308" s="20">
        <f>-RawSEM!F308+RawSCADA!F308</f>
        <v>3.7050331111111063</v>
      </c>
      <c r="F308" s="20">
        <f>-RawSEM!G308+RawSCADA!G308</f>
        <v>-2.4676771111111151</v>
      </c>
      <c r="G308" s="20">
        <f>-RawSEM!H308+RawSCADA!H308</f>
        <v>1.2570484444444361</v>
      </c>
      <c r="H308" s="20">
        <f>-RawSEM!I308+RawSCADA!I308</f>
        <v>0.16846633333333472</v>
      </c>
      <c r="I308" s="20">
        <f>-RawSEM!J308+RawSCADA!J308</f>
        <v>-1.0501059999999995</v>
      </c>
      <c r="J308" s="56" t="str">
        <f t="shared" si="28"/>
        <v>10-Apr-2025  Bl No 19</v>
      </c>
      <c r="K308" s="18">
        <f t="shared" si="27"/>
        <v>10</v>
      </c>
      <c r="U308" s="75">
        <f>IF(ISERROR(C308/RawSEM!D308)=TRUE,0,C308/RawSEM!D308)</f>
        <v>-6.5421342354615251E-3</v>
      </c>
      <c r="V308" s="75">
        <f>IF(ISERROR(D308/RawSEM!E308)=TRUE,0,D308/RawSEM!E308)</f>
        <v>2.629311295596852E-2</v>
      </c>
      <c r="W308" s="75">
        <f>IF(ISERROR(E308/RawSEM!F308)=TRUE,0,E308/RawSEM!F308)</f>
        <v>2.0047058011561213E-2</v>
      </c>
      <c r="X308" s="75">
        <f>IF(ISERROR(F308/RawSEM!G308)=TRUE,0,F308/RawSEM!G308)</f>
        <v>-2.4072080450202076E-2</v>
      </c>
      <c r="Y308" s="75">
        <f>IF(ISERROR(G308/RawSEM!H308)=TRUE,0,G308/RawSEM!H308)</f>
        <v>1.4373495751514316E-2</v>
      </c>
      <c r="Z308" s="75">
        <f>IF(ISERROR(H308/RawSEM!I308)=TRUE,0,H308/RawSEM!I308)</f>
        <v>3.173054224552759E-3</v>
      </c>
      <c r="AA308" s="75">
        <f>IF(ISERROR(I308/RawSEM!J308)=TRUE,0,I308/RawSEM!J308)</f>
        <v>-9.8164967805140658E-3</v>
      </c>
      <c r="AB308" s="56" t="str">
        <f t="shared" si="29"/>
        <v>10-Apr-2025  Bl No 19</v>
      </c>
      <c r="CQ308" s="75"/>
      <c r="CR308" s="75"/>
      <c r="CS308" s="75"/>
      <c r="CT308" s="75"/>
      <c r="CU308" s="75"/>
      <c r="CV308" s="75"/>
      <c r="CW308" s="75"/>
      <c r="CX308" s="56"/>
    </row>
    <row r="309" spans="1:102" ht="17.100000000000001" customHeight="1" x14ac:dyDescent="0.25">
      <c r="A309" s="60">
        <f>RawSEM!A309</f>
        <v>45757</v>
      </c>
      <c r="B309" s="18">
        <v>20</v>
      </c>
      <c r="C309" s="20">
        <f>-RawSEM!D309+RawSCADA!D309</f>
        <v>-4.1104657777777902</v>
      </c>
      <c r="D309" s="20">
        <f>-RawSEM!E309+RawSCADA!E309</f>
        <v>1.4499111111111063</v>
      </c>
      <c r="E309" s="20">
        <f>-RawSEM!F309+RawSCADA!F309</f>
        <v>4.2764125555555665</v>
      </c>
      <c r="F309" s="20">
        <f>-RawSEM!G309+RawSCADA!G309</f>
        <v>-2.5713023333333354</v>
      </c>
      <c r="G309" s="20">
        <f>-RawSEM!H309+RawSCADA!H309</f>
        <v>1.3496184444444452</v>
      </c>
      <c r="H309" s="20">
        <f>-RawSEM!I309+RawSCADA!I309</f>
        <v>-6.7332888888884668E-2</v>
      </c>
      <c r="I309" s="20">
        <f>-RawSEM!J309+RawSCADA!J309</f>
        <v>-1.5342967777777829</v>
      </c>
      <c r="J309" s="56" t="str">
        <f t="shared" si="28"/>
        <v>10-Apr-2025  Bl No 20</v>
      </c>
      <c r="K309" s="18">
        <f t="shared" si="27"/>
        <v>10</v>
      </c>
      <c r="U309" s="75">
        <f>IF(ISERROR(C309/RawSEM!D309)=TRUE,0,C309/RawSEM!D309)</f>
        <v>-4.0449368462632303E-3</v>
      </c>
      <c r="V309" s="75">
        <f>IF(ISERROR(D309/RawSEM!E309)=TRUE,0,D309/RawSEM!E309)</f>
        <v>1.3366631787554824E-2</v>
      </c>
      <c r="W309" s="75">
        <f>IF(ISERROR(E309/RawSEM!F309)=TRUE,0,E309/RawSEM!F309)</f>
        <v>2.3973126204177776E-2</v>
      </c>
      <c r="X309" s="75">
        <f>IF(ISERROR(F309/RawSEM!G309)=TRUE,0,F309/RawSEM!G309)</f>
        <v>-2.2152399872443846E-2</v>
      </c>
      <c r="Y309" s="75">
        <f>IF(ISERROR(G309/RawSEM!H309)=TRUE,0,G309/RawSEM!H309)</f>
        <v>1.4390220034764287E-2</v>
      </c>
      <c r="Z309" s="75">
        <f>IF(ISERROR(H309/RawSEM!I309)=TRUE,0,H309/RawSEM!I309)</f>
        <v>-1.2391948043449033E-3</v>
      </c>
      <c r="AA309" s="75">
        <f>IF(ISERROR(I309/RawSEM!J309)=TRUE,0,I309/RawSEM!J309)</f>
        <v>-1.4625387753061613E-2</v>
      </c>
      <c r="AB309" s="56" t="str">
        <f t="shared" si="29"/>
        <v>10-Apr-2025  Bl No 20</v>
      </c>
      <c r="CQ309" s="75"/>
      <c r="CR309" s="75"/>
      <c r="CS309" s="75"/>
      <c r="CT309" s="75"/>
      <c r="CU309" s="75"/>
      <c r="CV309" s="75"/>
      <c r="CW309" s="75"/>
      <c r="CX309" s="56"/>
    </row>
    <row r="310" spans="1:102" ht="17.100000000000001" customHeight="1" x14ac:dyDescent="0.25">
      <c r="A310" s="60">
        <f>RawSEM!A310</f>
        <v>45757</v>
      </c>
      <c r="B310" s="18">
        <v>21</v>
      </c>
      <c r="C310" s="20">
        <f>-RawSEM!D310+RawSCADA!D310</f>
        <v>-2.7614011111111267</v>
      </c>
      <c r="D310" s="20">
        <f>-RawSEM!E310+RawSCADA!E310</f>
        <v>1.8032853333333208</v>
      </c>
      <c r="E310" s="20">
        <f>-RawSEM!F310+RawSCADA!F310</f>
        <v>5.278168777777779</v>
      </c>
      <c r="F310" s="20">
        <f>-RawSEM!G310+RawSCADA!G310</f>
        <v>-2.6048759999999902</v>
      </c>
      <c r="G310" s="20">
        <f>-RawSEM!H310+RawSCADA!H310</f>
        <v>0.90768133333332912</v>
      </c>
      <c r="H310" s="20">
        <f>-RawSEM!I310+RawSCADA!I310</f>
        <v>-0.28569433333333194</v>
      </c>
      <c r="I310" s="20">
        <f>-RawSEM!J310+RawSCADA!J310</f>
        <v>-1.2658191111111137</v>
      </c>
      <c r="J310" s="56" t="str">
        <f t="shared" si="28"/>
        <v>10-Apr-2025  Bl No 21</v>
      </c>
      <c r="K310" s="18">
        <f t="shared" si="27"/>
        <v>10</v>
      </c>
      <c r="U310" s="75">
        <f>IF(ISERROR(C310/RawSEM!D310)=TRUE,0,C310/RawSEM!D310)</f>
        <v>-2.7491417861680973E-3</v>
      </c>
      <c r="V310" s="75">
        <f>IF(ISERROR(D310/RawSEM!E310)=TRUE,0,D310/RawSEM!E310)</f>
        <v>1.3469342154558053E-2</v>
      </c>
      <c r="W310" s="75">
        <f>IF(ISERROR(E310/RawSEM!F310)=TRUE,0,E310/RawSEM!F310)</f>
        <v>3.149257864407113E-2</v>
      </c>
      <c r="X310" s="75">
        <f>IF(ISERROR(F310/RawSEM!G310)=TRUE,0,F310/RawSEM!G310)</f>
        <v>-1.9360188230716457E-2</v>
      </c>
      <c r="Y310" s="75">
        <f>IF(ISERROR(G310/RawSEM!H310)=TRUE,0,G310/RawSEM!H310)</f>
        <v>8.2731888602081156E-3</v>
      </c>
      <c r="Z310" s="75">
        <f>IF(ISERROR(H310/RawSEM!I310)=TRUE,0,H310/RawSEM!I310)</f>
        <v>-4.875063705281144E-3</v>
      </c>
      <c r="AA310" s="75">
        <f>IF(ISERROR(I310/RawSEM!J310)=TRUE,0,I310/RawSEM!J310)</f>
        <v>-1.1842835567930273E-2</v>
      </c>
      <c r="AB310" s="56" t="str">
        <f t="shared" si="29"/>
        <v>10-Apr-2025  Bl No 21</v>
      </c>
      <c r="CQ310" s="75"/>
      <c r="CR310" s="75"/>
      <c r="CS310" s="75"/>
      <c r="CT310" s="75"/>
      <c r="CU310" s="75"/>
      <c r="CV310" s="75"/>
      <c r="CW310" s="75"/>
      <c r="CX310" s="56"/>
    </row>
    <row r="311" spans="1:102" ht="17.100000000000001" customHeight="1" x14ac:dyDescent="0.25">
      <c r="A311" s="60">
        <f>RawSEM!A311</f>
        <v>45757</v>
      </c>
      <c r="B311" s="18">
        <v>22</v>
      </c>
      <c r="C311" s="20">
        <f>-RawSEM!D311+RawSCADA!D311</f>
        <v>-1.2710611111111803</v>
      </c>
      <c r="D311" s="20">
        <f>-RawSEM!E311+RawSCADA!E311</f>
        <v>0.94795955555554201</v>
      </c>
      <c r="E311" s="20">
        <f>-RawSEM!F311+RawSCADA!F311</f>
        <v>5.1168228888888905</v>
      </c>
      <c r="F311" s="20">
        <f>-RawSEM!G311+RawSCADA!G311</f>
        <v>-2.7585743333333141</v>
      </c>
      <c r="G311" s="20">
        <f>-RawSEM!H311+RawSCADA!H311</f>
        <v>1.709647777777775</v>
      </c>
      <c r="H311" s="20">
        <f>-RawSEM!I311+RawSCADA!I311</f>
        <v>-0.17529966666666752</v>
      </c>
      <c r="I311" s="20">
        <f>-RawSEM!J311+RawSCADA!J311</f>
        <v>-1.186913555555563</v>
      </c>
      <c r="J311" s="56" t="str">
        <f t="shared" si="28"/>
        <v>10-Apr-2025  Bl No 22</v>
      </c>
      <c r="K311" s="18">
        <f t="shared" si="27"/>
        <v>10</v>
      </c>
      <c r="U311" s="75">
        <f>IF(ISERROR(C311/RawSEM!D311)=TRUE,0,C311/RawSEM!D311)</f>
        <v>-1.2782419625658363E-3</v>
      </c>
      <c r="V311" s="75">
        <f>IF(ISERROR(D311/RawSEM!E311)=TRUE,0,D311/RawSEM!E311)</f>
        <v>6.1461656038763034E-3</v>
      </c>
      <c r="W311" s="75">
        <f>IF(ISERROR(E311/RawSEM!F311)=TRUE,0,E311/RawSEM!F311)</f>
        <v>3.1105381951621103E-2</v>
      </c>
      <c r="X311" s="75">
        <f>IF(ISERROR(F311/RawSEM!G311)=TRUE,0,F311/RawSEM!G311)</f>
        <v>-1.8299993547466219E-2</v>
      </c>
      <c r="Y311" s="75">
        <f>IF(ISERROR(G311/RawSEM!H311)=TRUE,0,G311/RawSEM!H311)</f>
        <v>1.4589031718291545E-2</v>
      </c>
      <c r="Z311" s="75">
        <f>IF(ISERROR(H311/RawSEM!I311)=TRUE,0,H311/RawSEM!I311)</f>
        <v>-2.7587825871649091E-3</v>
      </c>
      <c r="AA311" s="75">
        <f>IF(ISERROR(I311/RawSEM!J311)=TRUE,0,I311/RawSEM!J311)</f>
        <v>-1.0849142567892637E-2</v>
      </c>
      <c r="AB311" s="56" t="str">
        <f t="shared" si="29"/>
        <v>10-Apr-2025  Bl No 22</v>
      </c>
      <c r="CQ311" s="75"/>
      <c r="CR311" s="75"/>
      <c r="CS311" s="75"/>
      <c r="CT311" s="75"/>
      <c r="CU311" s="75"/>
      <c r="CV311" s="75"/>
      <c r="CW311" s="75"/>
      <c r="CX311" s="56"/>
    </row>
    <row r="312" spans="1:102" ht="17.100000000000001" customHeight="1" x14ac:dyDescent="0.25">
      <c r="A312" s="60">
        <f>RawSEM!A312</f>
        <v>45757</v>
      </c>
      <c r="B312" s="18">
        <v>23</v>
      </c>
      <c r="C312" s="20">
        <f>-RawSEM!D312+RawSCADA!D312</f>
        <v>-9.2835280000000466</v>
      </c>
      <c r="D312" s="20">
        <f>-RawSEM!E312+RawSCADA!E312</f>
        <v>2.9927171111111193</v>
      </c>
      <c r="E312" s="20">
        <f>-RawSEM!F312+RawSCADA!F312</f>
        <v>6.916852222222218</v>
      </c>
      <c r="F312" s="20">
        <f>-RawSEM!G312+RawSCADA!G312</f>
        <v>-2.5041527777777901</v>
      </c>
      <c r="G312" s="20">
        <f>-RawSEM!H312+RawSCADA!H312</f>
        <v>1.0695450000000051</v>
      </c>
      <c r="H312" s="20">
        <f>-RawSEM!I312+RawSCADA!I312</f>
        <v>-0.31750544444443562</v>
      </c>
      <c r="I312" s="20">
        <f>-RawSEM!J312+RawSCADA!J312</f>
        <v>-0.63036455555555904</v>
      </c>
      <c r="J312" s="56" t="str">
        <f t="shared" si="28"/>
        <v>10-Apr-2025  Bl No 23</v>
      </c>
      <c r="K312" s="18">
        <f t="shared" si="27"/>
        <v>10</v>
      </c>
      <c r="U312" s="75">
        <f>IF(ISERROR(C312/RawSEM!D312)=TRUE,0,C312/RawSEM!D312)</f>
        <v>-9.1980186199001439E-3</v>
      </c>
      <c r="V312" s="75">
        <f>IF(ISERROR(D312/RawSEM!E312)=TRUE,0,D312/RawSEM!E312)</f>
        <v>2.0134429099059718E-2</v>
      </c>
      <c r="W312" s="75">
        <f>IF(ISERROR(E312/RawSEM!F312)=TRUE,0,E312/RawSEM!F312)</f>
        <v>4.2203617875033968E-2</v>
      </c>
      <c r="X312" s="75">
        <f>IF(ISERROR(F312/RawSEM!G312)=TRUE,0,F312/RawSEM!G312)</f>
        <v>-1.520586549285634E-2</v>
      </c>
      <c r="Y312" s="75">
        <f>IF(ISERROR(G312/RawSEM!H312)=TRUE,0,G312/RawSEM!H312)</f>
        <v>8.2073695163726486E-3</v>
      </c>
      <c r="Z312" s="75">
        <f>IF(ISERROR(H312/RawSEM!I312)=TRUE,0,H312/RawSEM!I312)</f>
        <v>-4.652339822238765E-3</v>
      </c>
      <c r="AA312" s="75">
        <f>IF(ISERROR(I312/RawSEM!J312)=TRUE,0,I312/RawSEM!J312)</f>
        <v>-5.6328014357620712E-3</v>
      </c>
      <c r="AB312" s="56" t="str">
        <f t="shared" si="29"/>
        <v>10-Apr-2025  Bl No 23</v>
      </c>
      <c r="CQ312" s="75"/>
      <c r="CR312" s="75"/>
      <c r="CS312" s="75"/>
      <c r="CT312" s="75"/>
      <c r="CU312" s="75"/>
      <c r="CV312" s="75"/>
      <c r="CW312" s="75"/>
      <c r="CX312" s="56"/>
    </row>
    <row r="313" spans="1:102" ht="17.100000000000001" customHeight="1" x14ac:dyDescent="0.25">
      <c r="A313" s="60">
        <f>RawSEM!A313</f>
        <v>45757</v>
      </c>
      <c r="B313" s="18">
        <v>24</v>
      </c>
      <c r="C313" s="20">
        <f>-RawSEM!D313+RawSCADA!D313</f>
        <v>-9.4796363333334739</v>
      </c>
      <c r="D313" s="20">
        <f>-RawSEM!E313+RawSCADA!E313</f>
        <v>1.4916200000000117</v>
      </c>
      <c r="E313" s="20">
        <f>-RawSEM!F313+RawSCADA!F313</f>
        <v>7.4390754444444553</v>
      </c>
      <c r="F313" s="20">
        <f>-RawSEM!G313+RawSCADA!G313</f>
        <v>-2.7435201111111098</v>
      </c>
      <c r="G313" s="20">
        <f>-RawSEM!H313+RawSCADA!H313</f>
        <v>1.8596095555555507</v>
      </c>
      <c r="H313" s="20">
        <f>-RawSEM!I313+RawSCADA!I313</f>
        <v>-5.3696888888893568E-2</v>
      </c>
      <c r="I313" s="20">
        <f>-RawSEM!J313+RawSCADA!J313</f>
        <v>-1.2022604444444482</v>
      </c>
      <c r="J313" s="56" t="str">
        <f t="shared" si="28"/>
        <v>10-Apr-2025  Bl No 24</v>
      </c>
      <c r="K313" s="18">
        <f t="shared" si="27"/>
        <v>10</v>
      </c>
      <c r="U313" s="75">
        <f>IF(ISERROR(C313/RawSEM!D313)=TRUE,0,C313/RawSEM!D313)</f>
        <v>-9.1193097526411932E-3</v>
      </c>
      <c r="V313" s="75">
        <f>IF(ISERROR(D313/RawSEM!E313)=TRUE,0,D313/RawSEM!E313)</f>
        <v>9.7956480271478175E-3</v>
      </c>
      <c r="W313" s="75">
        <f>IF(ISERROR(E313/RawSEM!F313)=TRUE,0,E313/RawSEM!F313)</f>
        <v>4.4401363270044313E-2</v>
      </c>
      <c r="X313" s="75">
        <f>IF(ISERROR(F313/RawSEM!G313)=TRUE,0,F313/RawSEM!G313)</f>
        <v>-1.6014811570128306E-2</v>
      </c>
      <c r="Y313" s="75">
        <f>IF(ISERROR(G313/RawSEM!H313)=TRUE,0,G313/RawSEM!H313)</f>
        <v>1.4401109858278431E-2</v>
      </c>
      <c r="Z313" s="75">
        <f>IF(ISERROR(H313/RawSEM!I313)=TRUE,0,H313/RawSEM!I313)</f>
        <v>-7.5551103206948243E-4</v>
      </c>
      <c r="AA313" s="75">
        <f>IF(ISERROR(I313/RawSEM!J313)=TRUE,0,I313/RawSEM!J313)</f>
        <v>-1.0546662331171077E-2</v>
      </c>
      <c r="AB313" s="56" t="str">
        <f t="shared" si="29"/>
        <v>10-Apr-2025  Bl No 24</v>
      </c>
      <c r="CQ313" s="75"/>
      <c r="CR313" s="75"/>
      <c r="CS313" s="75"/>
      <c r="CT313" s="75"/>
      <c r="CU313" s="75"/>
      <c r="CV313" s="75"/>
      <c r="CW313" s="75"/>
      <c r="CX313" s="56"/>
    </row>
    <row r="314" spans="1:102" ht="17.100000000000001" customHeight="1" x14ac:dyDescent="0.25">
      <c r="A314" s="60">
        <f>RawSEM!A314</f>
        <v>45757</v>
      </c>
      <c r="B314" s="18">
        <v>25</v>
      </c>
      <c r="C314" s="20">
        <f>-RawSEM!D314+RawSCADA!D314</f>
        <v>-4.7006984444444697</v>
      </c>
      <c r="D314" s="20">
        <f>-RawSEM!E314+RawSCADA!E314</f>
        <v>0.72441011111109788</v>
      </c>
      <c r="E314" s="20">
        <f>-RawSEM!F314+RawSCADA!F314</f>
        <v>7.1877609999999947</v>
      </c>
      <c r="F314" s="20">
        <f>-RawSEM!G314+RawSCADA!G314</f>
        <v>-1.4709785555555754</v>
      </c>
      <c r="G314" s="20">
        <f>-RawSEM!H314+RawSCADA!H314</f>
        <v>1.0579097777777804</v>
      </c>
      <c r="H314" s="20">
        <f>-RawSEM!I314+RawSCADA!I314</f>
        <v>0.20031044444444035</v>
      </c>
      <c r="I314" s="20">
        <f>-RawSEM!J314+RawSCADA!J314</f>
        <v>-1.1934984444444439</v>
      </c>
      <c r="J314" s="56" t="str">
        <f t="shared" si="28"/>
        <v>10-Apr-2025  Bl No 25</v>
      </c>
      <c r="K314" s="18">
        <f t="shared" si="27"/>
        <v>10</v>
      </c>
      <c r="U314" s="75">
        <f>IF(ISERROR(C314/RawSEM!D314)=TRUE,0,C314/RawSEM!D314)</f>
        <v>-4.4209938192408113E-3</v>
      </c>
      <c r="V314" s="75">
        <f>IF(ISERROR(D314/RawSEM!E314)=TRUE,0,D314/RawSEM!E314)</f>
        <v>4.8038361339609774E-3</v>
      </c>
      <c r="W314" s="75">
        <f>IF(ISERROR(E314/RawSEM!F314)=TRUE,0,E314/RawSEM!F314)</f>
        <v>4.1767113289798298E-2</v>
      </c>
      <c r="X314" s="75">
        <f>IF(ISERROR(F314/RawSEM!G314)=TRUE,0,F314/RawSEM!G314)</f>
        <v>-8.4890980821928849E-3</v>
      </c>
      <c r="Y314" s="75">
        <f>IF(ISERROR(G314/RawSEM!H314)=TRUE,0,G314/RawSEM!H314)</f>
        <v>7.9862981617701539E-3</v>
      </c>
      <c r="Z314" s="75">
        <f>IF(ISERROR(H314/RawSEM!I314)=TRUE,0,H314/RawSEM!I314)</f>
        <v>2.5936198006582811E-3</v>
      </c>
      <c r="AA314" s="75">
        <f>IF(ISERROR(I314/RawSEM!J314)=TRUE,0,I314/RawSEM!J314)</f>
        <v>-1.0423785690219216E-2</v>
      </c>
      <c r="AB314" s="56" t="str">
        <f t="shared" si="29"/>
        <v>10-Apr-2025  Bl No 25</v>
      </c>
      <c r="CQ314" s="75"/>
      <c r="CR314" s="75"/>
      <c r="CS314" s="75"/>
      <c r="CT314" s="75"/>
      <c r="CU314" s="75"/>
      <c r="CV314" s="75"/>
      <c r="CW314" s="75"/>
      <c r="CX314" s="56"/>
    </row>
    <row r="315" spans="1:102" ht="17.100000000000001" customHeight="1" x14ac:dyDescent="0.25">
      <c r="A315" s="60">
        <f>RawSEM!A315</f>
        <v>45757</v>
      </c>
      <c r="B315" s="18">
        <v>26</v>
      </c>
      <c r="C315" s="20">
        <f>-RawSEM!D315+RawSCADA!D315</f>
        <v>-0.53686000000016065</v>
      </c>
      <c r="D315" s="20">
        <f>-RawSEM!E315+RawSCADA!E315</f>
        <v>0.51307011111111933</v>
      </c>
      <c r="E315" s="20">
        <f>-RawSEM!F315+RawSCADA!F315</f>
        <v>7.5428378888888972</v>
      </c>
      <c r="F315" s="20">
        <f>-RawSEM!G315+RawSCADA!G315</f>
        <v>-1.1378407777777966</v>
      </c>
      <c r="G315" s="20">
        <f>-RawSEM!H315+RawSCADA!H315</f>
        <v>0.5108192222222101</v>
      </c>
      <c r="H315" s="20">
        <f>-RawSEM!I315+RawSCADA!I315</f>
        <v>-0.43011577777778598</v>
      </c>
      <c r="I315" s="20">
        <f>-RawSEM!J315+RawSCADA!J315</f>
        <v>-1.6875147777777784</v>
      </c>
      <c r="J315" s="56" t="str">
        <f t="shared" si="28"/>
        <v>10-Apr-2025  Bl No 26</v>
      </c>
      <c r="K315" s="18">
        <f t="shared" si="27"/>
        <v>10</v>
      </c>
      <c r="U315" s="75">
        <f>IF(ISERROR(C315/RawSEM!D315)=TRUE,0,C315/RawSEM!D315)</f>
        <v>-5.0111065745725783E-4</v>
      </c>
      <c r="V315" s="75">
        <f>IF(ISERROR(D315/RawSEM!E315)=TRUE,0,D315/RawSEM!E315)</f>
        <v>3.0787950481445704E-3</v>
      </c>
      <c r="W315" s="75">
        <f>IF(ISERROR(E315/RawSEM!F315)=TRUE,0,E315/RawSEM!F315)</f>
        <v>4.3979151515245798E-2</v>
      </c>
      <c r="X315" s="75">
        <f>IF(ISERROR(F315/RawSEM!G315)=TRUE,0,F315/RawSEM!G315)</f>
        <v>-6.5632690873063506E-3</v>
      </c>
      <c r="Y315" s="75">
        <f>IF(ISERROR(G315/RawSEM!H315)=TRUE,0,G315/RawSEM!H315)</f>
        <v>3.8108096861811129E-3</v>
      </c>
      <c r="Z315" s="75">
        <f>IF(ISERROR(H315/RawSEM!I315)=TRUE,0,H315/RawSEM!I315)</f>
        <v>-5.6395905156841472E-3</v>
      </c>
      <c r="AA315" s="75">
        <f>IF(ISERROR(I315/RawSEM!J315)=TRUE,0,I315/RawSEM!J315)</f>
        <v>-1.3966718348819592E-2</v>
      </c>
      <c r="AB315" s="56" t="str">
        <f t="shared" si="29"/>
        <v>10-Apr-2025  Bl No 26</v>
      </c>
      <c r="CQ315" s="75"/>
      <c r="CR315" s="75"/>
      <c r="CS315" s="75"/>
      <c r="CT315" s="75"/>
      <c r="CU315" s="75"/>
      <c r="CV315" s="75"/>
      <c r="CW315" s="75"/>
      <c r="CX315" s="56"/>
    </row>
    <row r="316" spans="1:102" ht="17.100000000000001" customHeight="1" x14ac:dyDescent="0.25">
      <c r="A316" s="60">
        <f>RawSEM!A316</f>
        <v>45757</v>
      </c>
      <c r="B316" s="18">
        <v>27</v>
      </c>
      <c r="C316" s="20">
        <f>-RawSEM!D316+RawSCADA!D316</f>
        <v>3.093225222222145</v>
      </c>
      <c r="D316" s="20">
        <f>-RawSEM!E316+RawSCADA!E316</f>
        <v>0.35171877777779059</v>
      </c>
      <c r="E316" s="20">
        <f>-RawSEM!F316+RawSCADA!F316</f>
        <v>5.7054151111111366</v>
      </c>
      <c r="F316" s="20">
        <f>-RawSEM!G316+RawSCADA!G316</f>
        <v>-0.83342222222222517</v>
      </c>
      <c r="G316" s="20">
        <f>-RawSEM!H316+RawSCADA!H316</f>
        <v>1.1668928888888672</v>
      </c>
      <c r="H316" s="20">
        <f>-RawSEM!I316+RawSCADA!I316</f>
        <v>0.71662455555555482</v>
      </c>
      <c r="I316" s="20">
        <f>-RawSEM!J316+RawSCADA!J316</f>
        <v>-1.5324161111111181</v>
      </c>
      <c r="J316" s="56" t="str">
        <f t="shared" si="28"/>
        <v>10-Apr-2025  Bl No 27</v>
      </c>
      <c r="K316" s="18">
        <f t="shared" si="27"/>
        <v>10</v>
      </c>
      <c r="U316" s="75">
        <f>IF(ISERROR(C316/RawSEM!D316)=TRUE,0,C316/RawSEM!D316)</f>
        <v>2.8391103650842429E-3</v>
      </c>
      <c r="V316" s="75">
        <f>IF(ISERROR(D316/RawSEM!E316)=TRUE,0,D316/RawSEM!E316)</f>
        <v>2.0822389056087405E-3</v>
      </c>
      <c r="W316" s="75">
        <f>IF(ISERROR(E316/RawSEM!F316)=TRUE,0,E316/RawSEM!F316)</f>
        <v>3.1119687871847143E-2</v>
      </c>
      <c r="X316" s="75">
        <f>IF(ISERROR(F316/RawSEM!G316)=TRUE,0,F316/RawSEM!G316)</f>
        <v>-4.6505973499099918E-3</v>
      </c>
      <c r="Y316" s="75">
        <f>IF(ISERROR(G316/RawSEM!H316)=TRUE,0,G316/RawSEM!H316)</f>
        <v>8.8160538598433605E-3</v>
      </c>
      <c r="Z316" s="75">
        <f>IF(ISERROR(H316/RawSEM!I316)=TRUE,0,H316/RawSEM!I316)</f>
        <v>9.2656105261222158E-3</v>
      </c>
      <c r="AA316" s="75">
        <f>IF(ISERROR(I316/RawSEM!J316)=TRUE,0,I316/RawSEM!J316)</f>
        <v>-1.2366252454108145E-2</v>
      </c>
      <c r="AB316" s="56" t="str">
        <f t="shared" si="29"/>
        <v>10-Apr-2025  Bl No 27</v>
      </c>
      <c r="CQ316" s="75"/>
      <c r="CR316" s="75"/>
      <c r="CS316" s="75"/>
      <c r="CT316" s="75"/>
      <c r="CU316" s="75"/>
      <c r="CV316" s="75"/>
      <c r="CW316" s="75"/>
      <c r="CX316" s="56"/>
    </row>
    <row r="317" spans="1:102" ht="17.100000000000001" customHeight="1" x14ac:dyDescent="0.25">
      <c r="A317" s="60">
        <f>RawSEM!A317</f>
        <v>45757</v>
      </c>
      <c r="B317" s="18">
        <v>28</v>
      </c>
      <c r="C317" s="20">
        <f>-RawSEM!D317+RawSCADA!D317</f>
        <v>4.0158765555556784</v>
      </c>
      <c r="D317" s="20">
        <f>-RawSEM!E317+RawSCADA!E317</f>
        <v>0.32830744444444804</v>
      </c>
      <c r="E317" s="20">
        <f>-RawSEM!F317+RawSCADA!F317</f>
        <v>5.3454745555555689</v>
      </c>
      <c r="F317" s="20">
        <f>-RawSEM!G317+RawSCADA!G317</f>
        <v>-9.7848934444444353</v>
      </c>
      <c r="G317" s="20">
        <f>-RawSEM!H317+RawSCADA!H317</f>
        <v>0.12532433333331028</v>
      </c>
      <c r="H317" s="20">
        <f>-RawSEM!I317+RawSCADA!I317</f>
        <v>4.1838777777777807</v>
      </c>
      <c r="I317" s="20">
        <f>-RawSEM!J317+RawSCADA!J317</f>
        <v>-0.99311300000002234</v>
      </c>
      <c r="J317" s="56" t="str">
        <f t="shared" si="28"/>
        <v>10-Apr-2025  Bl No 28</v>
      </c>
      <c r="K317" s="18">
        <f t="shared" si="27"/>
        <v>10</v>
      </c>
      <c r="U317" s="75">
        <f>IF(ISERROR(C317/RawSEM!D317)=TRUE,0,C317/RawSEM!D317)</f>
        <v>3.6783867489449361E-3</v>
      </c>
      <c r="V317" s="75">
        <f>IF(ISERROR(D317/RawSEM!E317)=TRUE,0,D317/RawSEM!E317)</f>
        <v>1.9250633652485615E-3</v>
      </c>
      <c r="W317" s="75">
        <f>IF(ISERROR(E317/RawSEM!F317)=TRUE,0,E317/RawSEM!F317)</f>
        <v>2.8356571220691452E-2</v>
      </c>
      <c r="X317" s="75">
        <f>IF(ISERROR(F317/RawSEM!G317)=TRUE,0,F317/RawSEM!G317)</f>
        <v>-5.4321802176664373E-2</v>
      </c>
      <c r="Y317" s="75">
        <f>IF(ISERROR(G317/RawSEM!H317)=TRUE,0,G317/RawSEM!H317)</f>
        <v>9.6514993756861996E-4</v>
      </c>
      <c r="Z317" s="75">
        <f>IF(ISERROR(H317/RawSEM!I317)=TRUE,0,H317/RawSEM!I317)</f>
        <v>5.6903068527464705E-2</v>
      </c>
      <c r="AA317" s="75">
        <f>IF(ISERROR(I317/RawSEM!J317)=TRUE,0,I317/RawSEM!J317)</f>
        <v>-7.5777759125871553E-3</v>
      </c>
      <c r="AB317" s="56" t="str">
        <f t="shared" si="29"/>
        <v>10-Apr-2025  Bl No 28</v>
      </c>
      <c r="CQ317" s="75"/>
      <c r="CR317" s="75"/>
      <c r="CS317" s="75"/>
      <c r="CT317" s="75"/>
      <c r="CU317" s="75"/>
      <c r="CV317" s="75"/>
      <c r="CW317" s="75"/>
      <c r="CX317" s="56"/>
    </row>
    <row r="318" spans="1:102" ht="17.100000000000001" customHeight="1" x14ac:dyDescent="0.25">
      <c r="A318" s="60">
        <f>RawSEM!A318</f>
        <v>45757</v>
      </c>
      <c r="B318" s="18">
        <v>29</v>
      </c>
      <c r="C318" s="20">
        <f>-RawSEM!D318+RawSCADA!D318</f>
        <v>6.4486163333333479</v>
      </c>
      <c r="D318" s="20">
        <f>-RawSEM!E318+RawSCADA!E318</f>
        <v>-1.7282223333333206</v>
      </c>
      <c r="E318" s="20">
        <f>-RawSEM!F318+RawSCADA!F318</f>
        <v>4.8614927777777837</v>
      </c>
      <c r="F318" s="20">
        <f>-RawSEM!G318+RawSCADA!G318</f>
        <v>-2.0412687777777876</v>
      </c>
      <c r="G318" s="20">
        <f>-RawSEM!H318+RawSCADA!H318</f>
        <v>-0.37476466666666397</v>
      </c>
      <c r="H318" s="20">
        <f>-RawSEM!I318+RawSCADA!I318</f>
        <v>-8.0783000000010929E-2</v>
      </c>
      <c r="I318" s="20">
        <f>-RawSEM!J318+RawSCADA!J318</f>
        <v>-1.0146159999999895</v>
      </c>
      <c r="J318" s="56" t="str">
        <f t="shared" si="28"/>
        <v>10-Apr-2025  Bl No 29</v>
      </c>
      <c r="K318" s="18">
        <f t="shared" si="27"/>
        <v>10</v>
      </c>
      <c r="U318" s="75">
        <f>IF(ISERROR(C318/RawSEM!D318)=TRUE,0,C318/RawSEM!D318)</f>
        <v>6.0314390863975536E-3</v>
      </c>
      <c r="V318" s="75">
        <f>IF(ISERROR(D318/RawSEM!E318)=TRUE,0,D318/RawSEM!E318)</f>
        <v>-8.6967072812375156E-3</v>
      </c>
      <c r="W318" s="75">
        <f>IF(ISERROR(E318/RawSEM!F318)=TRUE,0,E318/RawSEM!F318)</f>
        <v>2.4940094321446737E-2</v>
      </c>
      <c r="X318" s="75">
        <f>IF(ISERROR(F318/RawSEM!G318)=TRUE,0,F318/RawSEM!G318)</f>
        <v>-1.1549723663430957E-2</v>
      </c>
      <c r="Y318" s="75">
        <f>IF(ISERROR(G318/RawSEM!H318)=TRUE,0,G318/RawSEM!H318)</f>
        <v>-2.6194716574589566E-3</v>
      </c>
      <c r="Z318" s="75">
        <f>IF(ISERROR(H318/RawSEM!I318)=TRUE,0,H318/RawSEM!I318)</f>
        <v>-1.1536736815649124E-3</v>
      </c>
      <c r="AA318" s="75">
        <f>IF(ISERROR(I318/RawSEM!J318)=TRUE,0,I318/RawSEM!J318)</f>
        <v>-7.8518495588917308E-3</v>
      </c>
      <c r="AB318" s="56" t="str">
        <f t="shared" si="29"/>
        <v>10-Apr-2025  Bl No 29</v>
      </c>
      <c r="CQ318" s="75"/>
      <c r="CR318" s="75"/>
      <c r="CS318" s="75"/>
      <c r="CT318" s="75"/>
      <c r="CU318" s="75"/>
      <c r="CV318" s="75"/>
      <c r="CW318" s="75"/>
      <c r="CX318" s="56"/>
    </row>
    <row r="319" spans="1:102" ht="17.100000000000001" customHeight="1" x14ac:dyDescent="0.25">
      <c r="A319" s="60">
        <f>RawSEM!A319</f>
        <v>45757</v>
      </c>
      <c r="B319" s="18">
        <v>30</v>
      </c>
      <c r="C319" s="20">
        <f>-RawSEM!D319+RawSCADA!D319</f>
        <v>13.529149999999845</v>
      </c>
      <c r="D319" s="20">
        <f>-RawSEM!E319+RawSCADA!E319</f>
        <v>-2.032024333333311</v>
      </c>
      <c r="E319" s="20">
        <f>-RawSEM!F319+RawSCADA!F319</f>
        <v>3.8248976666666579</v>
      </c>
      <c r="F319" s="20">
        <f>-RawSEM!G319+RawSCADA!G319</f>
        <v>-0.31675744444444831</v>
      </c>
      <c r="G319" s="20">
        <f>-RawSEM!H319+RawSCADA!H319</f>
        <v>0.25209177777777825</v>
      </c>
      <c r="H319" s="20">
        <f>-RawSEM!I319+RawSCADA!I319</f>
        <v>0.20175688888888033</v>
      </c>
      <c r="I319" s="20">
        <f>-RawSEM!J319+RawSCADA!J319</f>
        <v>-1.1478156666666735</v>
      </c>
      <c r="J319" s="56" t="str">
        <f t="shared" si="28"/>
        <v>10-Apr-2025  Bl No 30</v>
      </c>
      <c r="K319" s="18">
        <f t="shared" si="27"/>
        <v>10</v>
      </c>
      <c r="U319" s="75">
        <f>IF(ISERROR(C319/RawSEM!D319)=TRUE,0,C319/RawSEM!D319)</f>
        <v>1.2745015328007089E-2</v>
      </c>
      <c r="V319" s="75">
        <f>IF(ISERROR(D319/RawSEM!E319)=TRUE,0,D319/RawSEM!E319)</f>
        <v>-8.2624989754677275E-3</v>
      </c>
      <c r="W319" s="75">
        <f>IF(ISERROR(E319/RawSEM!F319)=TRUE,0,E319/RawSEM!F319)</f>
        <v>1.9130131722191336E-2</v>
      </c>
      <c r="X319" s="75">
        <f>IF(ISERROR(F319/RawSEM!G319)=TRUE,0,F319/RawSEM!G319)</f>
        <v>-1.8118723029302889E-3</v>
      </c>
      <c r="Y319" s="75">
        <f>IF(ISERROR(G319/RawSEM!H319)=TRUE,0,G319/RawSEM!H319)</f>
        <v>1.9985205057411037E-3</v>
      </c>
      <c r="Z319" s="75">
        <f>IF(ISERROR(H319/RawSEM!I319)=TRUE,0,H319/RawSEM!I319)</f>
        <v>2.9130698721452214E-3</v>
      </c>
      <c r="AA319" s="75">
        <f>IF(ISERROR(I319/RawSEM!J319)=TRUE,0,I319/RawSEM!J319)</f>
        <v>-9.1510165531376239E-3</v>
      </c>
      <c r="AB319" s="56" t="str">
        <f t="shared" si="29"/>
        <v>10-Apr-2025  Bl No 30</v>
      </c>
      <c r="CQ319" s="75"/>
      <c r="CR319" s="75"/>
      <c r="CS319" s="75"/>
      <c r="CT319" s="75"/>
      <c r="CU319" s="75"/>
      <c r="CV319" s="75"/>
      <c r="CW319" s="75"/>
      <c r="CX319" s="56"/>
    </row>
    <row r="320" spans="1:102" ht="17.100000000000001" customHeight="1" x14ac:dyDescent="0.25">
      <c r="A320" s="60">
        <f>RawSEM!A320</f>
        <v>45757</v>
      </c>
      <c r="B320" s="18">
        <v>31</v>
      </c>
      <c r="C320" s="20">
        <f>-RawSEM!D320+RawSCADA!D320</f>
        <v>11.444612666666671</v>
      </c>
      <c r="D320" s="20">
        <f>-RawSEM!E320+RawSCADA!E320</f>
        <v>0.32528244444443999</v>
      </c>
      <c r="E320" s="20">
        <f>-RawSEM!F320+RawSCADA!F320</f>
        <v>-0.70749366666666447</v>
      </c>
      <c r="F320" s="20">
        <f>-RawSEM!G320+RawSCADA!G320</f>
        <v>0.28912099999999441</v>
      </c>
      <c r="G320" s="20">
        <f>-RawSEM!H320+RawSCADA!H320</f>
        <v>-0.40912500000000307</v>
      </c>
      <c r="H320" s="20">
        <f>-RawSEM!I320+RawSCADA!I320</f>
        <v>6.6568444444442321E-2</v>
      </c>
      <c r="I320" s="20">
        <f>-RawSEM!J320+RawSCADA!J320</f>
        <v>-1.8921274444444691</v>
      </c>
      <c r="J320" s="56" t="str">
        <f t="shared" si="28"/>
        <v>10-Apr-2025  Bl No 31</v>
      </c>
      <c r="K320" s="18">
        <f t="shared" si="27"/>
        <v>10</v>
      </c>
      <c r="U320" s="75">
        <f>IF(ISERROR(C320/RawSEM!D320)=TRUE,0,C320/RawSEM!D320)</f>
        <v>1.0676458476224232E-2</v>
      </c>
      <c r="V320" s="75">
        <f>IF(ISERROR(D320/RawSEM!E320)=TRUE,0,D320/RawSEM!E320)</f>
        <v>1.3576539967176807E-3</v>
      </c>
      <c r="W320" s="75">
        <f>IF(ISERROR(E320/RawSEM!F320)=TRUE,0,E320/RawSEM!F320)</f>
        <v>-3.4839067509443043E-3</v>
      </c>
      <c r="X320" s="75">
        <f>IF(ISERROR(F320/RawSEM!G320)=TRUE,0,F320/RawSEM!G320)</f>
        <v>1.7096024213638494E-3</v>
      </c>
      <c r="Y320" s="75">
        <f>IF(ISERROR(G320/RawSEM!H320)=TRUE,0,G320/RawSEM!H320)</f>
        <v>-3.2502430979255885E-3</v>
      </c>
      <c r="Z320" s="75">
        <f>IF(ISERROR(H320/RawSEM!I320)=TRUE,0,H320/RawSEM!I320)</f>
        <v>9.4690877549675578E-4</v>
      </c>
      <c r="AA320" s="75">
        <f>IF(ISERROR(I320/RawSEM!J320)=TRUE,0,I320/RawSEM!J320)</f>
        <v>-1.4467221902789179E-2</v>
      </c>
      <c r="AB320" s="56" t="str">
        <f t="shared" si="29"/>
        <v>10-Apr-2025  Bl No 31</v>
      </c>
      <c r="CQ320" s="75"/>
      <c r="CR320" s="75"/>
      <c r="CS320" s="75"/>
      <c r="CT320" s="75"/>
      <c r="CU320" s="75"/>
      <c r="CV320" s="75"/>
      <c r="CW320" s="75"/>
      <c r="CX320" s="56"/>
    </row>
    <row r="321" spans="1:102" ht="17.100000000000001" customHeight="1" x14ac:dyDescent="0.25">
      <c r="A321" s="60">
        <f>RawSEM!A321</f>
        <v>45757</v>
      </c>
      <c r="B321" s="18">
        <v>32</v>
      </c>
      <c r="C321" s="20">
        <f>-RawSEM!D321+RawSCADA!D321</f>
        <v>6.8474633333332804</v>
      </c>
      <c r="D321" s="20">
        <f>-RawSEM!E321+RawSCADA!E321</f>
        <v>0.59025966666666818</v>
      </c>
      <c r="E321" s="20">
        <f>-RawSEM!F321+RawSCADA!F321</f>
        <v>-2.4106255555555549</v>
      </c>
      <c r="F321" s="20">
        <f>-RawSEM!G321+RawSCADA!G321</f>
        <v>0.19042177777777169</v>
      </c>
      <c r="G321" s="20">
        <f>-RawSEM!H321+RawSCADA!H321</f>
        <v>0.167796888888887</v>
      </c>
      <c r="H321" s="20">
        <f>-RawSEM!I321+RawSCADA!I321</f>
        <v>-3.0890094444444429</v>
      </c>
      <c r="I321" s="20">
        <f>-RawSEM!J321+RawSCADA!J321</f>
        <v>-1.2982278888888743</v>
      </c>
      <c r="J321" s="56" t="str">
        <f t="shared" si="28"/>
        <v>10-Apr-2025  Bl No 32</v>
      </c>
      <c r="K321" s="18">
        <f t="shared" si="27"/>
        <v>10</v>
      </c>
      <c r="U321" s="75">
        <f>IF(ISERROR(C321/RawSEM!D321)=TRUE,0,C321/RawSEM!D321)</f>
        <v>6.4091964070977425E-3</v>
      </c>
      <c r="V321" s="75">
        <f>IF(ISERROR(D321/RawSEM!E321)=TRUE,0,D321/RawSEM!E321)</f>
        <v>2.5197237314134868E-3</v>
      </c>
      <c r="W321" s="75">
        <f>IF(ISERROR(E321/RawSEM!F321)=TRUE,0,E321/RawSEM!F321)</f>
        <v>-1.1767506851478683E-2</v>
      </c>
      <c r="X321" s="75">
        <f>IF(ISERROR(F321/RawSEM!G321)=TRUE,0,F321/RawSEM!G321)</f>
        <v>1.1692261098227934E-3</v>
      </c>
      <c r="Y321" s="75">
        <f>IF(ISERROR(G321/RawSEM!H321)=TRUE,0,G321/RawSEM!H321)</f>
        <v>1.3611215662183073E-3</v>
      </c>
      <c r="Z321" s="75">
        <f>IF(ISERROR(H321/RawSEM!I321)=TRUE,0,H321/RawSEM!I321)</f>
        <v>-4.3996966859865934E-2</v>
      </c>
      <c r="AA321" s="75">
        <f>IF(ISERROR(I321/RawSEM!J321)=TRUE,0,I321/RawSEM!J321)</f>
        <v>-9.9311207871967209E-3</v>
      </c>
      <c r="AB321" s="56" t="str">
        <f t="shared" si="29"/>
        <v>10-Apr-2025  Bl No 32</v>
      </c>
      <c r="CQ321" s="75"/>
      <c r="CR321" s="75"/>
      <c r="CS321" s="75"/>
      <c r="CT321" s="75"/>
      <c r="CU321" s="75"/>
      <c r="CV321" s="75"/>
      <c r="CW321" s="75"/>
      <c r="CX321" s="56"/>
    </row>
    <row r="322" spans="1:102" ht="17.100000000000001" customHeight="1" x14ac:dyDescent="0.25">
      <c r="A322" s="60">
        <f>RawSEM!A322</f>
        <v>45757</v>
      </c>
      <c r="B322" s="18">
        <v>33</v>
      </c>
      <c r="C322" s="20">
        <f>-RawSEM!D322+RawSCADA!D322</f>
        <v>3.3518041111110506</v>
      </c>
      <c r="D322" s="20">
        <f>-RawSEM!E322+RawSCADA!E322</f>
        <v>1.2509264444444455</v>
      </c>
      <c r="E322" s="20">
        <f>-RawSEM!F322+RawSCADA!F322</f>
        <v>-3.1106652222222237</v>
      </c>
      <c r="F322" s="20">
        <f>-RawSEM!G322+RawSCADA!G322</f>
        <v>0.12256588888888587</v>
      </c>
      <c r="G322" s="20">
        <f>-RawSEM!H322+RawSCADA!H322</f>
        <v>-4.6344444443491284E-4</v>
      </c>
      <c r="H322" s="20">
        <f>-RawSEM!I322+RawSCADA!I322</f>
        <v>-0.24026899999999785</v>
      </c>
      <c r="I322" s="20">
        <f>-RawSEM!J322+RawSCADA!J322</f>
        <v>-0.97260955555555029</v>
      </c>
      <c r="J322" s="56" t="str">
        <f t="shared" si="28"/>
        <v>10-Apr-2025  Bl No 33</v>
      </c>
      <c r="K322" s="18">
        <f t="shared" ref="K322:K385" si="30">DAY(A322)</f>
        <v>10</v>
      </c>
      <c r="U322" s="75">
        <f>IF(ISERROR(C322/RawSEM!D322)=TRUE,0,C322/RawSEM!D322)</f>
        <v>3.1353729883803008E-3</v>
      </c>
      <c r="V322" s="75">
        <f>IF(ISERROR(D322/RawSEM!E322)=TRUE,0,D322/RawSEM!E322)</f>
        <v>5.704487354521298E-3</v>
      </c>
      <c r="W322" s="75">
        <f>IF(ISERROR(E322/RawSEM!F322)=TRUE,0,E322/RawSEM!F322)</f>
        <v>-1.4431373416239032E-2</v>
      </c>
      <c r="X322" s="75">
        <f>IF(ISERROR(F322/RawSEM!G322)=TRUE,0,F322/RawSEM!G322)</f>
        <v>7.8940462306159695E-4</v>
      </c>
      <c r="Y322" s="75">
        <f>IF(ISERROR(G322/RawSEM!H322)=TRUE,0,G322/RawSEM!H322)</f>
        <v>-3.9078368852527698E-6</v>
      </c>
      <c r="Z322" s="75">
        <f>IF(ISERROR(H322/RawSEM!I322)=TRUE,0,H322/RawSEM!I322)</f>
        <v>-2.9221273594084189E-3</v>
      </c>
      <c r="AA322" s="75">
        <f>IF(ISERROR(I322/RawSEM!J322)=TRUE,0,I322/RawSEM!J322)</f>
        <v>-7.6023608479570152E-3</v>
      </c>
      <c r="AB322" s="56" t="str">
        <f t="shared" si="29"/>
        <v>10-Apr-2025  Bl No 33</v>
      </c>
      <c r="CQ322" s="75"/>
      <c r="CR322" s="75"/>
      <c r="CS322" s="75"/>
      <c r="CT322" s="75"/>
      <c r="CU322" s="75"/>
      <c r="CV322" s="75"/>
      <c r="CW322" s="75"/>
      <c r="CX322" s="56"/>
    </row>
    <row r="323" spans="1:102" ht="17.100000000000001" customHeight="1" x14ac:dyDescent="0.25">
      <c r="A323" s="60">
        <f>RawSEM!A323</f>
        <v>45757</v>
      </c>
      <c r="B323" s="18">
        <v>34</v>
      </c>
      <c r="C323" s="20">
        <f>-RawSEM!D323+RawSCADA!D323</f>
        <v>7.3160603333333256</v>
      </c>
      <c r="D323" s="20">
        <f>-RawSEM!E323+RawSCADA!E323</f>
        <v>0.50899433333333377</v>
      </c>
      <c r="E323" s="20">
        <f>-RawSEM!F323+RawSCADA!F323</f>
        <v>-2.590575444444454</v>
      </c>
      <c r="F323" s="20">
        <f>-RawSEM!G323+RawSCADA!G323</f>
        <v>-0.17178577777778514</v>
      </c>
      <c r="G323" s="20">
        <f>-RawSEM!H323+RawSCADA!H323</f>
        <v>-0.4014842222222228</v>
      </c>
      <c r="H323" s="20">
        <f>-RawSEM!I323+RawSCADA!I323</f>
        <v>3.6734222222222002E-2</v>
      </c>
      <c r="I323" s="20">
        <f>-RawSEM!J323+RawSCADA!J323</f>
        <v>-0.3558177777777729</v>
      </c>
      <c r="J323" s="56" t="str">
        <f t="shared" ref="J323:J386" si="31">TEXT(A323,"DD-MMM-YYYY") &amp;"  " &amp;"Bl No " &amp;B323</f>
        <v>10-Apr-2025  Bl No 34</v>
      </c>
      <c r="K323" s="18">
        <f t="shared" si="30"/>
        <v>10</v>
      </c>
      <c r="U323" s="75">
        <f>IF(ISERROR(C323/RawSEM!D323)=TRUE,0,C323/RawSEM!D323)</f>
        <v>6.7377689939377133E-3</v>
      </c>
      <c r="V323" s="75">
        <f>IF(ISERROR(D323/RawSEM!E323)=TRUE,0,D323/RawSEM!E323)</f>
        <v>2.3542737506975883E-3</v>
      </c>
      <c r="W323" s="75">
        <f>IF(ISERROR(E323/RawSEM!F323)=TRUE,0,E323/RawSEM!F323)</f>
        <v>-1.2168187326122602E-2</v>
      </c>
      <c r="X323" s="75">
        <f>IF(ISERROR(F323/RawSEM!G323)=TRUE,0,F323/RawSEM!G323)</f>
        <v>-1.1484882502451076E-3</v>
      </c>
      <c r="Y323" s="75">
        <f>IF(ISERROR(G323/RawSEM!H323)=TRUE,0,G323/RawSEM!H323)</f>
        <v>-3.448039669234744E-3</v>
      </c>
      <c r="Z323" s="75">
        <f>IF(ISERROR(H323/RawSEM!I323)=TRUE,0,H323/RawSEM!I323)</f>
        <v>4.5815151837661145E-4</v>
      </c>
      <c r="AA323" s="75">
        <f>IF(ISERROR(I323/RawSEM!J323)=TRUE,0,I323/RawSEM!J323)</f>
        <v>-2.8743753738421718E-3</v>
      </c>
      <c r="AB323" s="56" t="str">
        <f t="shared" ref="AB323:AB386" si="32">TEXT(A323,"dd-mmm-yyyy") &amp;"  " &amp; "Bl No " &amp; B323:B323</f>
        <v>10-Apr-2025  Bl No 34</v>
      </c>
      <c r="CQ323" s="75"/>
      <c r="CR323" s="75"/>
      <c r="CS323" s="75"/>
      <c r="CT323" s="75"/>
      <c r="CU323" s="75"/>
      <c r="CV323" s="75"/>
      <c r="CW323" s="75"/>
      <c r="CX323" s="56"/>
    </row>
    <row r="324" spans="1:102" ht="17.100000000000001" customHeight="1" x14ac:dyDescent="0.25">
      <c r="A324" s="60">
        <f>RawSEM!A324</f>
        <v>45757</v>
      </c>
      <c r="B324" s="18">
        <v>35</v>
      </c>
      <c r="C324" s="20">
        <f>-RawSEM!D324+RawSCADA!D324</f>
        <v>24.305916444444392</v>
      </c>
      <c r="D324" s="20">
        <f>-RawSEM!E324+RawSCADA!E324</f>
        <v>2.689895666666672</v>
      </c>
      <c r="E324" s="20">
        <f>-RawSEM!F324+RawSCADA!F324</f>
        <v>-19.666543333333351</v>
      </c>
      <c r="F324" s="20">
        <f>-RawSEM!G324+RawSCADA!G324</f>
        <v>0.23510533333333683</v>
      </c>
      <c r="G324" s="20">
        <f>-RawSEM!H324+RawSCADA!H324</f>
        <v>-5.3643444444446686E-2</v>
      </c>
      <c r="H324" s="20">
        <f>-RawSEM!I324+RawSCADA!I324</f>
        <v>0.54917777777777133</v>
      </c>
      <c r="I324" s="20">
        <f>-RawSEM!J324+RawSCADA!J324</f>
        <v>-1.3578593333333373</v>
      </c>
      <c r="J324" s="56" t="str">
        <f t="shared" si="31"/>
        <v>10-Apr-2025  Bl No 35</v>
      </c>
      <c r="K324" s="18">
        <f t="shared" si="30"/>
        <v>10</v>
      </c>
      <c r="U324" s="75">
        <f>IF(ISERROR(C324/RawSEM!D324)=TRUE,0,C324/RawSEM!D324)</f>
        <v>2.2347669212694325E-2</v>
      </c>
      <c r="V324" s="75">
        <f>IF(ISERROR(D324/RawSEM!E324)=TRUE,0,D324/RawSEM!E324)</f>
        <v>1.3177288266892429E-2</v>
      </c>
      <c r="W324" s="75">
        <f>IF(ISERROR(E324/RawSEM!F324)=TRUE,0,E324/RawSEM!F324)</f>
        <v>-9.0647695675033113E-2</v>
      </c>
      <c r="X324" s="75">
        <f>IF(ISERROR(F324/RawSEM!G324)=TRUE,0,F324/RawSEM!G324)</f>
        <v>1.6404106901648956E-3</v>
      </c>
      <c r="Y324" s="75">
        <f>IF(ISERROR(G324/RawSEM!H324)=TRUE,0,G324/RawSEM!H324)</f>
        <v>-4.7800331875932672E-4</v>
      </c>
      <c r="Z324" s="75">
        <f>IF(ISERROR(H324/RawSEM!I324)=TRUE,0,H324/RawSEM!I324)</f>
        <v>7.0568085509798116E-3</v>
      </c>
      <c r="AA324" s="75">
        <f>IF(ISERROR(I324/RawSEM!J324)=TRUE,0,I324/RawSEM!J324)</f>
        <v>-1.1204569209272678E-2</v>
      </c>
      <c r="AB324" s="56" t="str">
        <f t="shared" si="32"/>
        <v>10-Apr-2025  Bl No 35</v>
      </c>
      <c r="CQ324" s="75"/>
      <c r="CR324" s="75"/>
      <c r="CS324" s="75"/>
      <c r="CT324" s="75"/>
      <c r="CU324" s="75"/>
      <c r="CV324" s="75"/>
      <c r="CW324" s="75"/>
      <c r="CX324" s="56"/>
    </row>
    <row r="325" spans="1:102" ht="17.100000000000001" customHeight="1" x14ac:dyDescent="0.25">
      <c r="A325" s="60">
        <f>RawSEM!A325</f>
        <v>45757</v>
      </c>
      <c r="B325" s="18">
        <v>36</v>
      </c>
      <c r="C325" s="20">
        <f>-RawSEM!D325+RawSCADA!D325</f>
        <v>11.4232451111111</v>
      </c>
      <c r="D325" s="20">
        <f>-RawSEM!E325+RawSCADA!E325</f>
        <v>0.36152766666666025</v>
      </c>
      <c r="E325" s="20">
        <f>-RawSEM!F325+RawSCADA!F325</f>
        <v>-10.715439222222216</v>
      </c>
      <c r="F325" s="20">
        <f>-RawSEM!G325+RawSCADA!G325</f>
        <v>-0.79302533333333258</v>
      </c>
      <c r="G325" s="20">
        <f>-RawSEM!H325+RawSCADA!H325</f>
        <v>-0.39370377777778742</v>
      </c>
      <c r="H325" s="20">
        <f>-RawSEM!I325+RawSCADA!I325</f>
        <v>0.45712055555554798</v>
      </c>
      <c r="I325" s="20">
        <f>-RawSEM!J325+RawSCADA!J325</f>
        <v>-1.227624222222218</v>
      </c>
      <c r="J325" s="56" t="str">
        <f t="shared" si="31"/>
        <v>10-Apr-2025  Bl No 36</v>
      </c>
      <c r="K325" s="18">
        <f t="shared" si="30"/>
        <v>10</v>
      </c>
      <c r="U325" s="75">
        <f>IF(ISERROR(C325/RawSEM!D325)=TRUE,0,C325/RawSEM!D325)</f>
        <v>1.0571889496737012E-2</v>
      </c>
      <c r="V325" s="75">
        <f>IF(ISERROR(D325/RawSEM!E325)=TRUE,0,D325/RawSEM!E325)</f>
        <v>1.8620173586001078E-3</v>
      </c>
      <c r="W325" s="75">
        <f>IF(ISERROR(E325/RawSEM!F325)=TRUE,0,E325/RawSEM!F325)</f>
        <v>-4.8907105512799379E-2</v>
      </c>
      <c r="X325" s="75">
        <f>IF(ISERROR(F325/RawSEM!G325)=TRUE,0,F325/RawSEM!G325)</f>
        <v>-5.7625344660733489E-3</v>
      </c>
      <c r="Y325" s="75">
        <f>IF(ISERROR(G325/RawSEM!H325)=TRUE,0,G325/RawSEM!H325)</f>
        <v>-3.6558040814036537E-3</v>
      </c>
      <c r="Z325" s="75">
        <f>IF(ISERROR(H325/RawSEM!I325)=TRUE,0,H325/RawSEM!I325)</f>
        <v>5.874981435784854E-3</v>
      </c>
      <c r="AA325" s="75">
        <f>IF(ISERROR(I325/RawSEM!J325)=TRUE,0,I325/RawSEM!J325)</f>
        <v>-9.7646245531572782E-3</v>
      </c>
      <c r="AB325" s="56" t="str">
        <f t="shared" si="32"/>
        <v>10-Apr-2025  Bl No 36</v>
      </c>
      <c r="CQ325" s="75"/>
      <c r="CR325" s="75"/>
      <c r="CS325" s="75"/>
      <c r="CT325" s="75"/>
      <c r="CU325" s="75"/>
      <c r="CV325" s="75"/>
      <c r="CW325" s="75"/>
      <c r="CX325" s="56"/>
    </row>
    <row r="326" spans="1:102" ht="17.100000000000001" customHeight="1" x14ac:dyDescent="0.25">
      <c r="A326" s="60">
        <f>RawSEM!A326</f>
        <v>45757</v>
      </c>
      <c r="B326" s="18">
        <v>37</v>
      </c>
      <c r="C326" s="20">
        <f>-RawSEM!D326+RawSCADA!D326</f>
        <v>0.89542822222210816</v>
      </c>
      <c r="D326" s="20">
        <f>-RawSEM!E326+RawSCADA!E326</f>
        <v>0.51923800000000142</v>
      </c>
      <c r="E326" s="20">
        <f>-RawSEM!F326+RawSCADA!F326</f>
        <v>-1.0812119999999936</v>
      </c>
      <c r="F326" s="20">
        <f>-RawSEM!G326+RawSCADA!G326</f>
        <v>0.31637966666667694</v>
      </c>
      <c r="G326" s="20">
        <f>-RawSEM!H326+RawSCADA!H326</f>
        <v>-0.17490600000000711</v>
      </c>
      <c r="H326" s="20">
        <f>-RawSEM!I326+RawSCADA!I326</f>
        <v>-0.50235277777777299</v>
      </c>
      <c r="I326" s="20">
        <f>-RawSEM!J326+RawSCADA!J326</f>
        <v>-1.0679820000000007</v>
      </c>
      <c r="J326" s="56" t="str">
        <f t="shared" si="31"/>
        <v>10-Apr-2025  Bl No 37</v>
      </c>
      <c r="K326" s="18">
        <f t="shared" si="30"/>
        <v>10</v>
      </c>
      <c r="U326" s="75">
        <f>IF(ISERROR(C326/RawSEM!D326)=TRUE,0,C326/RawSEM!D326)</f>
        <v>8.0958713777005032E-4</v>
      </c>
      <c r="V326" s="75">
        <f>IF(ISERROR(D326/RawSEM!E326)=TRUE,0,D326/RawSEM!E326)</f>
        <v>2.645110148345186E-3</v>
      </c>
      <c r="W326" s="75">
        <f>IF(ISERROR(E326/RawSEM!F326)=TRUE,0,E326/RawSEM!F326)</f>
        <v>-4.9421592772789062E-3</v>
      </c>
      <c r="X326" s="75">
        <f>IF(ISERROR(F326/RawSEM!G326)=TRUE,0,F326/RawSEM!G326)</f>
        <v>2.3029467782359129E-3</v>
      </c>
      <c r="Y326" s="75">
        <f>IF(ISERROR(G326/RawSEM!H326)=TRUE,0,G326/RawSEM!H326)</f>
        <v>-1.6000856277170984E-3</v>
      </c>
      <c r="Z326" s="75">
        <f>IF(ISERROR(H326/RawSEM!I326)=TRUE,0,H326/RawSEM!I326)</f>
        <v>-6.7862033914993332E-3</v>
      </c>
      <c r="AA326" s="75">
        <f>IF(ISERROR(I326/RawSEM!J326)=TRUE,0,I326/RawSEM!J326)</f>
        <v>-8.5617740807962962E-3</v>
      </c>
      <c r="AB326" s="56" t="str">
        <f t="shared" si="32"/>
        <v>10-Apr-2025  Bl No 37</v>
      </c>
      <c r="CQ326" s="75"/>
      <c r="CR326" s="75"/>
      <c r="CS326" s="75"/>
      <c r="CT326" s="75"/>
      <c r="CU326" s="75"/>
      <c r="CV326" s="75"/>
      <c r="CW326" s="75"/>
      <c r="CX326" s="56"/>
    </row>
    <row r="327" spans="1:102" ht="17.100000000000001" customHeight="1" x14ac:dyDescent="0.25">
      <c r="A327" s="60">
        <f>RawSEM!A327</f>
        <v>45757</v>
      </c>
      <c r="B327" s="18">
        <v>38</v>
      </c>
      <c r="C327" s="20">
        <f>-RawSEM!D327+RawSCADA!D327</f>
        <v>14.638005777777835</v>
      </c>
      <c r="D327" s="20">
        <f>-RawSEM!E327+RawSCADA!E327</f>
        <v>0.77728933333332861</v>
      </c>
      <c r="E327" s="20">
        <f>-RawSEM!F327+RawSCADA!F327</f>
        <v>-4.7687938888888937</v>
      </c>
      <c r="F327" s="20">
        <f>-RawSEM!G327+RawSCADA!G327</f>
        <v>-0.20540700000000811</v>
      </c>
      <c r="G327" s="20">
        <f>-RawSEM!H327+RawSCADA!H327</f>
        <v>-0.1714503333333397</v>
      </c>
      <c r="H327" s="20">
        <f>-RawSEM!I327+RawSCADA!I327</f>
        <v>0.3981462222222234</v>
      </c>
      <c r="I327" s="20">
        <f>-RawSEM!J327+RawSCADA!J327</f>
        <v>-0.44947522222221892</v>
      </c>
      <c r="J327" s="56" t="str">
        <f t="shared" si="31"/>
        <v>10-Apr-2025  Bl No 38</v>
      </c>
      <c r="K327" s="18">
        <f t="shared" si="30"/>
        <v>10</v>
      </c>
      <c r="U327" s="75">
        <f>IF(ISERROR(C327/RawSEM!D327)=TRUE,0,C327/RawSEM!D327)</f>
        <v>1.2746110444498226E-2</v>
      </c>
      <c r="V327" s="75">
        <f>IF(ISERROR(D327/RawSEM!E327)=TRUE,0,D327/RawSEM!E327)</f>
        <v>3.9413794855919001E-3</v>
      </c>
      <c r="W327" s="75">
        <f>IF(ISERROR(E327/RawSEM!F327)=TRUE,0,E327/RawSEM!F327)</f>
        <v>-2.3255716105554467E-2</v>
      </c>
      <c r="X327" s="75">
        <f>IF(ISERROR(F327/RawSEM!G327)=TRUE,0,F327/RawSEM!G327)</f>
        <v>-1.5122897256358778E-3</v>
      </c>
      <c r="Y327" s="75">
        <f>IF(ISERROR(G327/RawSEM!H327)=TRUE,0,G327/RawSEM!H327)</f>
        <v>-1.6106971250201014E-3</v>
      </c>
      <c r="Z327" s="75">
        <f>IF(ISERROR(H327/RawSEM!I327)=TRUE,0,H327/RawSEM!I327)</f>
        <v>5.7335404458166784E-3</v>
      </c>
      <c r="AA327" s="75">
        <f>IF(ISERROR(I327/RawSEM!J327)=TRUE,0,I327/RawSEM!J327)</f>
        <v>-3.6858666669582086E-3</v>
      </c>
      <c r="AB327" s="56" t="str">
        <f t="shared" si="32"/>
        <v>10-Apr-2025  Bl No 38</v>
      </c>
      <c r="CQ327" s="75"/>
      <c r="CR327" s="75"/>
      <c r="CS327" s="75"/>
      <c r="CT327" s="75"/>
      <c r="CU327" s="75"/>
      <c r="CV327" s="75"/>
      <c r="CW327" s="75"/>
      <c r="CX327" s="56"/>
    </row>
    <row r="328" spans="1:102" ht="17.100000000000001" customHeight="1" x14ac:dyDescent="0.25">
      <c r="A328" s="60">
        <f>RawSEM!A328</f>
        <v>45757</v>
      </c>
      <c r="B328" s="18">
        <v>39</v>
      </c>
      <c r="C328" s="20">
        <f>-RawSEM!D328+RawSCADA!D328</f>
        <v>16.652985999999828</v>
      </c>
      <c r="D328" s="20">
        <f>-RawSEM!E328+RawSCADA!E328</f>
        <v>-1.0223472222222085</v>
      </c>
      <c r="E328" s="20">
        <f>-RawSEM!F328+RawSCADA!F328</f>
        <v>-21.60938055555556</v>
      </c>
      <c r="F328" s="20">
        <f>-RawSEM!G328+RawSCADA!G328</f>
        <v>-3.0145666666669513E-2</v>
      </c>
      <c r="G328" s="20">
        <f>-RawSEM!H328+RawSCADA!H328</f>
        <v>-0.33401711111110899</v>
      </c>
      <c r="H328" s="20">
        <f>-RawSEM!I328+RawSCADA!I328</f>
        <v>0.71931277777777325</v>
      </c>
      <c r="I328" s="20">
        <f>-RawSEM!J328+RawSCADA!J328</f>
        <v>-1.1398398888888863</v>
      </c>
      <c r="J328" s="56" t="str">
        <f t="shared" si="31"/>
        <v>10-Apr-2025  Bl No 39</v>
      </c>
      <c r="K328" s="18">
        <f t="shared" si="30"/>
        <v>10</v>
      </c>
      <c r="U328" s="75">
        <f>IF(ISERROR(C328/RawSEM!D328)=TRUE,0,C328/RawSEM!D328)</f>
        <v>1.4179861109620854E-2</v>
      </c>
      <c r="V328" s="75">
        <f>IF(ISERROR(D328/RawSEM!E328)=TRUE,0,D328/RawSEM!E328)</f>
        <v>-4.7906934430437297E-3</v>
      </c>
      <c r="W328" s="75">
        <f>IF(ISERROR(E328/RawSEM!F328)=TRUE,0,E328/RawSEM!F328)</f>
        <v>-0.10749427471148605</v>
      </c>
      <c r="X328" s="75">
        <f>IF(ISERROR(F328/RawSEM!G328)=TRUE,0,F328/RawSEM!G328)</f>
        <v>-2.2276814873785816E-4</v>
      </c>
      <c r="Y328" s="75">
        <f>IF(ISERROR(G328/RawSEM!H328)=TRUE,0,G328/RawSEM!H328)</f>
        <v>-3.2326906135904353E-3</v>
      </c>
      <c r="Z328" s="75">
        <f>IF(ISERROR(H328/RawSEM!I328)=TRUE,0,H328/RawSEM!I328)</f>
        <v>1.0834851326997524E-2</v>
      </c>
      <c r="AA328" s="75">
        <f>IF(ISERROR(I328/RawSEM!J328)=TRUE,0,I328/RawSEM!J328)</f>
        <v>-9.2154444156982585E-3</v>
      </c>
      <c r="AB328" s="56" t="str">
        <f t="shared" si="32"/>
        <v>10-Apr-2025  Bl No 39</v>
      </c>
      <c r="CQ328" s="75"/>
      <c r="CR328" s="75"/>
      <c r="CS328" s="75"/>
      <c r="CT328" s="75"/>
      <c r="CU328" s="75"/>
      <c r="CV328" s="75"/>
      <c r="CW328" s="75"/>
      <c r="CX328" s="56"/>
    </row>
    <row r="329" spans="1:102" ht="17.100000000000001" customHeight="1" x14ac:dyDescent="0.25">
      <c r="A329" s="60">
        <f>RawSEM!A329</f>
        <v>45757</v>
      </c>
      <c r="B329" s="18">
        <v>40</v>
      </c>
      <c r="C329" s="20">
        <f>-RawSEM!D329+RawSCADA!D329</f>
        <v>20.518448333333254</v>
      </c>
      <c r="D329" s="20">
        <f>-RawSEM!E329+RawSCADA!E329</f>
        <v>0.28255333333333965</v>
      </c>
      <c r="E329" s="20">
        <f>-RawSEM!F329+RawSCADA!F329</f>
        <v>-23.625538666666671</v>
      </c>
      <c r="F329" s="20">
        <f>-RawSEM!G329+RawSCADA!G329</f>
        <v>0.4536455555555392</v>
      </c>
      <c r="G329" s="20">
        <f>-RawSEM!H329+RawSCADA!H329</f>
        <v>-3.0302888888897428E-2</v>
      </c>
      <c r="H329" s="20">
        <f>-RawSEM!I329+RawSCADA!I329</f>
        <v>-7.7006333333343946E-2</v>
      </c>
      <c r="I329" s="20">
        <f>-RawSEM!J329+RawSCADA!J329</f>
        <v>-1.4896322222222125</v>
      </c>
      <c r="J329" s="56" t="str">
        <f t="shared" si="31"/>
        <v>10-Apr-2025  Bl No 40</v>
      </c>
      <c r="K329" s="18">
        <f t="shared" si="30"/>
        <v>10</v>
      </c>
      <c r="U329" s="75">
        <f>IF(ISERROR(C329/RawSEM!D329)=TRUE,0,C329/RawSEM!D329)</f>
        <v>1.7096386110029942E-2</v>
      </c>
      <c r="V329" s="75">
        <f>IF(ISERROR(D329/RawSEM!E329)=TRUE,0,D329/RawSEM!E329)</f>
        <v>1.2921846945258353E-3</v>
      </c>
      <c r="W329" s="75">
        <f>IF(ISERROR(E329/RawSEM!F329)=TRUE,0,E329/RawSEM!F329)</f>
        <v>-0.11059247504606941</v>
      </c>
      <c r="X329" s="75">
        <f>IF(ISERROR(F329/RawSEM!G329)=TRUE,0,F329/RawSEM!G329)</f>
        <v>3.4092021746627266E-3</v>
      </c>
      <c r="Y329" s="75">
        <f>IF(ISERROR(G329/RawSEM!H329)=TRUE,0,G329/RawSEM!H329)</f>
        <v>-3.1117418433821131E-4</v>
      </c>
      <c r="Z329" s="75">
        <f>IF(ISERROR(H329/RawSEM!I329)=TRUE,0,H329/RawSEM!I329)</f>
        <v>-1.1501172923588301E-3</v>
      </c>
      <c r="AA329" s="75">
        <f>IF(ISERROR(I329/RawSEM!J329)=TRUE,0,I329/RawSEM!J329)</f>
        <v>-1.2312638218460396E-2</v>
      </c>
      <c r="AB329" s="56" t="str">
        <f t="shared" si="32"/>
        <v>10-Apr-2025  Bl No 40</v>
      </c>
      <c r="CQ329" s="75"/>
      <c r="CR329" s="75"/>
      <c r="CS329" s="75"/>
      <c r="CT329" s="75"/>
      <c r="CU329" s="75"/>
      <c r="CV329" s="75"/>
      <c r="CW329" s="75"/>
      <c r="CX329" s="56"/>
    </row>
    <row r="330" spans="1:102" ht="17.100000000000001" customHeight="1" x14ac:dyDescent="0.25">
      <c r="A330" s="60">
        <f>RawSEM!A330</f>
        <v>45757</v>
      </c>
      <c r="B330" s="18">
        <v>41</v>
      </c>
      <c r="C330" s="20">
        <f>-RawSEM!D330+RawSCADA!D330</f>
        <v>18.41954222222239</v>
      </c>
      <c r="D330" s="20">
        <f>-RawSEM!E330+RawSCADA!E330</f>
        <v>0.66845466666666198</v>
      </c>
      <c r="E330" s="20">
        <f>-RawSEM!F330+RawSCADA!F330</f>
        <v>-23.698935333333338</v>
      </c>
      <c r="F330" s="20">
        <f>-RawSEM!G330+RawSCADA!G330</f>
        <v>0.10595155555554925</v>
      </c>
      <c r="G330" s="20">
        <f>-RawSEM!H330+RawSCADA!H330</f>
        <v>-0.70562755555556578</v>
      </c>
      <c r="H330" s="20">
        <f>-RawSEM!I330+RawSCADA!I330</f>
        <v>0.31157277777776926</v>
      </c>
      <c r="I330" s="20">
        <f>-RawSEM!J330+RawSCADA!J330</f>
        <v>-1.2077097777777652</v>
      </c>
      <c r="J330" s="56" t="str">
        <f t="shared" si="31"/>
        <v>10-Apr-2025  Bl No 41</v>
      </c>
      <c r="K330" s="18">
        <f t="shared" si="30"/>
        <v>10</v>
      </c>
      <c r="U330" s="75">
        <f>IF(ISERROR(C330/RawSEM!D330)=TRUE,0,C330/RawSEM!D330)</f>
        <v>1.5410331629394427E-2</v>
      </c>
      <c r="V330" s="75">
        <f>IF(ISERROR(D330/RawSEM!E330)=TRUE,0,D330/RawSEM!E330)</f>
        <v>3.0909717079115892E-3</v>
      </c>
      <c r="W330" s="75">
        <f>IF(ISERROR(E330/RawSEM!F330)=TRUE,0,E330/RawSEM!F330)</f>
        <v>-0.10824248929325594</v>
      </c>
      <c r="X330" s="75">
        <f>IF(ISERROR(F330/RawSEM!G330)=TRUE,0,F330/RawSEM!G330)</f>
        <v>8.1603276002295522E-4</v>
      </c>
      <c r="Y330" s="75">
        <f>IF(ISERROR(G330/RawSEM!H330)=TRUE,0,G330/RawSEM!H330)</f>
        <v>-6.600473273201457E-3</v>
      </c>
      <c r="Z330" s="75">
        <f>IF(ISERROR(H330/RawSEM!I330)=TRUE,0,H330/RawSEM!I330)</f>
        <v>4.5193201538932387E-3</v>
      </c>
      <c r="AA330" s="75">
        <f>IF(ISERROR(I330/RawSEM!J330)=TRUE,0,I330/RawSEM!J330)</f>
        <v>-9.5566014776550107E-3</v>
      </c>
      <c r="AB330" s="56" t="str">
        <f t="shared" si="32"/>
        <v>10-Apr-2025  Bl No 41</v>
      </c>
      <c r="CQ330" s="75"/>
      <c r="CR330" s="75"/>
      <c r="CS330" s="75"/>
      <c r="CT330" s="75"/>
      <c r="CU330" s="75"/>
      <c r="CV330" s="75"/>
      <c r="CW330" s="75"/>
      <c r="CX330" s="56"/>
    </row>
    <row r="331" spans="1:102" ht="17.100000000000001" customHeight="1" x14ac:dyDescent="0.25">
      <c r="A331" s="60">
        <f>RawSEM!A331</f>
        <v>45757</v>
      </c>
      <c r="B331" s="18">
        <v>42</v>
      </c>
      <c r="C331" s="20">
        <f>-RawSEM!D331+RawSCADA!D331</f>
        <v>16.322199888888917</v>
      </c>
      <c r="D331" s="20">
        <f>-RawSEM!E331+RawSCADA!E331</f>
        <v>0.70013966666667216</v>
      </c>
      <c r="E331" s="20">
        <f>-RawSEM!F331+RawSCADA!F331</f>
        <v>-23.539852444444449</v>
      </c>
      <c r="F331" s="20">
        <f>-RawSEM!G331+RawSCADA!G331</f>
        <v>-1.9674000000009073E-2</v>
      </c>
      <c r="G331" s="20">
        <f>-RawSEM!H331+RawSCADA!H331</f>
        <v>-0.1573798888888831</v>
      </c>
      <c r="H331" s="20">
        <f>-RawSEM!I331+RawSCADA!I331</f>
        <v>-0.1570601111111074</v>
      </c>
      <c r="I331" s="20">
        <f>-RawSEM!J331+RawSCADA!J331</f>
        <v>-0.75942322222222458</v>
      </c>
      <c r="J331" s="56" t="str">
        <f t="shared" si="31"/>
        <v>10-Apr-2025  Bl No 42</v>
      </c>
      <c r="K331" s="18">
        <f t="shared" si="30"/>
        <v>10</v>
      </c>
      <c r="U331" s="75">
        <f>IF(ISERROR(C331/RawSEM!D331)=TRUE,0,C331/RawSEM!D331)</f>
        <v>1.354148727282618E-2</v>
      </c>
      <c r="V331" s="75">
        <f>IF(ISERROR(D331/RawSEM!E331)=TRUE,0,D331/RawSEM!E331)</f>
        <v>3.2952745431174182E-3</v>
      </c>
      <c r="W331" s="75">
        <f>IF(ISERROR(E331/RawSEM!F331)=TRUE,0,E331/RawSEM!F331)</f>
        <v>-0.1058248656925883</v>
      </c>
      <c r="X331" s="75">
        <f>IF(ISERROR(F331/RawSEM!G331)=TRUE,0,F331/RawSEM!G331)</f>
        <v>-1.4934694529709303E-4</v>
      </c>
      <c r="Y331" s="75">
        <f>IF(ISERROR(G331/RawSEM!H331)=TRUE,0,G331/RawSEM!H331)</f>
        <v>-1.5047029303281619E-3</v>
      </c>
      <c r="Z331" s="75">
        <f>IF(ISERROR(H331/RawSEM!I331)=TRUE,0,H331/RawSEM!I331)</f>
        <v>-2.2319820246576201E-3</v>
      </c>
      <c r="AA331" s="75">
        <f>IF(ISERROR(I331/RawSEM!J331)=TRUE,0,I331/RawSEM!J331)</f>
        <v>-6.0860192706474721E-3</v>
      </c>
      <c r="AB331" s="56" t="str">
        <f t="shared" si="32"/>
        <v>10-Apr-2025  Bl No 42</v>
      </c>
      <c r="CQ331" s="75"/>
      <c r="CR331" s="75"/>
      <c r="CS331" s="75"/>
      <c r="CT331" s="75"/>
      <c r="CU331" s="75"/>
      <c r="CV331" s="75"/>
      <c r="CW331" s="75"/>
      <c r="CX331" s="56"/>
    </row>
    <row r="332" spans="1:102" ht="17.100000000000001" customHeight="1" x14ac:dyDescent="0.25">
      <c r="A332" s="60">
        <f>RawSEM!A332</f>
        <v>45757</v>
      </c>
      <c r="B332" s="18">
        <v>43</v>
      </c>
      <c r="C332" s="20">
        <f>-RawSEM!D332+RawSCADA!D332</f>
        <v>9.7317809999999554</v>
      </c>
      <c r="D332" s="20">
        <f>-RawSEM!E332+RawSCADA!E332</f>
        <v>1.0738547777777683</v>
      </c>
      <c r="E332" s="20">
        <f>-RawSEM!F332+RawSCADA!F332</f>
        <v>-20.661692222222229</v>
      </c>
      <c r="F332" s="20">
        <f>-RawSEM!G332+RawSCADA!G332</f>
        <v>3.7805333333324143E-2</v>
      </c>
      <c r="G332" s="20">
        <f>-RawSEM!H332+RawSCADA!H332</f>
        <v>0.11624111111110835</v>
      </c>
      <c r="H332" s="20">
        <f>-RawSEM!I332+RawSCADA!I332</f>
        <v>0.47874566666666851</v>
      </c>
      <c r="I332" s="20">
        <f>-RawSEM!J332+RawSCADA!J332</f>
        <v>-1.4210860000000025</v>
      </c>
      <c r="J332" s="56" t="str">
        <f t="shared" si="31"/>
        <v>10-Apr-2025  Bl No 43</v>
      </c>
      <c r="K332" s="18">
        <f t="shared" si="30"/>
        <v>10</v>
      </c>
      <c r="U332" s="75">
        <f>IF(ISERROR(C332/RawSEM!D332)=TRUE,0,C332/RawSEM!D332)</f>
        <v>8.1176467267385002E-3</v>
      </c>
      <c r="V332" s="75">
        <f>IF(ISERROR(D332/RawSEM!E332)=TRUE,0,D332/RawSEM!E332)</f>
        <v>5.2367666215055644E-3</v>
      </c>
      <c r="W332" s="75">
        <f>IF(ISERROR(E332/RawSEM!F332)=TRUE,0,E332/RawSEM!F332)</f>
        <v>-9.5052662140866204E-2</v>
      </c>
      <c r="X332" s="75">
        <f>IF(ISERROR(F332/RawSEM!G332)=TRUE,0,F332/RawSEM!G332)</f>
        <v>2.9238710456335902E-4</v>
      </c>
      <c r="Y332" s="75">
        <f>IF(ISERROR(G332/RawSEM!H332)=TRUE,0,G332/RawSEM!H332)</f>
        <v>1.2093936350453243E-3</v>
      </c>
      <c r="Z332" s="75">
        <f>IF(ISERROR(H332/RawSEM!I332)=TRUE,0,H332/RawSEM!I332)</f>
        <v>6.8970804616247791E-3</v>
      </c>
      <c r="AA332" s="75">
        <f>IF(ISERROR(I332/RawSEM!J332)=TRUE,0,I332/RawSEM!J332)</f>
        <v>-1.284925061122928E-2</v>
      </c>
      <c r="AB332" s="56" t="str">
        <f t="shared" si="32"/>
        <v>10-Apr-2025  Bl No 43</v>
      </c>
      <c r="CQ332" s="75"/>
      <c r="CR332" s="75"/>
      <c r="CS332" s="75"/>
      <c r="CT332" s="75"/>
      <c r="CU332" s="75"/>
      <c r="CV332" s="75"/>
      <c r="CW332" s="75"/>
      <c r="CX332" s="56"/>
    </row>
    <row r="333" spans="1:102" ht="17.100000000000001" customHeight="1" x14ac:dyDescent="0.25">
      <c r="A333" s="60">
        <f>RawSEM!A333</f>
        <v>45757</v>
      </c>
      <c r="B333" s="18">
        <v>44</v>
      </c>
      <c r="C333" s="20">
        <f>-RawSEM!D333+RawSCADA!D333</f>
        <v>16.188740666666718</v>
      </c>
      <c r="D333" s="20">
        <f>-RawSEM!E333+RawSCADA!E333</f>
        <v>0.56295066666666571</v>
      </c>
      <c r="E333" s="20">
        <f>-RawSEM!F333+RawSCADA!F333</f>
        <v>-20.934686777777785</v>
      </c>
      <c r="F333" s="20">
        <f>-RawSEM!G333+RawSCADA!G333</f>
        <v>-0.26055133333333913</v>
      </c>
      <c r="G333" s="20">
        <f>-RawSEM!H333+RawSCADA!H333</f>
        <v>-0.27106300000001227</v>
      </c>
      <c r="H333" s="20">
        <f>-RawSEM!I333+RawSCADA!I333</f>
        <v>0.38535244444443606</v>
      </c>
      <c r="I333" s="20">
        <f>-RawSEM!J333+RawSCADA!J333</f>
        <v>-1.5323131111111081</v>
      </c>
      <c r="J333" s="56" t="str">
        <f t="shared" si="31"/>
        <v>10-Apr-2025  Bl No 44</v>
      </c>
      <c r="K333" s="18">
        <f t="shared" si="30"/>
        <v>10</v>
      </c>
      <c r="U333" s="75">
        <f>IF(ISERROR(C333/RawSEM!D333)=TRUE,0,C333/RawSEM!D333)</f>
        <v>1.3524707148236538E-2</v>
      </c>
      <c r="V333" s="75">
        <f>IF(ISERROR(D333/RawSEM!E333)=TRUE,0,D333/RawSEM!E333)</f>
        <v>2.6212604822667771E-3</v>
      </c>
      <c r="W333" s="75">
        <f>IF(ISERROR(E333/RawSEM!F333)=TRUE,0,E333/RawSEM!F333)</f>
        <v>-9.7469193397313303E-2</v>
      </c>
      <c r="X333" s="75">
        <f>IF(ISERROR(F333/RawSEM!G333)=TRUE,0,F333/RawSEM!G333)</f>
        <v>-2.0638698451784661E-3</v>
      </c>
      <c r="Y333" s="75">
        <f>IF(ISERROR(G333/RawSEM!H333)=TRUE,0,G333/RawSEM!H333)</f>
        <v>-2.9552283391771359E-3</v>
      </c>
      <c r="Z333" s="75">
        <f>IF(ISERROR(H333/RawSEM!I333)=TRUE,0,H333/RawSEM!I333)</f>
        <v>5.4112806187151192E-3</v>
      </c>
      <c r="AA333" s="75">
        <f>IF(ISERROR(I333/RawSEM!J333)=TRUE,0,I333/RawSEM!J333)</f>
        <v>-1.4350833443637738E-2</v>
      </c>
      <c r="AB333" s="56" t="str">
        <f t="shared" si="32"/>
        <v>10-Apr-2025  Bl No 44</v>
      </c>
      <c r="CQ333" s="75"/>
      <c r="CR333" s="75"/>
      <c r="CS333" s="75"/>
      <c r="CT333" s="75"/>
      <c r="CU333" s="75"/>
      <c r="CV333" s="75"/>
      <c r="CW333" s="75"/>
      <c r="CX333" s="56"/>
    </row>
    <row r="334" spans="1:102" ht="17.100000000000001" customHeight="1" x14ac:dyDescent="0.25">
      <c r="A334" s="60">
        <f>RawSEM!A334</f>
        <v>45757</v>
      </c>
      <c r="B334" s="18">
        <v>45</v>
      </c>
      <c r="C334" s="20">
        <f>-RawSEM!D334+RawSCADA!D334</f>
        <v>21.442208444444304</v>
      </c>
      <c r="D334" s="20">
        <f>-RawSEM!E334+RawSCADA!E334</f>
        <v>0.61579611111110921</v>
      </c>
      <c r="E334" s="20">
        <f>-RawSEM!F334+RawSCADA!F334</f>
        <v>-21.778192999999987</v>
      </c>
      <c r="F334" s="20">
        <f>-RawSEM!G334+RawSCADA!G334</f>
        <v>0.1450886666666662</v>
      </c>
      <c r="G334" s="20">
        <f>-RawSEM!H334+RawSCADA!H334</f>
        <v>-0.58213833333333298</v>
      </c>
      <c r="H334" s="20">
        <f>-RawSEM!I334+RawSCADA!I334</f>
        <v>0.39651488888888764</v>
      </c>
      <c r="I334" s="20">
        <f>-RawSEM!J334+RawSCADA!J334</f>
        <v>-1.081231333333335</v>
      </c>
      <c r="J334" s="56" t="str">
        <f t="shared" si="31"/>
        <v>10-Apr-2025  Bl No 45</v>
      </c>
      <c r="K334" s="18">
        <f t="shared" si="30"/>
        <v>10</v>
      </c>
      <c r="U334" s="75">
        <f>IF(ISERROR(C334/RawSEM!D334)=TRUE,0,C334/RawSEM!D334)</f>
        <v>1.7901048039524449E-2</v>
      </c>
      <c r="V334" s="75">
        <f>IF(ISERROR(D334/RawSEM!E334)=TRUE,0,D334/RawSEM!E334)</f>
        <v>2.8522408690434906E-3</v>
      </c>
      <c r="W334" s="75">
        <f>IF(ISERROR(E334/RawSEM!F334)=TRUE,0,E334/RawSEM!F334)</f>
        <v>-0.10089980161212153</v>
      </c>
      <c r="X334" s="75">
        <f>IF(ISERROR(F334/RawSEM!G334)=TRUE,0,F334/RawSEM!G334)</f>
        <v>1.1893563024418499E-3</v>
      </c>
      <c r="Y334" s="75">
        <f>IF(ISERROR(G334/RawSEM!H334)=TRUE,0,G334/RawSEM!H334)</f>
        <v>-6.0307717277197593E-3</v>
      </c>
      <c r="Z334" s="75">
        <f>IF(ISERROR(H334/RawSEM!I334)=TRUE,0,H334/RawSEM!I334)</f>
        <v>5.2177405582692175E-3</v>
      </c>
      <c r="AA334" s="75">
        <f>IF(ISERROR(I334/RawSEM!J334)=TRUE,0,I334/RawSEM!J334)</f>
        <v>-8.9349100364702252E-3</v>
      </c>
      <c r="AB334" s="56" t="str">
        <f t="shared" si="32"/>
        <v>10-Apr-2025  Bl No 45</v>
      </c>
      <c r="CQ334" s="75"/>
      <c r="CR334" s="75"/>
      <c r="CS334" s="75"/>
      <c r="CT334" s="75"/>
      <c r="CU334" s="75"/>
      <c r="CV334" s="75"/>
      <c r="CW334" s="75"/>
      <c r="CX334" s="56"/>
    </row>
    <row r="335" spans="1:102" ht="17.100000000000001" customHeight="1" x14ac:dyDescent="0.25">
      <c r="A335" s="60">
        <f>RawSEM!A335</f>
        <v>45757</v>
      </c>
      <c r="B335" s="18">
        <v>46</v>
      </c>
      <c r="C335" s="20">
        <f>-RawSEM!D335+RawSCADA!D335</f>
        <v>19.13181744444455</v>
      </c>
      <c r="D335" s="20">
        <f>-RawSEM!E335+RawSCADA!E335</f>
        <v>-9.0811555555575296E-2</v>
      </c>
      <c r="E335" s="20">
        <f>-RawSEM!F335+RawSCADA!F335</f>
        <v>-24.026256666666683</v>
      </c>
      <c r="F335" s="20">
        <f>-RawSEM!G335+RawSCADA!G335</f>
        <v>0.72505311111110871</v>
      </c>
      <c r="G335" s="20">
        <f>-RawSEM!H335+RawSCADA!H335</f>
        <v>0.12084666666666521</v>
      </c>
      <c r="H335" s="20">
        <f>-RawSEM!I335+RawSCADA!I335</f>
        <v>0.13560099999999409</v>
      </c>
      <c r="I335" s="20">
        <f>-RawSEM!J335+RawSCADA!J335</f>
        <v>-1.4286327777777785</v>
      </c>
      <c r="J335" s="56" t="str">
        <f t="shared" si="31"/>
        <v>10-Apr-2025  Bl No 46</v>
      </c>
      <c r="K335" s="18">
        <f t="shared" si="30"/>
        <v>10</v>
      </c>
      <c r="U335" s="75">
        <f>IF(ISERROR(C335/RawSEM!D335)=TRUE,0,C335/RawSEM!D335)</f>
        <v>1.6373197194637406E-2</v>
      </c>
      <c r="V335" s="75">
        <f>IF(ISERROR(D335/RawSEM!E335)=TRUE,0,D335/RawSEM!E335)</f>
        <v>-4.2961975180550414E-4</v>
      </c>
      <c r="W335" s="75">
        <f>IF(ISERROR(E335/RawSEM!F335)=TRUE,0,E335/RawSEM!F335)</f>
        <v>-0.1101204531760088</v>
      </c>
      <c r="X335" s="75">
        <f>IF(ISERROR(F335/RawSEM!G335)=TRUE,0,F335/RawSEM!G335)</f>
        <v>6.5943042037211411E-3</v>
      </c>
      <c r="Y335" s="75">
        <f>IF(ISERROR(G335/RawSEM!H335)=TRUE,0,G335/RawSEM!H335)</f>
        <v>1.2968161578700208E-3</v>
      </c>
      <c r="Z335" s="75">
        <f>IF(ISERROR(H335/RawSEM!I335)=TRUE,0,H335/RawSEM!I335)</f>
        <v>1.6922372309411825E-3</v>
      </c>
      <c r="AA335" s="75">
        <f>IF(ISERROR(I335/RawSEM!J335)=TRUE,0,I335/RawSEM!J335)</f>
        <v>-1.1355948086064908E-2</v>
      </c>
      <c r="AB335" s="56" t="str">
        <f t="shared" si="32"/>
        <v>10-Apr-2025  Bl No 46</v>
      </c>
      <c r="CQ335" s="75"/>
      <c r="CR335" s="75"/>
      <c r="CS335" s="75"/>
      <c r="CT335" s="75"/>
      <c r="CU335" s="75"/>
      <c r="CV335" s="75"/>
      <c r="CW335" s="75"/>
      <c r="CX335" s="56"/>
    </row>
    <row r="336" spans="1:102" ht="17.100000000000001" customHeight="1" x14ac:dyDescent="0.25">
      <c r="A336" s="60">
        <f>RawSEM!A336</f>
        <v>45757</v>
      </c>
      <c r="B336" s="18">
        <v>47</v>
      </c>
      <c r="C336" s="20">
        <f>-RawSEM!D336+RawSCADA!D336</f>
        <v>20.167951333333122</v>
      </c>
      <c r="D336" s="20">
        <f>-RawSEM!E336+RawSCADA!E336</f>
        <v>0.3123507777777661</v>
      </c>
      <c r="E336" s="20">
        <f>-RawSEM!F336+RawSCADA!F336</f>
        <v>-25.356435555555549</v>
      </c>
      <c r="F336" s="20">
        <f>-RawSEM!G336+RawSCADA!G336</f>
        <v>-0.30624955555555289</v>
      </c>
      <c r="G336" s="20">
        <f>-RawSEM!H336+RawSCADA!H336</f>
        <v>-0.75959400000000699</v>
      </c>
      <c r="H336" s="20">
        <f>-RawSEM!I336+RawSCADA!I336</f>
        <v>0.4516054444444535</v>
      </c>
      <c r="I336" s="20">
        <f>-RawSEM!J336+RawSCADA!J336</f>
        <v>-0.95067044444444093</v>
      </c>
      <c r="J336" s="56" t="str">
        <f t="shared" si="31"/>
        <v>10-Apr-2025  Bl No 47</v>
      </c>
      <c r="K336" s="18">
        <f t="shared" si="30"/>
        <v>10</v>
      </c>
      <c r="U336" s="75">
        <f>IF(ISERROR(C336/RawSEM!D336)=TRUE,0,C336/RawSEM!D336)</f>
        <v>1.7898043684200986E-2</v>
      </c>
      <c r="V336" s="75">
        <f>IF(ISERROR(D336/RawSEM!E336)=TRUE,0,D336/RawSEM!E336)</f>
        <v>1.4641129845689395E-3</v>
      </c>
      <c r="W336" s="75">
        <f>IF(ISERROR(E336/RawSEM!F336)=TRUE,0,E336/RawSEM!F336)</f>
        <v>-0.11057343856535891</v>
      </c>
      <c r="X336" s="75">
        <f>IF(ISERROR(F336/RawSEM!G336)=TRUE,0,F336/RawSEM!G336)</f>
        <v>-2.8184411035195628E-3</v>
      </c>
      <c r="Y336" s="75">
        <f>IF(ISERROR(G336/RawSEM!H336)=TRUE,0,G336/RawSEM!H336)</f>
        <v>-7.8055021209431511E-3</v>
      </c>
      <c r="Z336" s="75">
        <f>IF(ISERROR(H336/RawSEM!I336)=TRUE,0,H336/RawSEM!I336)</f>
        <v>5.6756027986122025E-3</v>
      </c>
      <c r="AA336" s="75">
        <f>IF(ISERROR(I336/RawSEM!J336)=TRUE,0,I336/RawSEM!J336)</f>
        <v>-7.671052310702536E-3</v>
      </c>
      <c r="AB336" s="56" t="str">
        <f t="shared" si="32"/>
        <v>10-Apr-2025  Bl No 47</v>
      </c>
      <c r="CQ336" s="75"/>
      <c r="CR336" s="75"/>
      <c r="CS336" s="75"/>
      <c r="CT336" s="75"/>
      <c r="CU336" s="75"/>
      <c r="CV336" s="75"/>
      <c r="CW336" s="75"/>
      <c r="CX336" s="56"/>
    </row>
    <row r="337" spans="1:102" ht="17.100000000000001" customHeight="1" x14ac:dyDescent="0.25">
      <c r="A337" s="60">
        <f>RawSEM!A337</f>
        <v>45757</v>
      </c>
      <c r="B337" s="18">
        <v>48</v>
      </c>
      <c r="C337" s="20">
        <f>-RawSEM!D337+RawSCADA!D337</f>
        <v>5.8448992222222387</v>
      </c>
      <c r="D337" s="20">
        <f>-RawSEM!E337+RawSCADA!E337</f>
        <v>0.57835455555553494</v>
      </c>
      <c r="E337" s="20">
        <f>-RawSEM!F337+RawSCADA!F337</f>
        <v>-14.303726777777769</v>
      </c>
      <c r="F337" s="20">
        <f>-RawSEM!G337+RawSCADA!G337</f>
        <v>8.054911111111096E-2</v>
      </c>
      <c r="G337" s="20">
        <f>-RawSEM!H337+RawSCADA!H337</f>
        <v>2.1358444444445013E-2</v>
      </c>
      <c r="H337" s="20">
        <f>-RawSEM!I337+RawSCADA!I337</f>
        <v>0.43492566666667187</v>
      </c>
      <c r="I337" s="20">
        <f>-RawSEM!J337+RawSCADA!J337</f>
        <v>-1.3553765555555515</v>
      </c>
      <c r="J337" s="56" t="str">
        <f t="shared" si="31"/>
        <v>10-Apr-2025  Bl No 48</v>
      </c>
      <c r="K337" s="18">
        <f t="shared" si="30"/>
        <v>10</v>
      </c>
      <c r="U337" s="75">
        <f>IF(ISERROR(C337/RawSEM!D337)=TRUE,0,C337/RawSEM!D337)</f>
        <v>5.293208279759984E-3</v>
      </c>
      <c r="V337" s="75">
        <f>IF(ISERROR(D337/RawSEM!E337)=TRUE,0,D337/RawSEM!E337)</f>
        <v>2.7780641133601418E-3</v>
      </c>
      <c r="W337" s="75">
        <f>IF(ISERROR(E337/RawSEM!F337)=TRUE,0,E337/RawSEM!F337)</f>
        <v>-6.6114622952611266E-2</v>
      </c>
      <c r="X337" s="75">
        <f>IF(ISERROR(F337/RawSEM!G337)=TRUE,0,F337/RawSEM!G337)</f>
        <v>7.4864221581126544E-4</v>
      </c>
      <c r="Y337" s="75">
        <f>IF(ISERROR(G337/RawSEM!H337)=TRUE,0,G337/RawSEM!H337)</f>
        <v>2.0319082724900883E-4</v>
      </c>
      <c r="Z337" s="75">
        <f>IF(ISERROR(H337/RawSEM!I337)=TRUE,0,H337/RawSEM!I337)</f>
        <v>5.4968159359918695E-3</v>
      </c>
      <c r="AA337" s="75">
        <f>IF(ISERROR(I337/RawSEM!J337)=TRUE,0,I337/RawSEM!J337)</f>
        <v>-1.1007794728410831E-2</v>
      </c>
      <c r="AB337" s="56" t="str">
        <f t="shared" si="32"/>
        <v>10-Apr-2025  Bl No 48</v>
      </c>
      <c r="CQ337" s="75"/>
      <c r="CR337" s="75"/>
      <c r="CS337" s="75"/>
      <c r="CT337" s="75"/>
      <c r="CU337" s="75"/>
      <c r="CV337" s="75"/>
      <c r="CW337" s="75"/>
      <c r="CX337" s="56"/>
    </row>
    <row r="338" spans="1:102" ht="17.100000000000001" customHeight="1" x14ac:dyDescent="0.25">
      <c r="A338" s="60">
        <f>RawSEM!A338</f>
        <v>45757</v>
      </c>
      <c r="B338" s="18">
        <v>49</v>
      </c>
      <c r="C338" s="20">
        <f>-RawSEM!D338+RawSCADA!D338</f>
        <v>10.632614999999987</v>
      </c>
      <c r="D338" s="20">
        <f>-RawSEM!E338+RawSCADA!E338</f>
        <v>0.28165066666664984</v>
      </c>
      <c r="E338" s="20">
        <f>-RawSEM!F338+RawSCADA!F338</f>
        <v>-21.041204666666658</v>
      </c>
      <c r="F338" s="20">
        <f>-RawSEM!G338+RawSCADA!G338</f>
        <v>-1.4578888888891584E-2</v>
      </c>
      <c r="G338" s="20">
        <f>-RawSEM!H338+RawSCADA!H338</f>
        <v>-0.19845311111110675</v>
      </c>
      <c r="H338" s="20">
        <f>-RawSEM!I338+RawSCADA!I338</f>
        <v>0.41006733333334466</v>
      </c>
      <c r="I338" s="20">
        <f>-RawSEM!J338+RawSCADA!J338</f>
        <v>-1.1711441111111043</v>
      </c>
      <c r="J338" s="56" t="str">
        <f t="shared" si="31"/>
        <v>10-Apr-2025  Bl No 49</v>
      </c>
      <c r="K338" s="18">
        <f t="shared" si="30"/>
        <v>10</v>
      </c>
      <c r="U338" s="75">
        <f>IF(ISERROR(C338/RawSEM!D338)=TRUE,0,C338/RawSEM!D338)</f>
        <v>9.9097711603820561E-3</v>
      </c>
      <c r="V338" s="75">
        <f>IF(ISERROR(D338/RawSEM!E338)=TRUE,0,D338/RawSEM!E338)</f>
        <v>1.4136674251112888E-3</v>
      </c>
      <c r="W338" s="75">
        <f>IF(ISERROR(E338/RawSEM!F338)=TRUE,0,E338/RawSEM!F338)</f>
        <v>-9.9515808896443542E-2</v>
      </c>
      <c r="X338" s="75">
        <f>IF(ISERROR(F338/RawSEM!G338)=TRUE,0,F338/RawSEM!G338)</f>
        <v>-1.3336241876110944E-4</v>
      </c>
      <c r="Y338" s="75">
        <f>IF(ISERROR(G338/RawSEM!H338)=TRUE,0,G338/RawSEM!H338)</f>
        <v>-1.9731970671573161E-3</v>
      </c>
      <c r="Z338" s="75">
        <f>IF(ISERROR(H338/RawSEM!I338)=TRUE,0,H338/RawSEM!I338)</f>
        <v>5.2216059192254022E-3</v>
      </c>
      <c r="AA338" s="75">
        <f>IF(ISERROR(I338/RawSEM!J338)=TRUE,0,I338/RawSEM!J338)</f>
        <v>-9.331647132732955E-3</v>
      </c>
      <c r="AB338" s="56" t="str">
        <f t="shared" si="32"/>
        <v>10-Apr-2025  Bl No 49</v>
      </c>
      <c r="CQ338" s="75"/>
      <c r="CR338" s="75"/>
      <c r="CS338" s="75"/>
      <c r="CT338" s="75"/>
      <c r="CU338" s="75"/>
      <c r="CV338" s="75"/>
      <c r="CW338" s="75"/>
      <c r="CX338" s="56"/>
    </row>
    <row r="339" spans="1:102" ht="17.100000000000001" customHeight="1" x14ac:dyDescent="0.25">
      <c r="A339" s="60">
        <f>RawSEM!A339</f>
        <v>45757</v>
      </c>
      <c r="B339" s="18">
        <v>50</v>
      </c>
      <c r="C339" s="20">
        <f>-RawSEM!D339+RawSCADA!D339</f>
        <v>-31.438639333333299</v>
      </c>
      <c r="D339" s="20">
        <f>-RawSEM!E339+RawSCADA!E339</f>
        <v>-7.7137130000000127</v>
      </c>
      <c r="E339" s="20">
        <f>-RawSEM!F339+RawSCADA!F339</f>
        <v>-32.049726555555566</v>
      </c>
      <c r="F339" s="20">
        <f>-RawSEM!G339+RawSCADA!G339</f>
        <v>-5.1665916666666618</v>
      </c>
      <c r="G339" s="20">
        <f>-RawSEM!H339+RawSCADA!H339</f>
        <v>-5.1922328888888813</v>
      </c>
      <c r="H339" s="20">
        <f>-RawSEM!I339+RawSCADA!I339</f>
        <v>-4.0419623333333305</v>
      </c>
      <c r="I339" s="20">
        <f>-RawSEM!J339+RawSCADA!J339</f>
        <v>-6.5549701111111034</v>
      </c>
      <c r="J339" s="56" t="str">
        <f t="shared" si="31"/>
        <v>10-Apr-2025  Bl No 50</v>
      </c>
      <c r="K339" s="18">
        <f t="shared" si="30"/>
        <v>10</v>
      </c>
      <c r="U339" s="75">
        <f>IF(ISERROR(C339/RawSEM!D339)=TRUE,0,C339/RawSEM!D339)</f>
        <v>-3.0406242322510598E-2</v>
      </c>
      <c r="V339" s="75">
        <f>IF(ISERROR(D339/RawSEM!E339)=TRUE,0,D339/RawSEM!E339)</f>
        <v>-4.0047255442964107E-2</v>
      </c>
      <c r="W339" s="75">
        <f>IF(ISERROR(E339/RawSEM!F339)=TRUE,0,E339/RawSEM!F339)</f>
        <v>-0.14571223454712234</v>
      </c>
      <c r="X339" s="75">
        <f>IF(ISERROR(F339/RawSEM!G339)=TRUE,0,F339/RawSEM!G339)</f>
        <v>-4.7011535803516594E-2</v>
      </c>
      <c r="Y339" s="75">
        <f>IF(ISERROR(G339/RawSEM!H339)=TRUE,0,G339/RawSEM!H339)</f>
        <v>-5.2571694458844465E-2</v>
      </c>
      <c r="Z339" s="75">
        <f>IF(ISERROR(H339/RawSEM!I339)=TRUE,0,H339/RawSEM!I339)</f>
        <v>-4.979454119278047E-2</v>
      </c>
      <c r="AA339" s="75">
        <f>IF(ISERROR(I339/RawSEM!J339)=TRUE,0,I339/RawSEM!J339)</f>
        <v>-5.3324000799750609E-2</v>
      </c>
      <c r="AB339" s="56" t="str">
        <f t="shared" si="32"/>
        <v>10-Apr-2025  Bl No 50</v>
      </c>
      <c r="CQ339" s="75"/>
      <c r="CR339" s="75"/>
      <c r="CS339" s="75"/>
      <c r="CT339" s="75"/>
      <c r="CU339" s="75"/>
      <c r="CV339" s="75"/>
      <c r="CW339" s="75"/>
      <c r="CX339" s="56"/>
    </row>
    <row r="340" spans="1:102" ht="17.100000000000001" customHeight="1" x14ac:dyDescent="0.25">
      <c r="A340" s="60">
        <f>RawSEM!A340</f>
        <v>45757</v>
      </c>
      <c r="B340" s="18">
        <v>51</v>
      </c>
      <c r="C340" s="20">
        <f>-RawSEM!D340+RawSCADA!D340</f>
        <v>16.173355222222199</v>
      </c>
      <c r="D340" s="20">
        <f>-RawSEM!E340+RawSCADA!E340</f>
        <v>1.6302708888889015</v>
      </c>
      <c r="E340" s="20">
        <f>-RawSEM!F340+RawSCADA!F340</f>
        <v>-22.3218291111111</v>
      </c>
      <c r="F340" s="20">
        <f>-RawSEM!G340+RawSCADA!G340</f>
        <v>-0.10551666666665938</v>
      </c>
      <c r="G340" s="20">
        <f>-RawSEM!H340+RawSCADA!H340</f>
        <v>-0.41780433333333633</v>
      </c>
      <c r="H340" s="20">
        <f>-RawSEM!I340+RawSCADA!I340</f>
        <v>0.57409677777778256</v>
      </c>
      <c r="I340" s="20">
        <f>-RawSEM!J340+RawSCADA!J340</f>
        <v>0.50595455555554736</v>
      </c>
      <c r="J340" s="56" t="str">
        <f t="shared" si="31"/>
        <v>10-Apr-2025  Bl No 51</v>
      </c>
      <c r="K340" s="18">
        <f t="shared" si="30"/>
        <v>10</v>
      </c>
      <c r="U340" s="75">
        <f>IF(ISERROR(C340/RawSEM!D340)=TRUE,0,C340/RawSEM!D340)</f>
        <v>1.8042065956406745E-2</v>
      </c>
      <c r="V340" s="75">
        <f>IF(ISERROR(D340/RawSEM!E340)=TRUE,0,D340/RawSEM!E340)</f>
        <v>9.8012592157944896E-3</v>
      </c>
      <c r="W340" s="75">
        <f>IF(ISERROR(E340/RawSEM!F340)=TRUE,0,E340/RawSEM!F340)</f>
        <v>-9.9787696322959751E-2</v>
      </c>
      <c r="X340" s="75">
        <f>IF(ISERROR(F340/RawSEM!G340)=TRUE,0,F340/RawSEM!G340)</f>
        <v>-9.8604727684106384E-4</v>
      </c>
      <c r="Y340" s="75">
        <f>IF(ISERROR(G340/RawSEM!H340)=TRUE,0,G340/RawSEM!H340)</f>
        <v>-4.1559668374926027E-3</v>
      </c>
      <c r="Z340" s="75">
        <f>IF(ISERROR(H340/RawSEM!I340)=TRUE,0,H340/RawSEM!I340)</f>
        <v>7.2346658220645635E-3</v>
      </c>
      <c r="AA340" s="75">
        <f>IF(ISERROR(I340/RawSEM!J340)=TRUE,0,I340/RawSEM!J340)</f>
        <v>5.0325709751287834E-3</v>
      </c>
      <c r="AB340" s="56" t="str">
        <f t="shared" si="32"/>
        <v>10-Apr-2025  Bl No 51</v>
      </c>
      <c r="CQ340" s="75"/>
      <c r="CR340" s="75"/>
      <c r="CS340" s="75"/>
      <c r="CT340" s="75"/>
      <c r="CU340" s="75"/>
      <c r="CV340" s="75"/>
      <c r="CW340" s="75"/>
      <c r="CX340" s="56"/>
    </row>
    <row r="341" spans="1:102" ht="17.100000000000001" customHeight="1" x14ac:dyDescent="0.25">
      <c r="A341" s="60">
        <f>RawSEM!A341</f>
        <v>45757</v>
      </c>
      <c r="B341" s="18">
        <v>52</v>
      </c>
      <c r="C341" s="20">
        <f>-RawSEM!D341+RawSCADA!D341</f>
        <v>20.600189888888963</v>
      </c>
      <c r="D341" s="20">
        <f>-RawSEM!E341+RawSCADA!E341</f>
        <v>5.4208304444444479</v>
      </c>
      <c r="E341" s="20">
        <f>-RawSEM!F341+RawSCADA!F341</f>
        <v>-22.311766222222246</v>
      </c>
      <c r="F341" s="20">
        <f>-RawSEM!G341+RawSCADA!G341</f>
        <v>-0.27922366666666676</v>
      </c>
      <c r="G341" s="20">
        <f>-RawSEM!H341+RawSCADA!H341</f>
        <v>-0.40714633333334405</v>
      </c>
      <c r="H341" s="20">
        <f>-RawSEM!I341+RawSCADA!I341</f>
        <v>6.4272777777787837E-2</v>
      </c>
      <c r="I341" s="20">
        <f>-RawSEM!J341+RawSCADA!J341</f>
        <v>-1.2207287777777651</v>
      </c>
      <c r="J341" s="56" t="str">
        <f t="shared" si="31"/>
        <v>10-Apr-2025  Bl No 52</v>
      </c>
      <c r="K341" s="18">
        <f t="shared" si="30"/>
        <v>10</v>
      </c>
      <c r="U341" s="75">
        <f>IF(ISERROR(C341/RawSEM!D341)=TRUE,0,C341/RawSEM!D341)</f>
        <v>2.6784029381893858E-2</v>
      </c>
      <c r="V341" s="75">
        <f>IF(ISERROR(D341/RawSEM!E341)=TRUE,0,D341/RawSEM!E341)</f>
        <v>3.7847657029293207E-2</v>
      </c>
      <c r="W341" s="75">
        <f>IF(ISERROR(E341/RawSEM!F341)=TRUE,0,E341/RawSEM!F341)</f>
        <v>-9.6650995033208939E-2</v>
      </c>
      <c r="X341" s="75">
        <f>IF(ISERROR(F341/RawSEM!G341)=TRUE,0,F341/RawSEM!G341)</f>
        <v>-2.6908267263974438E-3</v>
      </c>
      <c r="Y341" s="75">
        <f>IF(ISERROR(G341/RawSEM!H341)=TRUE,0,G341/RawSEM!H341)</f>
        <v>-3.8069275516260494E-3</v>
      </c>
      <c r="Z341" s="75">
        <f>IF(ISERROR(H341/RawSEM!I341)=TRUE,0,H341/RawSEM!I341)</f>
        <v>7.9067977779977172E-4</v>
      </c>
      <c r="AA341" s="75">
        <f>IF(ISERROR(I341/RawSEM!J341)=TRUE,0,I341/RawSEM!J341)</f>
        <v>-1.6585988828502245E-2</v>
      </c>
      <c r="AB341" s="56" t="str">
        <f t="shared" si="32"/>
        <v>10-Apr-2025  Bl No 52</v>
      </c>
      <c r="CQ341" s="75"/>
      <c r="CR341" s="75"/>
      <c r="CS341" s="75"/>
      <c r="CT341" s="75"/>
      <c r="CU341" s="75"/>
      <c r="CV341" s="75"/>
      <c r="CW341" s="75"/>
      <c r="CX341" s="56"/>
    </row>
    <row r="342" spans="1:102" ht="17.100000000000001" customHeight="1" x14ac:dyDescent="0.25">
      <c r="A342" s="60">
        <f>RawSEM!A342</f>
        <v>45757</v>
      </c>
      <c r="B342" s="18">
        <v>53</v>
      </c>
      <c r="C342" s="20">
        <f>-RawSEM!D342+RawSCADA!D342</f>
        <v>6.9212319999999181</v>
      </c>
      <c r="D342" s="20">
        <f>-RawSEM!E342+RawSCADA!E342</f>
        <v>3.482752000000005</v>
      </c>
      <c r="E342" s="20">
        <f>-RawSEM!F342+RawSCADA!F342</f>
        <v>-19.990018666666657</v>
      </c>
      <c r="F342" s="20">
        <f>-RawSEM!G342+RawSCADA!G342</f>
        <v>-0.2822662222222192</v>
      </c>
      <c r="G342" s="20">
        <f>-RawSEM!H342+RawSCADA!H342</f>
        <v>-0.24629500000000348</v>
      </c>
      <c r="H342" s="20">
        <f>-RawSEM!I342+RawSCADA!I342</f>
        <v>0.67711099999999647</v>
      </c>
      <c r="I342" s="20">
        <f>-RawSEM!J342+RawSCADA!J342</f>
        <v>-1.9298651111111127</v>
      </c>
      <c r="J342" s="56" t="str">
        <f t="shared" si="31"/>
        <v>10-Apr-2025  Bl No 53</v>
      </c>
      <c r="K342" s="18">
        <f t="shared" si="30"/>
        <v>10</v>
      </c>
      <c r="U342" s="75">
        <f>IF(ISERROR(C342/RawSEM!D342)=TRUE,0,C342/RawSEM!D342)</f>
        <v>8.6901995257672084E-3</v>
      </c>
      <c r="V342" s="75">
        <f>IF(ISERROR(D342/RawSEM!E342)=TRUE,0,D342/RawSEM!E342)</f>
        <v>2.5332174055935134E-2</v>
      </c>
      <c r="W342" s="75">
        <f>IF(ISERROR(E342/RawSEM!F342)=TRUE,0,E342/RawSEM!F342)</f>
        <v>-8.6353180578918512E-2</v>
      </c>
      <c r="X342" s="75">
        <f>IF(ISERROR(F342/RawSEM!G342)=TRUE,0,F342/RawSEM!G342)</f>
        <v>-2.6404608147285562E-3</v>
      </c>
      <c r="Y342" s="75">
        <f>IF(ISERROR(G342/RawSEM!H342)=TRUE,0,G342/RawSEM!H342)</f>
        <v>-2.331597143333215E-3</v>
      </c>
      <c r="Z342" s="75">
        <f>IF(ISERROR(H342/RawSEM!I342)=TRUE,0,H342/RawSEM!I342)</f>
        <v>9.1191926864481188E-3</v>
      </c>
      <c r="AA342" s="75">
        <f>IF(ISERROR(I342/RawSEM!J342)=TRUE,0,I342/RawSEM!J342)</f>
        <v>-2.5012508568499049E-2</v>
      </c>
      <c r="AB342" s="56" t="str">
        <f t="shared" si="32"/>
        <v>10-Apr-2025  Bl No 53</v>
      </c>
      <c r="CQ342" s="75"/>
      <c r="CR342" s="75"/>
      <c r="CS342" s="75"/>
      <c r="CT342" s="75"/>
      <c r="CU342" s="75"/>
      <c r="CV342" s="75"/>
      <c r="CW342" s="75"/>
      <c r="CX342" s="56"/>
    </row>
    <row r="343" spans="1:102" ht="17.100000000000001" customHeight="1" x14ac:dyDescent="0.25">
      <c r="A343" s="60">
        <f>RawSEM!A343</f>
        <v>45757</v>
      </c>
      <c r="B343" s="18">
        <v>54</v>
      </c>
      <c r="C343" s="20">
        <f>-RawSEM!D343+RawSCADA!D343</f>
        <v>10.228907666666601</v>
      </c>
      <c r="D343" s="20">
        <f>-RawSEM!E343+RawSCADA!E343</f>
        <v>5.5943423333333158</v>
      </c>
      <c r="E343" s="20">
        <f>-RawSEM!F343+RawSCADA!F343</f>
        <v>-12.210479666666657</v>
      </c>
      <c r="F343" s="20">
        <f>-RawSEM!G343+RawSCADA!G343</f>
        <v>4.2207888888881939E-2</v>
      </c>
      <c r="G343" s="20">
        <f>-RawSEM!H343+RawSCADA!H343</f>
        <v>-3.8808555555547741E-2</v>
      </c>
      <c r="H343" s="20">
        <f>-RawSEM!I343+RawSCADA!I343</f>
        <v>0.21496166666666738</v>
      </c>
      <c r="I343" s="20">
        <f>-RawSEM!J343+RawSCADA!J343</f>
        <v>-1.4297257777777759</v>
      </c>
      <c r="J343" s="56" t="str">
        <f t="shared" si="31"/>
        <v>10-Apr-2025  Bl No 54</v>
      </c>
      <c r="K343" s="18">
        <f t="shared" si="30"/>
        <v>10</v>
      </c>
      <c r="U343" s="75">
        <f>IF(ISERROR(C343/RawSEM!D343)=TRUE,0,C343/RawSEM!D343)</f>
        <v>1.1482998395341283E-2</v>
      </c>
      <c r="V343" s="75">
        <f>IF(ISERROR(D343/RawSEM!E343)=TRUE,0,D343/RawSEM!E343)</f>
        <v>3.7599987959420114E-2</v>
      </c>
      <c r="W343" s="75">
        <f>IF(ISERROR(E343/RawSEM!F343)=TRUE,0,E343/RawSEM!F343)</f>
        <v>-5.4614691565097427E-2</v>
      </c>
      <c r="X343" s="75">
        <f>IF(ISERROR(F343/RawSEM!G343)=TRUE,0,F343/RawSEM!G343)</f>
        <v>3.6753974032930226E-4</v>
      </c>
      <c r="Y343" s="75">
        <f>IF(ISERROR(G343/RawSEM!H343)=TRUE,0,G343/RawSEM!H343)</f>
        <v>-3.7291249207781527E-4</v>
      </c>
      <c r="Z343" s="75">
        <f>IF(ISERROR(H343/RawSEM!I343)=TRUE,0,H343/RawSEM!I343)</f>
        <v>2.7511783115588958E-3</v>
      </c>
      <c r="AA343" s="75">
        <f>IF(ISERROR(I343/RawSEM!J343)=TRUE,0,I343/RawSEM!J343)</f>
        <v>-1.6666112318243637E-2</v>
      </c>
      <c r="AB343" s="56" t="str">
        <f t="shared" si="32"/>
        <v>10-Apr-2025  Bl No 54</v>
      </c>
      <c r="CQ343" s="75"/>
      <c r="CR343" s="75"/>
      <c r="CS343" s="75"/>
      <c r="CT343" s="75"/>
      <c r="CU343" s="75"/>
      <c r="CV343" s="75"/>
      <c r="CW343" s="75"/>
      <c r="CX343" s="56"/>
    </row>
    <row r="344" spans="1:102" ht="17.100000000000001" customHeight="1" x14ac:dyDescent="0.25">
      <c r="A344" s="60">
        <f>RawSEM!A344</f>
        <v>45757</v>
      </c>
      <c r="B344" s="18">
        <v>55</v>
      </c>
      <c r="C344" s="20">
        <f>-RawSEM!D344+RawSCADA!D344</f>
        <v>-2.8865393333334168</v>
      </c>
      <c r="D344" s="20">
        <f>-RawSEM!E344+RawSCADA!E344</f>
        <v>3.4254518888888867</v>
      </c>
      <c r="E344" s="20">
        <f>-RawSEM!F344+RawSCADA!F344</f>
        <v>-3.0938189999999963</v>
      </c>
      <c r="F344" s="20">
        <f>-RawSEM!G344+RawSCADA!G344</f>
        <v>6.9106555555563887E-2</v>
      </c>
      <c r="G344" s="20">
        <f>-RawSEM!H344+RawSCADA!H344</f>
        <v>-0.53119100000000685</v>
      </c>
      <c r="H344" s="20">
        <f>-RawSEM!I344+RawSCADA!I344</f>
        <v>-0.26516399999999862</v>
      </c>
      <c r="I344" s="20">
        <f>-RawSEM!J344+RawSCADA!J344</f>
        <v>-1.1433648888888825</v>
      </c>
      <c r="J344" s="56" t="str">
        <f t="shared" si="31"/>
        <v>10-Apr-2025  Bl No 55</v>
      </c>
      <c r="K344" s="18">
        <f t="shared" si="30"/>
        <v>10</v>
      </c>
      <c r="U344" s="75">
        <f>IF(ISERROR(C344/RawSEM!D344)=TRUE,0,C344/RawSEM!D344)</f>
        <v>-3.13515545542397E-3</v>
      </c>
      <c r="V344" s="75">
        <f>IF(ISERROR(D344/RawSEM!E344)=TRUE,0,D344/RawSEM!E344)</f>
        <v>2.3532331898878642E-2</v>
      </c>
      <c r="W344" s="75">
        <f>IF(ISERROR(E344/RawSEM!F344)=TRUE,0,E344/RawSEM!F344)</f>
        <v>-1.4497691667510132E-2</v>
      </c>
      <c r="X344" s="75">
        <f>IF(ISERROR(F344/RawSEM!G344)=TRUE,0,F344/RawSEM!G344)</f>
        <v>5.9808902767014829E-4</v>
      </c>
      <c r="Y344" s="75">
        <f>IF(ISERROR(G344/RawSEM!H344)=TRUE,0,G344/RawSEM!H344)</f>
        <v>-5.1491155623798659E-3</v>
      </c>
      <c r="Z344" s="75">
        <f>IF(ISERROR(H344/RawSEM!I344)=TRUE,0,H344/RawSEM!I344)</f>
        <v>-3.2923594969902687E-3</v>
      </c>
      <c r="AA344" s="75">
        <f>IF(ISERROR(I344/RawSEM!J344)=TRUE,0,I344/RawSEM!J344)</f>
        <v>-1.3591423242937599E-2</v>
      </c>
      <c r="AB344" s="56" t="str">
        <f t="shared" si="32"/>
        <v>10-Apr-2025  Bl No 55</v>
      </c>
      <c r="CQ344" s="75"/>
      <c r="CR344" s="75"/>
      <c r="CS344" s="75"/>
      <c r="CT344" s="75"/>
      <c r="CU344" s="75"/>
      <c r="CV344" s="75"/>
      <c r="CW344" s="75"/>
      <c r="CX344" s="56"/>
    </row>
    <row r="345" spans="1:102" ht="17.100000000000001" customHeight="1" x14ac:dyDescent="0.25">
      <c r="A345" s="60">
        <f>RawSEM!A345</f>
        <v>45757</v>
      </c>
      <c r="B345" s="18">
        <v>56</v>
      </c>
      <c r="C345" s="20">
        <f>-RawSEM!D345+RawSCADA!D345</f>
        <v>-6.2492591111110869</v>
      </c>
      <c r="D345" s="20">
        <f>-RawSEM!E345+RawSCADA!E345</f>
        <v>2.177514777777759</v>
      </c>
      <c r="E345" s="20">
        <f>-RawSEM!F345+RawSCADA!F345</f>
        <v>-6.0884573333333378</v>
      </c>
      <c r="F345" s="20">
        <f>-RawSEM!G345+RawSCADA!G345</f>
        <v>-0.22165577777778367</v>
      </c>
      <c r="G345" s="20">
        <f>-RawSEM!H345+RawSCADA!H345</f>
        <v>-0.64913833333334026</v>
      </c>
      <c r="H345" s="20">
        <f>-RawSEM!I345+RawSCADA!I345</f>
        <v>0.67158966666667652</v>
      </c>
      <c r="I345" s="20">
        <f>-RawSEM!J345+RawSCADA!J345</f>
        <v>-1.1226481111111042</v>
      </c>
      <c r="J345" s="56" t="str">
        <f t="shared" si="31"/>
        <v>10-Apr-2025  Bl No 56</v>
      </c>
      <c r="K345" s="18">
        <f t="shared" si="30"/>
        <v>10</v>
      </c>
      <c r="U345" s="75">
        <f>IF(ISERROR(C345/RawSEM!D345)=TRUE,0,C345/RawSEM!D345)</f>
        <v>-6.9059880196928811E-3</v>
      </c>
      <c r="V345" s="75">
        <f>IF(ISERROR(D345/RawSEM!E345)=TRUE,0,D345/RawSEM!E345)</f>
        <v>1.4517046622328911E-2</v>
      </c>
      <c r="W345" s="75">
        <f>IF(ISERROR(E345/RawSEM!F345)=TRUE,0,E345/RawSEM!F345)</f>
        <v>-2.7631600285614032E-2</v>
      </c>
      <c r="X345" s="75">
        <f>IF(ISERROR(F345/RawSEM!G345)=TRUE,0,F345/RawSEM!G345)</f>
        <v>-1.9067277181364698E-3</v>
      </c>
      <c r="Y345" s="75">
        <f>IF(ISERROR(G345/RawSEM!H345)=TRUE,0,G345/RawSEM!H345)</f>
        <v>-5.6605898781038558E-3</v>
      </c>
      <c r="Z345" s="75">
        <f>IF(ISERROR(H345/RawSEM!I345)=TRUE,0,H345/RawSEM!I345)</f>
        <v>8.5075102692989749E-3</v>
      </c>
      <c r="AA345" s="75">
        <f>IF(ISERROR(I345/RawSEM!J345)=TRUE,0,I345/RawSEM!J345)</f>
        <v>-1.5145541405092874E-2</v>
      </c>
      <c r="AB345" s="56" t="str">
        <f t="shared" si="32"/>
        <v>10-Apr-2025  Bl No 56</v>
      </c>
      <c r="CQ345" s="75"/>
      <c r="CR345" s="75"/>
      <c r="CS345" s="75"/>
      <c r="CT345" s="75"/>
      <c r="CU345" s="75"/>
      <c r="CV345" s="75"/>
      <c r="CW345" s="75"/>
      <c r="CX345" s="56"/>
    </row>
    <row r="346" spans="1:102" ht="17.100000000000001" customHeight="1" x14ac:dyDescent="0.25">
      <c r="A346" s="60">
        <f>RawSEM!A346</f>
        <v>45757</v>
      </c>
      <c r="B346" s="18">
        <v>57</v>
      </c>
      <c r="C346" s="20">
        <f>-RawSEM!D346+RawSCADA!D346</f>
        <v>9.1636837777776918</v>
      </c>
      <c r="D346" s="20">
        <f>-RawSEM!E346+RawSCADA!E346</f>
        <v>2.7403852222222156</v>
      </c>
      <c r="E346" s="20">
        <f>-RawSEM!F346+RawSCADA!F346</f>
        <v>-16.433998888888908</v>
      </c>
      <c r="F346" s="20">
        <f>-RawSEM!G346+RawSCADA!G346</f>
        <v>-0.58363411111112384</v>
      </c>
      <c r="G346" s="20">
        <f>-RawSEM!H346+RawSCADA!H346</f>
        <v>-0.41881655555556563</v>
      </c>
      <c r="H346" s="20">
        <f>-RawSEM!I346+RawSCADA!I346</f>
        <v>0.30479800000000523</v>
      </c>
      <c r="I346" s="20">
        <f>-RawSEM!J346+RawSCADA!J346</f>
        <v>-0.15524544444444643</v>
      </c>
      <c r="J346" s="56" t="str">
        <f t="shared" si="31"/>
        <v>10-Apr-2025  Bl No 57</v>
      </c>
      <c r="K346" s="18">
        <f t="shared" si="30"/>
        <v>10</v>
      </c>
      <c r="U346" s="75">
        <f>IF(ISERROR(C346/RawSEM!D346)=TRUE,0,C346/RawSEM!D346)</f>
        <v>9.7722685723325726E-3</v>
      </c>
      <c r="V346" s="75">
        <f>IF(ISERROR(D346/RawSEM!E346)=TRUE,0,D346/RawSEM!E346)</f>
        <v>1.657766251025623E-2</v>
      </c>
      <c r="W346" s="75">
        <f>IF(ISERROR(E346/RawSEM!F346)=TRUE,0,E346/RawSEM!F346)</f>
        <v>-7.3554879216242167E-2</v>
      </c>
      <c r="X346" s="75">
        <f>IF(ISERROR(F346/RawSEM!G346)=TRUE,0,F346/RawSEM!G346)</f>
        <v>-4.9470396877485251E-3</v>
      </c>
      <c r="Y346" s="75">
        <f>IF(ISERROR(G346/RawSEM!H346)=TRUE,0,G346/RawSEM!H346)</f>
        <v>-3.4657391592817035E-3</v>
      </c>
      <c r="Z346" s="75">
        <f>IF(ISERROR(H346/RawSEM!I346)=TRUE,0,H346/RawSEM!I346)</f>
        <v>3.6768722254391676E-3</v>
      </c>
      <c r="AA346" s="75">
        <f>IF(ISERROR(I346/RawSEM!J346)=TRUE,0,I346/RawSEM!J346)</f>
        <v>-1.910308764722378E-3</v>
      </c>
      <c r="AB346" s="56" t="str">
        <f t="shared" si="32"/>
        <v>10-Apr-2025  Bl No 57</v>
      </c>
      <c r="CQ346" s="75"/>
      <c r="CR346" s="75"/>
      <c r="CS346" s="75"/>
      <c r="CT346" s="75"/>
      <c r="CU346" s="75"/>
      <c r="CV346" s="75"/>
      <c r="CW346" s="75"/>
      <c r="CX346" s="56"/>
    </row>
    <row r="347" spans="1:102" ht="17.100000000000001" customHeight="1" x14ac:dyDescent="0.25">
      <c r="A347" s="60">
        <f>RawSEM!A347</f>
        <v>45757</v>
      </c>
      <c r="B347" s="18">
        <v>58</v>
      </c>
      <c r="C347" s="20">
        <f>-RawSEM!D347+RawSCADA!D347</f>
        <v>1.0694362222222935</v>
      </c>
      <c r="D347" s="20">
        <f>-RawSEM!E347+RawSCADA!E347</f>
        <v>2.4129148888889063</v>
      </c>
      <c r="E347" s="20">
        <f>-RawSEM!F347+RawSCADA!F347</f>
        <v>-6.4582223333333388</v>
      </c>
      <c r="F347" s="20">
        <f>-RawSEM!G347+RawSCADA!G347</f>
        <v>-0.33247866666665971</v>
      </c>
      <c r="G347" s="20">
        <f>-RawSEM!H347+RawSCADA!H347</f>
        <v>-5.2402666666665709E-2</v>
      </c>
      <c r="H347" s="20">
        <f>-RawSEM!I347+RawSCADA!I347</f>
        <v>0.67226611111111367</v>
      </c>
      <c r="I347" s="20">
        <f>-RawSEM!J347+RawSCADA!J347</f>
        <v>-0.62978044444444947</v>
      </c>
      <c r="J347" s="56" t="str">
        <f t="shared" si="31"/>
        <v>10-Apr-2025  Bl No 58</v>
      </c>
      <c r="K347" s="18">
        <f t="shared" si="30"/>
        <v>10</v>
      </c>
      <c r="U347" s="75">
        <f>IF(ISERROR(C347/RawSEM!D347)=TRUE,0,C347/RawSEM!D347)</f>
        <v>1.0764333143323825E-3</v>
      </c>
      <c r="V347" s="75">
        <f>IF(ISERROR(D347/RawSEM!E347)=TRUE,0,D347/RawSEM!E347)</f>
        <v>1.4572508383316281E-2</v>
      </c>
      <c r="W347" s="75">
        <f>IF(ISERROR(E347/RawSEM!F347)=TRUE,0,E347/RawSEM!F347)</f>
        <v>-2.9187014319734313E-2</v>
      </c>
      <c r="X347" s="75">
        <f>IF(ISERROR(F347/RawSEM!G347)=TRUE,0,F347/RawSEM!G347)</f>
        <v>-2.7856949655354303E-3</v>
      </c>
      <c r="Y347" s="75">
        <f>IF(ISERROR(G347/RawSEM!H347)=TRUE,0,G347/RawSEM!H347)</f>
        <v>-4.5028757361196214E-4</v>
      </c>
      <c r="Z347" s="75">
        <f>IF(ISERROR(H347/RawSEM!I347)=TRUE,0,H347/RawSEM!I347)</f>
        <v>8.4503101131178562E-3</v>
      </c>
      <c r="AA347" s="75">
        <f>IF(ISERROR(I347/RawSEM!J347)=TRUE,0,I347/RawSEM!J347)</f>
        <v>-7.5643123978395696E-3</v>
      </c>
      <c r="AB347" s="56" t="str">
        <f t="shared" si="32"/>
        <v>10-Apr-2025  Bl No 58</v>
      </c>
      <c r="CQ347" s="75"/>
      <c r="CR347" s="75"/>
      <c r="CS347" s="75"/>
      <c r="CT347" s="75"/>
      <c r="CU347" s="75"/>
      <c r="CV347" s="75"/>
      <c r="CW347" s="75"/>
      <c r="CX347" s="56"/>
    </row>
    <row r="348" spans="1:102" ht="17.100000000000001" customHeight="1" x14ac:dyDescent="0.25">
      <c r="A348" s="60">
        <f>RawSEM!A348</f>
        <v>45757</v>
      </c>
      <c r="B348" s="18">
        <v>59</v>
      </c>
      <c r="C348" s="20">
        <f>-RawSEM!D348+RawSCADA!D348</f>
        <v>-4.1659624444444034</v>
      </c>
      <c r="D348" s="20">
        <f>-RawSEM!E348+RawSCADA!E348</f>
        <v>1.0051422222222186</v>
      </c>
      <c r="E348" s="20">
        <f>-RawSEM!F348+RawSCADA!F348</f>
        <v>1.5753647777777928</v>
      </c>
      <c r="F348" s="20">
        <f>-RawSEM!G348+RawSCADA!G348</f>
        <v>-0.55209822222222726</v>
      </c>
      <c r="G348" s="20">
        <f>-RawSEM!H348+RawSCADA!H348</f>
        <v>-0.3279936666666714</v>
      </c>
      <c r="H348" s="20">
        <f>-RawSEM!I348+RawSCADA!I348</f>
        <v>0.32579477777777299</v>
      </c>
      <c r="I348" s="20">
        <f>-RawSEM!J348+RawSCADA!J348</f>
        <v>-0.60000855555554722</v>
      </c>
      <c r="J348" s="56" t="str">
        <f t="shared" si="31"/>
        <v>10-Apr-2025  Bl No 59</v>
      </c>
      <c r="K348" s="18">
        <f t="shared" si="30"/>
        <v>10</v>
      </c>
      <c r="U348" s="75">
        <f>IF(ISERROR(C348/RawSEM!D348)=TRUE,0,C348/RawSEM!D348)</f>
        <v>-4.3382652020008457E-3</v>
      </c>
      <c r="V348" s="75">
        <f>IF(ISERROR(D348/RawSEM!E348)=TRUE,0,D348/RawSEM!E348)</f>
        <v>5.8007698351575905E-3</v>
      </c>
      <c r="W348" s="75">
        <f>IF(ISERROR(E348/RawSEM!F348)=TRUE,0,E348/RawSEM!F348)</f>
        <v>7.1631844726197493E-3</v>
      </c>
      <c r="X348" s="75">
        <f>IF(ISERROR(F348/RawSEM!G348)=TRUE,0,F348/RawSEM!G348)</f>
        <v>-4.5913352685658469E-3</v>
      </c>
      <c r="Y348" s="75">
        <f>IF(ISERROR(G348/RawSEM!H348)=TRUE,0,G348/RawSEM!H348)</f>
        <v>-2.84811661757627E-3</v>
      </c>
      <c r="Z348" s="75">
        <f>IF(ISERROR(H348/RawSEM!I348)=TRUE,0,H348/RawSEM!I348)</f>
        <v>3.7907797842522224E-3</v>
      </c>
      <c r="AA348" s="75">
        <f>IF(ISERROR(I348/RawSEM!J348)=TRUE,0,I348/RawSEM!J348)</f>
        <v>-6.6383789703085829E-3</v>
      </c>
      <c r="AB348" s="56" t="str">
        <f t="shared" si="32"/>
        <v>10-Apr-2025  Bl No 59</v>
      </c>
      <c r="CQ348" s="75"/>
      <c r="CR348" s="75"/>
      <c r="CS348" s="75"/>
      <c r="CT348" s="75"/>
      <c r="CU348" s="75"/>
      <c r="CV348" s="75"/>
      <c r="CW348" s="75"/>
      <c r="CX348" s="56"/>
    </row>
    <row r="349" spans="1:102" ht="17.100000000000001" customHeight="1" x14ac:dyDescent="0.25">
      <c r="A349" s="60">
        <f>RawSEM!A349</f>
        <v>45757</v>
      </c>
      <c r="B349" s="18">
        <v>60</v>
      </c>
      <c r="C349" s="20">
        <f>-RawSEM!D349+RawSCADA!D349</f>
        <v>-3.7069175555554921</v>
      </c>
      <c r="D349" s="20">
        <f>-RawSEM!E349+RawSCADA!E349</f>
        <v>2.7872229999999831</v>
      </c>
      <c r="E349" s="20">
        <f>-RawSEM!F349+RawSCADA!F349</f>
        <v>-0.27492644444444636</v>
      </c>
      <c r="F349" s="20">
        <f>-RawSEM!G349+RawSCADA!G349</f>
        <v>1.7668444444453257E-2</v>
      </c>
      <c r="G349" s="20">
        <f>-RawSEM!H349+RawSCADA!H349</f>
        <v>-0.46444388888888</v>
      </c>
      <c r="H349" s="20">
        <f>-RawSEM!I349+RawSCADA!I349</f>
        <v>-0.16525222222222169</v>
      </c>
      <c r="I349" s="20">
        <f>-RawSEM!J349+RawSCADA!J349</f>
        <v>-0.93256866666666838</v>
      </c>
      <c r="J349" s="56" t="str">
        <f t="shared" si="31"/>
        <v>10-Apr-2025  Bl No 60</v>
      </c>
      <c r="K349" s="18">
        <f t="shared" si="30"/>
        <v>10</v>
      </c>
      <c r="U349" s="75">
        <f>IF(ISERROR(C349/RawSEM!D349)=TRUE,0,C349/RawSEM!D349)</f>
        <v>-3.8893669828474705E-3</v>
      </c>
      <c r="V349" s="75">
        <f>IF(ISERROR(D349/RawSEM!E349)=TRUE,0,D349/RawSEM!E349)</f>
        <v>1.534094382880942E-2</v>
      </c>
      <c r="W349" s="75">
        <f>IF(ISERROR(E349/RawSEM!F349)=TRUE,0,E349/RawSEM!F349)</f>
        <v>-1.2313256211323629E-3</v>
      </c>
      <c r="X349" s="75">
        <f>IF(ISERROR(F349/RawSEM!G349)=TRUE,0,F349/RawSEM!G349)</f>
        <v>1.4434969194724844E-4</v>
      </c>
      <c r="Y349" s="75">
        <f>IF(ISERROR(G349/RawSEM!H349)=TRUE,0,G349/RawSEM!H349)</f>
        <v>-3.7054012759359964E-3</v>
      </c>
      <c r="Z349" s="75">
        <f>IF(ISERROR(H349/RawSEM!I349)=TRUE,0,H349/RawSEM!I349)</f>
        <v>-1.8489552253649938E-3</v>
      </c>
      <c r="AA349" s="75">
        <f>IF(ISERROR(I349/RawSEM!J349)=TRUE,0,I349/RawSEM!J349)</f>
        <v>-9.590460088798226E-3</v>
      </c>
      <c r="AB349" s="56" t="str">
        <f t="shared" si="32"/>
        <v>10-Apr-2025  Bl No 60</v>
      </c>
      <c r="CQ349" s="75"/>
      <c r="CR349" s="75"/>
      <c r="CS349" s="75"/>
      <c r="CT349" s="75"/>
      <c r="CU349" s="75"/>
      <c r="CV349" s="75"/>
      <c r="CW349" s="75"/>
      <c r="CX349" s="56"/>
    </row>
    <row r="350" spans="1:102" ht="17.100000000000001" customHeight="1" x14ac:dyDescent="0.25">
      <c r="A350" s="60">
        <f>RawSEM!A350</f>
        <v>45757</v>
      </c>
      <c r="B350" s="18">
        <v>61</v>
      </c>
      <c r="C350" s="20">
        <f>-RawSEM!D350+RawSCADA!D350</f>
        <v>-3.4269512222222147</v>
      </c>
      <c r="D350" s="20">
        <f>-RawSEM!E350+RawSCADA!E350</f>
        <v>1.6738143333333255</v>
      </c>
      <c r="E350" s="20">
        <f>-RawSEM!F350+RawSCADA!F350</f>
        <v>-0.50411166666665963</v>
      </c>
      <c r="F350" s="20">
        <f>-RawSEM!G350+RawSCADA!G350</f>
        <v>-9.8643888888886977E-2</v>
      </c>
      <c r="G350" s="20">
        <f>-RawSEM!H350+RawSCADA!H350</f>
        <v>-0.43205577777777648</v>
      </c>
      <c r="H350" s="20">
        <f>-RawSEM!I350+RawSCADA!I350</f>
        <v>0.43313511111111325</v>
      </c>
      <c r="I350" s="20">
        <f>-RawSEM!J350+RawSCADA!J350</f>
        <v>-0.72999577777778768</v>
      </c>
      <c r="J350" s="56" t="str">
        <f t="shared" si="31"/>
        <v>10-Apr-2025  Bl No 61</v>
      </c>
      <c r="K350" s="18">
        <f t="shared" si="30"/>
        <v>10</v>
      </c>
      <c r="U350" s="75">
        <f>IF(ISERROR(C350/RawSEM!D350)=TRUE,0,C350/RawSEM!D350)</f>
        <v>-3.6709659373112455E-3</v>
      </c>
      <c r="V350" s="75">
        <f>IF(ISERROR(D350/RawSEM!E350)=TRUE,0,D350/RawSEM!E350)</f>
        <v>8.7904641922647506E-3</v>
      </c>
      <c r="W350" s="75">
        <f>IF(ISERROR(E350/RawSEM!F350)=TRUE,0,E350/RawSEM!F350)</f>
        <v>-2.247400310048735E-3</v>
      </c>
      <c r="X350" s="75">
        <f>IF(ISERROR(F350/RawSEM!G350)=TRUE,0,F350/RawSEM!G350)</f>
        <v>-7.957392464072626E-4</v>
      </c>
      <c r="Y350" s="75">
        <f>IF(ISERROR(G350/RawSEM!H350)=TRUE,0,G350/RawSEM!H350)</f>
        <v>-3.16641293032575E-3</v>
      </c>
      <c r="Z350" s="75">
        <f>IF(ISERROR(H350/RawSEM!I350)=TRUE,0,H350/RawSEM!I350)</f>
        <v>4.703981727648539E-3</v>
      </c>
      <c r="AA350" s="75">
        <f>IF(ISERROR(I350/RawSEM!J350)=TRUE,0,I350/RawSEM!J350)</f>
        <v>-7.5367939921884052E-3</v>
      </c>
      <c r="AB350" s="56" t="str">
        <f t="shared" si="32"/>
        <v>10-Apr-2025  Bl No 61</v>
      </c>
      <c r="CQ350" s="75"/>
      <c r="CR350" s="75"/>
      <c r="CS350" s="75"/>
      <c r="CT350" s="75"/>
      <c r="CU350" s="75"/>
      <c r="CV350" s="75"/>
      <c r="CW350" s="75"/>
      <c r="CX350" s="56"/>
    </row>
    <row r="351" spans="1:102" ht="17.100000000000001" customHeight="1" x14ac:dyDescent="0.25">
      <c r="A351" s="60">
        <f>RawSEM!A351</f>
        <v>45757</v>
      </c>
      <c r="B351" s="18">
        <v>62</v>
      </c>
      <c r="C351" s="20">
        <f>-RawSEM!D351+RawSCADA!D351</f>
        <v>-18.778991111111054</v>
      </c>
      <c r="D351" s="20">
        <f>-RawSEM!E351+RawSCADA!E351</f>
        <v>1.5204515555555531</v>
      </c>
      <c r="E351" s="20">
        <f>-RawSEM!F351+RawSCADA!F351</f>
        <v>16.875397555555537</v>
      </c>
      <c r="F351" s="20">
        <f>-RawSEM!G351+RawSCADA!G351</f>
        <v>-0.24550711111110957</v>
      </c>
      <c r="G351" s="20">
        <f>-RawSEM!H351+RawSCADA!H351</f>
        <v>-0.34145822222222932</v>
      </c>
      <c r="H351" s="20">
        <f>-RawSEM!I351+RawSCADA!I351</f>
        <v>1.2446506666666721</v>
      </c>
      <c r="I351" s="20">
        <f>-RawSEM!J351+RawSCADA!J351</f>
        <v>-1.4836352222222331</v>
      </c>
      <c r="J351" s="56" t="str">
        <f t="shared" si="31"/>
        <v>10-Apr-2025  Bl No 62</v>
      </c>
      <c r="K351" s="18">
        <f t="shared" si="30"/>
        <v>10</v>
      </c>
      <c r="U351" s="75">
        <f>IF(ISERROR(C351/RawSEM!D351)=TRUE,0,C351/RawSEM!D351)</f>
        <v>-2.0301331261061151E-2</v>
      </c>
      <c r="V351" s="75">
        <f>IF(ISERROR(D351/RawSEM!E351)=TRUE,0,D351/RawSEM!E351)</f>
        <v>7.6816892096132827E-3</v>
      </c>
      <c r="W351" s="75">
        <f>IF(ISERROR(E351/RawSEM!F351)=TRUE,0,E351/RawSEM!F351)</f>
        <v>7.4441963349194215E-2</v>
      </c>
      <c r="X351" s="75">
        <f>IF(ISERROR(F351/RawSEM!G351)=TRUE,0,F351/RawSEM!G351)</f>
        <v>-2.0160020028963037E-3</v>
      </c>
      <c r="Y351" s="75">
        <f>IF(ISERROR(G351/RawSEM!H351)=TRUE,0,G351/RawSEM!H351)</f>
        <v>-2.4907958553792406E-3</v>
      </c>
      <c r="Z351" s="75">
        <f>IF(ISERROR(H351/RawSEM!I351)=TRUE,0,H351/RawSEM!I351)</f>
        <v>1.2697200187162049E-2</v>
      </c>
      <c r="AA351" s="75">
        <f>IF(ISERROR(I351/RawSEM!J351)=TRUE,0,I351/RawSEM!J351)</f>
        <v>-1.5313774454619549E-2</v>
      </c>
      <c r="AB351" s="56" t="str">
        <f t="shared" si="32"/>
        <v>10-Apr-2025  Bl No 62</v>
      </c>
      <c r="CQ351" s="75"/>
      <c r="CR351" s="75"/>
      <c r="CS351" s="75"/>
      <c r="CT351" s="75"/>
      <c r="CU351" s="75"/>
      <c r="CV351" s="75"/>
      <c r="CW351" s="75"/>
      <c r="CX351" s="56"/>
    </row>
    <row r="352" spans="1:102" ht="17.100000000000001" customHeight="1" x14ac:dyDescent="0.25">
      <c r="A352" s="60">
        <f>RawSEM!A352</f>
        <v>45757</v>
      </c>
      <c r="B352" s="18">
        <v>63</v>
      </c>
      <c r="C352" s="20">
        <f>-RawSEM!D352+RawSCADA!D352</f>
        <v>4.2372206666666443</v>
      </c>
      <c r="D352" s="20">
        <f>-RawSEM!E352+RawSCADA!E352</f>
        <v>1.6787401111111251</v>
      </c>
      <c r="E352" s="20">
        <f>-RawSEM!F352+RawSCADA!F352</f>
        <v>0.94296166666666181</v>
      </c>
      <c r="F352" s="20">
        <f>-RawSEM!G352+RawSCADA!G352</f>
        <v>-0.29949133333333577</v>
      </c>
      <c r="G352" s="20">
        <f>-RawSEM!H352+RawSCADA!H352</f>
        <v>-0.37726088888888398</v>
      </c>
      <c r="H352" s="20">
        <f>-RawSEM!I352+RawSCADA!I352</f>
        <v>0.75349933333333752</v>
      </c>
      <c r="I352" s="20">
        <f>-RawSEM!J352+RawSCADA!J352</f>
        <v>-1.5987127777777772</v>
      </c>
      <c r="J352" s="56" t="str">
        <f t="shared" si="31"/>
        <v>10-Apr-2025  Bl No 63</v>
      </c>
      <c r="K352" s="18">
        <f t="shared" si="30"/>
        <v>10</v>
      </c>
      <c r="U352" s="75">
        <f>IF(ISERROR(C352/RawSEM!D352)=TRUE,0,C352/RawSEM!D352)</f>
        <v>4.6358646987349735E-3</v>
      </c>
      <c r="V352" s="75">
        <f>IF(ISERROR(D352/RawSEM!E352)=TRUE,0,D352/RawSEM!E352)</f>
        <v>8.1204174871192612E-3</v>
      </c>
      <c r="W352" s="75">
        <f>IF(ISERROR(E352/RawSEM!F352)=TRUE,0,E352/RawSEM!F352)</f>
        <v>4.356752948974767E-3</v>
      </c>
      <c r="X352" s="75">
        <f>IF(ISERROR(F352/RawSEM!G352)=TRUE,0,F352/RawSEM!G352)</f>
        <v>-2.4836949073023056E-3</v>
      </c>
      <c r="Y352" s="75">
        <f>IF(ISERROR(G352/RawSEM!H352)=TRUE,0,G352/RawSEM!H352)</f>
        <v>-2.6946898384653034E-3</v>
      </c>
      <c r="Z352" s="75">
        <f>IF(ISERROR(H352/RawSEM!I352)=TRUE,0,H352/RawSEM!I352)</f>
        <v>7.2651931215707245E-3</v>
      </c>
      <c r="AA352" s="75">
        <f>IF(ISERROR(I352/RawSEM!J352)=TRUE,0,I352/RawSEM!J352)</f>
        <v>-1.612307756782971E-2</v>
      </c>
      <c r="AB352" s="56" t="str">
        <f t="shared" si="32"/>
        <v>10-Apr-2025  Bl No 63</v>
      </c>
      <c r="CQ352" s="75"/>
      <c r="CR352" s="75"/>
      <c r="CS352" s="75"/>
      <c r="CT352" s="75"/>
      <c r="CU352" s="75"/>
      <c r="CV352" s="75"/>
      <c r="CW352" s="75"/>
      <c r="CX352" s="56"/>
    </row>
    <row r="353" spans="1:102" ht="17.100000000000001" customHeight="1" x14ac:dyDescent="0.25">
      <c r="A353" s="60">
        <f>RawSEM!A353</f>
        <v>45757</v>
      </c>
      <c r="B353" s="18">
        <v>64</v>
      </c>
      <c r="C353" s="20">
        <f>-RawSEM!D353+RawSCADA!D353</f>
        <v>0.79545022222225725</v>
      </c>
      <c r="D353" s="20">
        <f>-RawSEM!E353+RawSCADA!E353</f>
        <v>-0.60074488888889732</v>
      </c>
      <c r="E353" s="20">
        <f>-RawSEM!F353+RawSCADA!F353</f>
        <v>-0.12704800000000205</v>
      </c>
      <c r="F353" s="20">
        <f>-RawSEM!G353+RawSCADA!G353</f>
        <v>0.6151792222222241</v>
      </c>
      <c r="G353" s="20">
        <f>-RawSEM!H353+RawSCADA!H353</f>
        <v>2.0324533333333363</v>
      </c>
      <c r="H353" s="20">
        <f>-RawSEM!I353+RawSCADA!I353</f>
        <v>1.028609000000003</v>
      </c>
      <c r="I353" s="20">
        <f>-RawSEM!J353+RawSCADA!J353</f>
        <v>-2.3816154444444493</v>
      </c>
      <c r="J353" s="56" t="str">
        <f t="shared" si="31"/>
        <v>10-Apr-2025  Bl No 64</v>
      </c>
      <c r="K353" s="18">
        <f t="shared" si="30"/>
        <v>10</v>
      </c>
      <c r="U353" s="75">
        <f>IF(ISERROR(C353/RawSEM!D353)=TRUE,0,C353/RawSEM!D353)</f>
        <v>8.5629878290901574E-4</v>
      </c>
      <c r="V353" s="75">
        <f>IF(ISERROR(D353/RawSEM!E353)=TRUE,0,D353/RawSEM!E353)</f>
        <v>-2.830482445379433E-3</v>
      </c>
      <c r="W353" s="75">
        <f>IF(ISERROR(E353/RawSEM!F353)=TRUE,0,E353/RawSEM!F353)</f>
        <v>-5.9429653454880487E-4</v>
      </c>
      <c r="X353" s="75">
        <f>IF(ISERROR(F353/RawSEM!G353)=TRUE,0,F353/RawSEM!G353)</f>
        <v>4.951516020145947E-3</v>
      </c>
      <c r="Y353" s="75">
        <f>IF(ISERROR(G353/RawSEM!H353)=TRUE,0,G353/RawSEM!H353)</f>
        <v>1.9013371251808641E-2</v>
      </c>
      <c r="Z353" s="75">
        <f>IF(ISERROR(H353/RawSEM!I353)=TRUE,0,H353/RawSEM!I353)</f>
        <v>1.3381637421422961E-2</v>
      </c>
      <c r="AA353" s="75">
        <f>IF(ISERROR(I353/RawSEM!J353)=TRUE,0,I353/RawSEM!J353)</f>
        <v>-2.5159894066762126E-2</v>
      </c>
      <c r="AB353" s="56" t="str">
        <f t="shared" si="32"/>
        <v>10-Apr-2025  Bl No 64</v>
      </c>
      <c r="CQ353" s="75"/>
      <c r="CR353" s="75"/>
      <c r="CS353" s="75"/>
      <c r="CT353" s="75"/>
      <c r="CU353" s="75"/>
      <c r="CV353" s="75"/>
      <c r="CW353" s="75"/>
      <c r="CX353" s="56"/>
    </row>
    <row r="354" spans="1:102" ht="17.100000000000001" customHeight="1" x14ac:dyDescent="0.25">
      <c r="A354" s="60">
        <f>RawSEM!A354</f>
        <v>45757</v>
      </c>
      <c r="B354" s="18">
        <v>65</v>
      </c>
      <c r="C354" s="20">
        <f>-RawSEM!D354+RawSCADA!D354</f>
        <v>-0.25771244444445074</v>
      </c>
      <c r="D354" s="20">
        <f>-RawSEM!E354+RawSCADA!E354</f>
        <v>1.0086665555555783</v>
      </c>
      <c r="E354" s="20">
        <f>-RawSEM!F354+RawSCADA!F354</f>
        <v>0.45613300000002255</v>
      </c>
      <c r="F354" s="20">
        <f>-RawSEM!G354+RawSCADA!G354</f>
        <v>0.29897900000000277</v>
      </c>
      <c r="G354" s="20">
        <f>-RawSEM!H354+RawSCADA!H354</f>
        <v>0.23954988888888806</v>
      </c>
      <c r="H354" s="20">
        <f>-RawSEM!I354+RawSCADA!I354</f>
        <v>5.6912246666666562</v>
      </c>
      <c r="I354" s="20">
        <f>-RawSEM!J354+RawSCADA!J354</f>
        <v>-1.3883081111111011</v>
      </c>
      <c r="J354" s="56" t="str">
        <f t="shared" si="31"/>
        <v>10-Apr-2025  Bl No 65</v>
      </c>
      <c r="K354" s="18">
        <f t="shared" si="30"/>
        <v>10</v>
      </c>
      <c r="U354" s="75">
        <f>IF(ISERROR(C354/RawSEM!D354)=TRUE,0,C354/RawSEM!D354)</f>
        <v>-2.7283422228225257E-4</v>
      </c>
      <c r="V354" s="75">
        <f>IF(ISERROR(D354/RawSEM!E354)=TRUE,0,D354/RawSEM!E354)</f>
        <v>4.9558644464645927E-3</v>
      </c>
      <c r="W354" s="75">
        <f>IF(ISERROR(E354/RawSEM!F354)=TRUE,0,E354/RawSEM!F354)</f>
        <v>2.0602659858932016E-3</v>
      </c>
      <c r="X354" s="75">
        <f>IF(ISERROR(F354/RawSEM!G354)=TRUE,0,F354/RawSEM!G354)</f>
        <v>2.4258553785510791E-3</v>
      </c>
      <c r="Y354" s="75">
        <f>IF(ISERROR(G354/RawSEM!H354)=TRUE,0,G354/RawSEM!H354)</f>
        <v>4.0308720500647505E-3</v>
      </c>
      <c r="Z354" s="75">
        <f>IF(ISERROR(H354/RawSEM!I354)=TRUE,0,H354/RawSEM!I354)</f>
        <v>8.6482261528486745E-2</v>
      </c>
      <c r="AA354" s="75">
        <f>IF(ISERROR(I354/RawSEM!J354)=TRUE,0,I354/RawSEM!J354)</f>
        <v>-1.5675761157028827E-2</v>
      </c>
      <c r="AB354" s="56" t="str">
        <f t="shared" si="32"/>
        <v>10-Apr-2025  Bl No 65</v>
      </c>
      <c r="CQ354" s="75"/>
      <c r="CR354" s="75"/>
      <c r="CS354" s="75"/>
      <c r="CT354" s="75"/>
      <c r="CU354" s="75"/>
      <c r="CV354" s="75"/>
      <c r="CW354" s="75"/>
      <c r="CX354" s="56"/>
    </row>
    <row r="355" spans="1:102" ht="17.100000000000001" customHeight="1" x14ac:dyDescent="0.25">
      <c r="A355" s="60">
        <f>RawSEM!A355</f>
        <v>45757</v>
      </c>
      <c r="B355" s="18">
        <v>66</v>
      </c>
      <c r="C355" s="20">
        <f>-RawSEM!D355+RawSCADA!D355</f>
        <v>2.2679585555555377</v>
      </c>
      <c r="D355" s="20">
        <f>-RawSEM!E355+RawSCADA!E355</f>
        <v>-0.86873855555555224</v>
      </c>
      <c r="E355" s="20">
        <f>-RawSEM!F355+RawSCADA!F355</f>
        <v>0.54979066666666654</v>
      </c>
      <c r="F355" s="20">
        <f>-RawSEM!G355+RawSCADA!G355</f>
        <v>-0.23356077777778239</v>
      </c>
      <c r="G355" s="20">
        <f>-RawSEM!H355+RawSCADA!H355</f>
        <v>0.25485600000000375</v>
      </c>
      <c r="H355" s="20">
        <f>-RawSEM!I355+RawSCADA!I355</f>
        <v>13.675726000000012</v>
      </c>
      <c r="I355" s="20">
        <f>-RawSEM!J355+RawSCADA!J355</f>
        <v>-1.7698183333333333</v>
      </c>
      <c r="J355" s="56" t="str">
        <f t="shared" si="31"/>
        <v>10-Apr-2025  Bl No 66</v>
      </c>
      <c r="K355" s="18">
        <f t="shared" si="30"/>
        <v>10</v>
      </c>
      <c r="U355" s="75">
        <f>IF(ISERROR(C355/RawSEM!D355)=TRUE,0,C355/RawSEM!D355)</f>
        <v>2.4055307739167275E-3</v>
      </c>
      <c r="V355" s="75">
        <f>IF(ISERROR(D355/RawSEM!E355)=TRUE,0,D355/RawSEM!E355)</f>
        <v>-4.1881025080291248E-3</v>
      </c>
      <c r="W355" s="75">
        <f>IF(ISERROR(E355/RawSEM!F355)=TRUE,0,E355/RawSEM!F355)</f>
        <v>2.4925203474657127E-3</v>
      </c>
      <c r="X355" s="75">
        <f>IF(ISERROR(F355/RawSEM!G355)=TRUE,0,F355/RawSEM!G355)</f>
        <v>-1.9805004772975193E-3</v>
      </c>
      <c r="Y355" s="75">
        <f>IF(ISERROR(G355/RawSEM!H355)=TRUE,0,G355/RawSEM!H355)</f>
        <v>5.8500440722786227E-3</v>
      </c>
      <c r="Z355" s="75">
        <f>IF(ISERROR(H355/RawSEM!I355)=TRUE,0,H355/RawSEM!I355)</f>
        <v>0.18455172841905271</v>
      </c>
      <c r="AA355" s="75">
        <f>IF(ISERROR(I355/RawSEM!J355)=TRUE,0,I355/RawSEM!J355)</f>
        <v>-2.0389236296719571E-2</v>
      </c>
      <c r="AB355" s="56" t="str">
        <f t="shared" si="32"/>
        <v>10-Apr-2025  Bl No 66</v>
      </c>
      <c r="CQ355" s="75"/>
      <c r="CR355" s="75"/>
      <c r="CS355" s="75"/>
      <c r="CT355" s="75"/>
      <c r="CU355" s="75"/>
      <c r="CV355" s="75"/>
      <c r="CW355" s="75"/>
      <c r="CX355" s="56"/>
    </row>
    <row r="356" spans="1:102" ht="17.100000000000001" customHeight="1" x14ac:dyDescent="0.25">
      <c r="A356" s="60">
        <f>RawSEM!A356</f>
        <v>45757</v>
      </c>
      <c r="B356" s="18">
        <v>67</v>
      </c>
      <c r="C356" s="20">
        <f>-RawSEM!D356+RawSCADA!D356</f>
        <v>3.2799812222222045</v>
      </c>
      <c r="D356" s="20">
        <f>-RawSEM!E356+RawSCADA!E356</f>
        <v>0.22494266666666363</v>
      </c>
      <c r="E356" s="20">
        <f>-RawSEM!F356+RawSCADA!F356</f>
        <v>-0.20562422222224086</v>
      </c>
      <c r="F356" s="20">
        <f>-RawSEM!G356+RawSCADA!G356</f>
        <v>-1.4356144444444396</v>
      </c>
      <c r="G356" s="20">
        <f>-RawSEM!H356+RawSCADA!H356</f>
        <v>0.67688422222222044</v>
      </c>
      <c r="H356" s="20">
        <f>-RawSEM!I356+RawSCADA!I356</f>
        <v>3.9436066666666676</v>
      </c>
      <c r="I356" s="20">
        <f>-RawSEM!J356+RawSCADA!J356</f>
        <v>-5.0758374444444456</v>
      </c>
      <c r="J356" s="56" t="str">
        <f t="shared" si="31"/>
        <v>10-Apr-2025  Bl No 67</v>
      </c>
      <c r="K356" s="18">
        <f t="shared" si="30"/>
        <v>10</v>
      </c>
      <c r="U356" s="75">
        <f>IF(ISERROR(C356/RawSEM!D356)=TRUE,0,C356/RawSEM!D356)</f>
        <v>3.4174340276235571E-3</v>
      </c>
      <c r="V356" s="75">
        <f>IF(ISERROR(D356/RawSEM!E356)=TRUE,0,D356/RawSEM!E356)</f>
        <v>1.0639044086678247E-3</v>
      </c>
      <c r="W356" s="75">
        <f>IF(ISERROR(E356/RawSEM!F356)=TRUE,0,E356/RawSEM!F356)</f>
        <v>-9.6063640374791331E-4</v>
      </c>
      <c r="X356" s="75">
        <f>IF(ISERROR(F356/RawSEM!G356)=TRUE,0,F356/RawSEM!G356)</f>
        <v>-1.2328188926241346E-2</v>
      </c>
      <c r="Y356" s="75">
        <f>IF(ISERROR(G356/RawSEM!H356)=TRUE,0,G356/RawSEM!H356)</f>
        <v>1.468015264379512E-2</v>
      </c>
      <c r="Z356" s="75">
        <f>IF(ISERROR(H356/RawSEM!I356)=TRUE,0,H356/RawSEM!I356)</f>
        <v>4.8988415850111648E-2</v>
      </c>
      <c r="AA356" s="75">
        <f>IF(ISERROR(I356/RawSEM!J356)=TRUE,0,I356/RawSEM!J356)</f>
        <v>-6.0404200397524324E-2</v>
      </c>
      <c r="AB356" s="56" t="str">
        <f t="shared" si="32"/>
        <v>10-Apr-2025  Bl No 67</v>
      </c>
      <c r="CQ356" s="75"/>
      <c r="CR356" s="75"/>
      <c r="CS356" s="75"/>
      <c r="CT356" s="75"/>
      <c r="CU356" s="75"/>
      <c r="CV356" s="75"/>
      <c r="CW356" s="75"/>
      <c r="CX356" s="56"/>
    </row>
    <row r="357" spans="1:102" ht="17.100000000000001" customHeight="1" x14ac:dyDescent="0.25">
      <c r="A357" s="60">
        <f>RawSEM!A357</f>
        <v>45757</v>
      </c>
      <c r="B357" s="18">
        <v>68</v>
      </c>
      <c r="C357" s="20">
        <f>-RawSEM!D357+RawSCADA!D357</f>
        <v>12.270924666666588</v>
      </c>
      <c r="D357" s="20">
        <f>-RawSEM!E357+RawSCADA!E357</f>
        <v>0.86209822222221533</v>
      </c>
      <c r="E357" s="20">
        <f>-RawSEM!F357+RawSCADA!F357</f>
        <v>-0.5603444444444392</v>
      </c>
      <c r="F357" s="20">
        <f>-RawSEM!G357+RawSCADA!G357</f>
        <v>-1.2828394444444484</v>
      </c>
      <c r="G357" s="20">
        <f>-RawSEM!H357+RawSCADA!H357</f>
        <v>0.60439722222222514</v>
      </c>
      <c r="H357" s="20">
        <f>-RawSEM!I357+RawSCADA!I357</f>
        <v>4.1284498888888805</v>
      </c>
      <c r="I357" s="20">
        <f>-RawSEM!J357+RawSCADA!J357</f>
        <v>-6.619035777777782</v>
      </c>
      <c r="J357" s="56" t="str">
        <f t="shared" si="31"/>
        <v>10-Apr-2025  Bl No 68</v>
      </c>
      <c r="K357" s="18">
        <f t="shared" si="30"/>
        <v>10</v>
      </c>
      <c r="U357" s="75">
        <f>IF(ISERROR(C357/RawSEM!D357)=TRUE,0,C357/RawSEM!D357)</f>
        <v>1.2563291763212695E-2</v>
      </c>
      <c r="V357" s="75">
        <f>IF(ISERROR(D357/RawSEM!E357)=TRUE,0,D357/RawSEM!E357)</f>
        <v>3.8263358108160126E-3</v>
      </c>
      <c r="W357" s="75">
        <f>IF(ISERROR(E357/RawSEM!F357)=TRUE,0,E357/RawSEM!F357)</f>
        <v>-2.6560813154520154E-3</v>
      </c>
      <c r="X357" s="75">
        <f>IF(ISERROR(F357/RawSEM!G357)=TRUE,0,F357/RawSEM!G357)</f>
        <v>-1.1187260084291934E-2</v>
      </c>
      <c r="Y357" s="75">
        <f>IF(ISERROR(G357/RawSEM!H357)=TRUE,0,G357/RawSEM!H357)</f>
        <v>1.1670783943179495E-2</v>
      </c>
      <c r="Z357" s="75">
        <f>IF(ISERROR(H357/RawSEM!I357)=TRUE,0,H357/RawSEM!I357)</f>
        <v>5.6892031145115103E-2</v>
      </c>
      <c r="AA357" s="75">
        <f>IF(ISERROR(I357/RawSEM!J357)=TRUE,0,I357/RawSEM!J357)</f>
        <v>-9.156884680842696E-2</v>
      </c>
      <c r="AB357" s="56" t="str">
        <f t="shared" si="32"/>
        <v>10-Apr-2025  Bl No 68</v>
      </c>
      <c r="CQ357" s="75"/>
      <c r="CR357" s="75"/>
      <c r="CS357" s="75"/>
      <c r="CT357" s="75"/>
      <c r="CU357" s="75"/>
      <c r="CV357" s="75"/>
      <c r="CW357" s="75"/>
      <c r="CX357" s="56"/>
    </row>
    <row r="358" spans="1:102" ht="17.100000000000001" customHeight="1" x14ac:dyDescent="0.25">
      <c r="A358" s="60">
        <f>RawSEM!A358</f>
        <v>45757</v>
      </c>
      <c r="B358" s="18">
        <v>69</v>
      </c>
      <c r="C358" s="20">
        <f>-RawSEM!D358+RawSCADA!D358</f>
        <v>7.8153117777777652</v>
      </c>
      <c r="D358" s="20">
        <f>-RawSEM!E358+RawSCADA!E358</f>
        <v>1.0071701111111224</v>
      </c>
      <c r="E358" s="20">
        <f>-RawSEM!F358+RawSCADA!F358</f>
        <v>0.84612911111111089</v>
      </c>
      <c r="F358" s="20">
        <f>-RawSEM!G358+RawSCADA!G358</f>
        <v>-3.6554030000000068</v>
      </c>
      <c r="G358" s="20">
        <f>-RawSEM!H358+RawSCADA!H358</f>
        <v>3.1514097777777863</v>
      </c>
      <c r="H358" s="20">
        <f>-RawSEM!I358+RawSCADA!I358</f>
        <v>0.89485977777778203</v>
      </c>
      <c r="I358" s="20">
        <f>-RawSEM!J358+RawSCADA!J358</f>
        <v>-6.3983364444444533</v>
      </c>
      <c r="J358" s="56" t="str">
        <f t="shared" si="31"/>
        <v>10-Apr-2025  Bl No 69</v>
      </c>
      <c r="K358" s="18">
        <f t="shared" si="30"/>
        <v>10</v>
      </c>
      <c r="U358" s="75">
        <f>IF(ISERROR(C358/RawSEM!D358)=TRUE,0,C358/RawSEM!D358)</f>
        <v>7.8739977539012858E-3</v>
      </c>
      <c r="V358" s="75">
        <f>IF(ISERROR(D358/RawSEM!E358)=TRUE,0,D358/RawSEM!E358)</f>
        <v>4.4330635043005624E-3</v>
      </c>
      <c r="W358" s="75">
        <f>IF(ISERROR(E358/RawSEM!F358)=TRUE,0,E358/RawSEM!F358)</f>
        <v>4.2312210016117735E-3</v>
      </c>
      <c r="X358" s="75">
        <f>IF(ISERROR(F358/RawSEM!G358)=TRUE,0,F358/RawSEM!G358)</f>
        <v>-2.7534491603907803E-2</v>
      </c>
      <c r="Y358" s="75">
        <f>IF(ISERROR(G358/RawSEM!H358)=TRUE,0,G358/RawSEM!H358)</f>
        <v>4.3734592572855419E-2</v>
      </c>
      <c r="Z358" s="75">
        <f>IF(ISERROR(H358/RawSEM!I358)=TRUE,0,H358/RawSEM!I358)</f>
        <v>1.2848319804987683E-2</v>
      </c>
      <c r="AA358" s="75">
        <f>IF(ISERROR(I358/RawSEM!J358)=TRUE,0,I358/RawSEM!J358)</f>
        <v>-8.0669738517263431E-2</v>
      </c>
      <c r="AB358" s="56" t="str">
        <f t="shared" si="32"/>
        <v>10-Apr-2025  Bl No 69</v>
      </c>
      <c r="CQ358" s="75"/>
      <c r="CR358" s="75"/>
      <c r="CS358" s="75"/>
      <c r="CT358" s="75"/>
      <c r="CU358" s="75"/>
      <c r="CV358" s="75"/>
      <c r="CW358" s="75"/>
      <c r="CX358" s="56"/>
    </row>
    <row r="359" spans="1:102" ht="17.100000000000001" customHeight="1" x14ac:dyDescent="0.25">
      <c r="A359" s="60">
        <f>RawSEM!A359</f>
        <v>45757</v>
      </c>
      <c r="B359" s="18">
        <v>70</v>
      </c>
      <c r="C359" s="20">
        <f>-RawSEM!D359+RawSCADA!D359</f>
        <v>2.7639968888888689</v>
      </c>
      <c r="D359" s="20">
        <f>-RawSEM!E359+RawSCADA!E359</f>
        <v>0.4800122222222285</v>
      </c>
      <c r="E359" s="20">
        <f>-RawSEM!F359+RawSCADA!F359</f>
        <v>2.1547096666666619</v>
      </c>
      <c r="F359" s="20">
        <f>-RawSEM!G359+RawSCADA!G359</f>
        <v>-3.9039455555555662</v>
      </c>
      <c r="G359" s="20">
        <f>-RawSEM!H359+RawSCADA!H359</f>
        <v>2.333262888888882</v>
      </c>
      <c r="H359" s="20">
        <f>-RawSEM!I359+RawSCADA!I359</f>
        <v>0.70393566666666629</v>
      </c>
      <c r="I359" s="20">
        <f>-RawSEM!J359+RawSCADA!J359</f>
        <v>-6.5536260000000084</v>
      </c>
      <c r="J359" s="56" t="str">
        <f t="shared" si="31"/>
        <v>10-Apr-2025  Bl No 70</v>
      </c>
      <c r="K359" s="18">
        <f t="shared" si="30"/>
        <v>10</v>
      </c>
      <c r="U359" s="75">
        <f>IF(ISERROR(C359/RawSEM!D359)=TRUE,0,C359/RawSEM!D359)</f>
        <v>2.6560341472673314E-3</v>
      </c>
      <c r="V359" s="75">
        <f>IF(ISERROR(D359/RawSEM!E359)=TRUE,0,D359/RawSEM!E359)</f>
        <v>2.1470804163404461E-3</v>
      </c>
      <c r="W359" s="75">
        <f>IF(ISERROR(E359/RawSEM!F359)=TRUE,0,E359/RawSEM!F359)</f>
        <v>1.0911635075210093E-2</v>
      </c>
      <c r="X359" s="75">
        <f>IF(ISERROR(F359/RawSEM!G359)=TRUE,0,F359/RawSEM!G359)</f>
        <v>-2.7036124585886296E-2</v>
      </c>
      <c r="Y359" s="75">
        <f>IF(ISERROR(G359/RawSEM!H359)=TRUE,0,G359/RawSEM!H359)</f>
        <v>2.7699380886955595E-2</v>
      </c>
      <c r="Z359" s="75">
        <f>IF(ISERROR(H359/RawSEM!I359)=TRUE,0,H359/RawSEM!I359)</f>
        <v>9.6622258458880488E-3</v>
      </c>
      <c r="AA359" s="75">
        <f>IF(ISERROR(I359/RawSEM!J359)=TRUE,0,I359/RawSEM!J359)</f>
        <v>-7.0963552494802587E-2</v>
      </c>
      <c r="AB359" s="56" t="str">
        <f t="shared" si="32"/>
        <v>10-Apr-2025  Bl No 70</v>
      </c>
      <c r="CQ359" s="75"/>
      <c r="CR359" s="75"/>
      <c r="CS359" s="75"/>
      <c r="CT359" s="75"/>
      <c r="CU359" s="75"/>
      <c r="CV359" s="75"/>
      <c r="CW359" s="75"/>
      <c r="CX359" s="56"/>
    </row>
    <row r="360" spans="1:102" ht="17.100000000000001" customHeight="1" x14ac:dyDescent="0.25">
      <c r="A360" s="60">
        <f>RawSEM!A360</f>
        <v>45757</v>
      </c>
      <c r="B360" s="18">
        <v>71</v>
      </c>
      <c r="C360" s="20">
        <f>-RawSEM!D360+RawSCADA!D360</f>
        <v>-0.66258122222211568</v>
      </c>
      <c r="D360" s="20">
        <f>-RawSEM!E360+RawSCADA!E360</f>
        <v>-1.0724484444444329</v>
      </c>
      <c r="E360" s="20">
        <f>-RawSEM!F360+RawSCADA!F360</f>
        <v>2.5406356666666738</v>
      </c>
      <c r="F360" s="20">
        <f>-RawSEM!G360+RawSCADA!G360</f>
        <v>-1.5688212222222262</v>
      </c>
      <c r="G360" s="20">
        <f>-RawSEM!H360+RawSCADA!H360</f>
        <v>1.133472222222224</v>
      </c>
      <c r="H360" s="20">
        <f>-RawSEM!I360+RawSCADA!I360</f>
        <v>0.60392833333332874</v>
      </c>
      <c r="I360" s="20">
        <f>-RawSEM!J360+RawSCADA!J360</f>
        <v>-5.7444385555555471</v>
      </c>
      <c r="J360" s="56" t="str">
        <f t="shared" si="31"/>
        <v>10-Apr-2025  Bl No 71</v>
      </c>
      <c r="K360" s="18">
        <f t="shared" si="30"/>
        <v>10</v>
      </c>
      <c r="U360" s="75">
        <f>IF(ISERROR(C360/RawSEM!D360)=TRUE,0,C360/RawSEM!D360)</f>
        <v>-5.9820694963670488E-4</v>
      </c>
      <c r="V360" s="75">
        <f>IF(ISERROR(D360/RawSEM!E360)=TRUE,0,D360/RawSEM!E360)</f>
        <v>-4.5416250713331248E-3</v>
      </c>
      <c r="W360" s="75">
        <f>IF(ISERROR(E360/RawSEM!F360)=TRUE,0,E360/RawSEM!F360)</f>
        <v>1.2851120431743602E-2</v>
      </c>
      <c r="X360" s="75">
        <f>IF(ISERROR(F360/RawSEM!G360)=TRUE,0,F360/RawSEM!G360)</f>
        <v>-9.6310556421324092E-3</v>
      </c>
      <c r="Y360" s="75">
        <f>IF(ISERROR(G360/RawSEM!H360)=TRUE,0,G360/RawSEM!H360)</f>
        <v>1.1640542556260311E-2</v>
      </c>
      <c r="Z360" s="75">
        <f>IF(ISERROR(H360/RawSEM!I360)=TRUE,0,H360/RawSEM!I360)</f>
        <v>8.2234250181553482E-3</v>
      </c>
      <c r="AA360" s="75">
        <f>IF(ISERROR(I360/RawSEM!J360)=TRUE,0,I360/RawSEM!J360)</f>
        <v>-5.2833111577105692E-2</v>
      </c>
      <c r="AB360" s="56" t="str">
        <f t="shared" si="32"/>
        <v>10-Apr-2025  Bl No 71</v>
      </c>
      <c r="CQ360" s="75"/>
      <c r="CR360" s="75"/>
      <c r="CS360" s="75"/>
      <c r="CT360" s="75"/>
      <c r="CU360" s="75"/>
      <c r="CV360" s="75"/>
      <c r="CW360" s="75"/>
      <c r="CX360" s="56"/>
    </row>
    <row r="361" spans="1:102" ht="17.100000000000001" customHeight="1" x14ac:dyDescent="0.25">
      <c r="A361" s="60">
        <f>RawSEM!A361</f>
        <v>45757</v>
      </c>
      <c r="B361" s="18">
        <v>72</v>
      </c>
      <c r="C361" s="20">
        <f>-RawSEM!D361+RawSCADA!D361</f>
        <v>6.4159934444444389</v>
      </c>
      <c r="D361" s="20">
        <f>-RawSEM!E361+RawSCADA!E361</f>
        <v>-0.94957533333334254</v>
      </c>
      <c r="E361" s="20">
        <f>-RawSEM!F361+RawSCADA!F361</f>
        <v>3.0690708888888878</v>
      </c>
      <c r="F361" s="20">
        <f>-RawSEM!G361+RawSCADA!G361</f>
        <v>-5.7350610000000017</v>
      </c>
      <c r="G361" s="20">
        <f>-RawSEM!H361+RawSCADA!H361</f>
        <v>2.6162374444444367</v>
      </c>
      <c r="H361" s="20">
        <f>-RawSEM!I361+RawSCADA!I361</f>
        <v>1.1849792222222248</v>
      </c>
      <c r="I361" s="20">
        <f>-RawSEM!J361+RawSCADA!J361</f>
        <v>-6.0744498888888927</v>
      </c>
      <c r="J361" s="56" t="str">
        <f t="shared" si="31"/>
        <v>10-Apr-2025  Bl No 72</v>
      </c>
      <c r="K361" s="18">
        <f t="shared" si="30"/>
        <v>10</v>
      </c>
      <c r="U361" s="75">
        <f>IF(ISERROR(C361/RawSEM!D361)=TRUE,0,C361/RawSEM!D361)</f>
        <v>5.5503013725411374E-3</v>
      </c>
      <c r="V361" s="75">
        <f>IF(ISERROR(D361/RawSEM!E361)=TRUE,0,D361/RawSEM!E361)</f>
        <v>-3.768956658910241E-3</v>
      </c>
      <c r="W361" s="75">
        <f>IF(ISERROR(E361/RawSEM!F361)=TRUE,0,E361/RawSEM!F361)</f>
        <v>1.3975885387130314E-2</v>
      </c>
      <c r="X361" s="75">
        <f>IF(ISERROR(F361/RawSEM!G361)=TRUE,0,F361/RawSEM!G361)</f>
        <v>-3.2908292776326141E-2</v>
      </c>
      <c r="Y361" s="75">
        <f>IF(ISERROR(G361/RawSEM!H361)=TRUE,0,G361/RawSEM!H361)</f>
        <v>2.2894504456361195E-2</v>
      </c>
      <c r="Z361" s="75">
        <f>IF(ISERROR(H361/RawSEM!I361)=TRUE,0,H361/RawSEM!I361)</f>
        <v>1.5414965425931742E-2</v>
      </c>
      <c r="AA361" s="75">
        <f>IF(ISERROR(I361/RawSEM!J361)=TRUE,0,I361/RawSEM!J361)</f>
        <v>-5.5308351624427224E-2</v>
      </c>
      <c r="AB361" s="56" t="str">
        <f t="shared" si="32"/>
        <v>10-Apr-2025  Bl No 72</v>
      </c>
      <c r="CQ361" s="75"/>
      <c r="CR361" s="75"/>
      <c r="CS361" s="75"/>
      <c r="CT361" s="75"/>
      <c r="CU361" s="75"/>
      <c r="CV361" s="75"/>
      <c r="CW361" s="75"/>
      <c r="CX361" s="56"/>
    </row>
    <row r="362" spans="1:102" ht="17.100000000000001" customHeight="1" x14ac:dyDescent="0.25">
      <c r="A362" s="60">
        <f>RawSEM!A362</f>
        <v>45757</v>
      </c>
      <c r="B362" s="18">
        <v>73</v>
      </c>
      <c r="C362" s="20">
        <f>-RawSEM!D362+RawSCADA!D362</f>
        <v>23.206543000000011</v>
      </c>
      <c r="D362" s="20">
        <f>-RawSEM!E362+RawSCADA!E362</f>
        <v>2.8728871111111118</v>
      </c>
      <c r="E362" s="20">
        <f>-RawSEM!F362+RawSCADA!F362</f>
        <v>5.2678454444444185</v>
      </c>
      <c r="F362" s="20">
        <f>-RawSEM!G362+RawSCADA!G362</f>
        <v>-2.6204153333333124</v>
      </c>
      <c r="G362" s="20">
        <f>-RawSEM!H362+RawSCADA!H362</f>
        <v>1.4137752222222275</v>
      </c>
      <c r="H362" s="20">
        <f>-RawSEM!I362+RawSCADA!I362</f>
        <v>-1.8962253333333337</v>
      </c>
      <c r="I362" s="20">
        <f>-RawSEM!J362+RawSCADA!J362</f>
        <v>-6.8613525555555555</v>
      </c>
      <c r="J362" s="56" t="str">
        <f t="shared" si="31"/>
        <v>10-Apr-2025  Bl No 73</v>
      </c>
      <c r="K362" s="18">
        <f t="shared" si="30"/>
        <v>10</v>
      </c>
      <c r="U362" s="75">
        <f>IF(ISERROR(C362/RawSEM!D362)=TRUE,0,C362/RawSEM!D362)</f>
        <v>1.924628702312299E-2</v>
      </c>
      <c r="V362" s="75">
        <f>IF(ISERROR(D362/RawSEM!E362)=TRUE,0,D362/RawSEM!E362)</f>
        <v>1.4032293689732456E-2</v>
      </c>
      <c r="W362" s="75">
        <f>IF(ISERROR(E362/RawSEM!F362)=TRUE,0,E362/RawSEM!F362)</f>
        <v>2.4642677450467224E-2</v>
      </c>
      <c r="X362" s="75">
        <f>IF(ISERROR(F362/RawSEM!G362)=TRUE,0,F362/RawSEM!G362)</f>
        <v>-1.3583434182121832E-2</v>
      </c>
      <c r="Y362" s="75">
        <f>IF(ISERROR(G362/RawSEM!H362)=TRUE,0,G362/RawSEM!H362)</f>
        <v>1.1526494134920783E-2</v>
      </c>
      <c r="Z362" s="75">
        <f>IF(ISERROR(H362/RawSEM!I362)=TRUE,0,H362/RawSEM!I362)</f>
        <v>-2.4047172172172178E-2</v>
      </c>
      <c r="AA362" s="75">
        <f>IF(ISERROR(I362/RawSEM!J362)=TRUE,0,I362/RawSEM!J362)</f>
        <v>-5.9806639107187545E-2</v>
      </c>
      <c r="AB362" s="56" t="str">
        <f t="shared" si="32"/>
        <v>10-Apr-2025  Bl No 73</v>
      </c>
      <c r="CQ362" s="75"/>
      <c r="CR362" s="75"/>
      <c r="CS362" s="75"/>
      <c r="CT362" s="75"/>
      <c r="CU362" s="75"/>
      <c r="CV362" s="75"/>
      <c r="CW362" s="75"/>
      <c r="CX362" s="56"/>
    </row>
    <row r="363" spans="1:102" ht="17.100000000000001" customHeight="1" x14ac:dyDescent="0.25">
      <c r="A363" s="60">
        <f>RawSEM!A363</f>
        <v>45757</v>
      </c>
      <c r="B363" s="18">
        <v>74</v>
      </c>
      <c r="C363" s="20">
        <f>-RawSEM!D363+RawSCADA!D363</f>
        <v>33.893821888888851</v>
      </c>
      <c r="D363" s="20">
        <f>-RawSEM!E363+RawSCADA!E363</f>
        <v>0.86139833333334082</v>
      </c>
      <c r="E363" s="20">
        <f>-RawSEM!F363+RawSCADA!F363</f>
        <v>5.2126053333333289</v>
      </c>
      <c r="F363" s="20">
        <f>-RawSEM!G363+RawSCADA!G363</f>
        <v>-3.282806111111114</v>
      </c>
      <c r="G363" s="20">
        <f>-RawSEM!H363+RawSCADA!H363</f>
        <v>1.6896351111111017</v>
      </c>
      <c r="H363" s="20">
        <f>-RawSEM!I363+RawSCADA!I363</f>
        <v>-0.40914666666667188</v>
      </c>
      <c r="I363" s="20">
        <f>-RawSEM!J363+RawSCADA!J363</f>
        <v>-5.7928627777777848</v>
      </c>
      <c r="J363" s="56" t="str">
        <f t="shared" si="31"/>
        <v>10-Apr-2025  Bl No 74</v>
      </c>
      <c r="K363" s="18">
        <f t="shared" si="30"/>
        <v>10</v>
      </c>
      <c r="U363" s="75">
        <f>IF(ISERROR(C363/RawSEM!D363)=TRUE,0,C363/RawSEM!D363)</f>
        <v>2.6676604594068891E-2</v>
      </c>
      <c r="V363" s="75">
        <f>IF(ISERROR(D363/RawSEM!E363)=TRUE,0,D363/RawSEM!E363)</f>
        <v>5.5042935191306763E-3</v>
      </c>
      <c r="W363" s="75">
        <f>IF(ISERROR(E363/RawSEM!F363)=TRUE,0,E363/RawSEM!F363)</f>
        <v>2.3040687521695729E-2</v>
      </c>
      <c r="X363" s="75">
        <f>IF(ISERROR(F363/RawSEM!G363)=TRUE,0,F363/RawSEM!G363)</f>
        <v>-1.6583873634023475E-2</v>
      </c>
      <c r="Y363" s="75">
        <f>IF(ISERROR(G363/RawSEM!H363)=TRUE,0,G363/RawSEM!H363)</f>
        <v>1.414592970643035E-2</v>
      </c>
      <c r="Z363" s="75">
        <f>IF(ISERROR(H363/RawSEM!I363)=TRUE,0,H363/RawSEM!I363)</f>
        <v>-4.4597336309783898E-3</v>
      </c>
      <c r="AA363" s="75">
        <f>IF(ISERROR(I363/RawSEM!J363)=TRUE,0,I363/RawSEM!J363)</f>
        <v>-4.9967418864875039E-2</v>
      </c>
      <c r="AB363" s="56" t="str">
        <f t="shared" si="32"/>
        <v>10-Apr-2025  Bl No 74</v>
      </c>
      <c r="CQ363" s="75"/>
      <c r="CR363" s="75"/>
      <c r="CS363" s="75"/>
      <c r="CT363" s="75"/>
      <c r="CU363" s="75"/>
      <c r="CV363" s="75"/>
      <c r="CW363" s="75"/>
      <c r="CX363" s="56"/>
    </row>
    <row r="364" spans="1:102" ht="17.100000000000001" customHeight="1" x14ac:dyDescent="0.25">
      <c r="A364" s="60">
        <f>RawSEM!A364</f>
        <v>45757</v>
      </c>
      <c r="B364" s="18">
        <v>75</v>
      </c>
      <c r="C364" s="20">
        <f>-RawSEM!D364+RawSCADA!D364</f>
        <v>36.744013333333442</v>
      </c>
      <c r="D364" s="20">
        <f>-RawSEM!E364+RawSCADA!E364</f>
        <v>1.7988322222222166</v>
      </c>
      <c r="E364" s="20">
        <f>-RawSEM!F364+RawSCADA!F364</f>
        <v>1.6700588888888888</v>
      </c>
      <c r="F364" s="20">
        <f>-RawSEM!G364+RawSCADA!G364</f>
        <v>-1.4101427777777644</v>
      </c>
      <c r="G364" s="20">
        <f>-RawSEM!H364+RawSCADA!H364</f>
        <v>-2.2095555555665669E-3</v>
      </c>
      <c r="H364" s="20">
        <f>-RawSEM!I364+RawSCADA!I364</f>
        <v>0.76286266666666336</v>
      </c>
      <c r="I364" s="20">
        <f>-RawSEM!J364+RawSCADA!J364</f>
        <v>-10.464379444444447</v>
      </c>
      <c r="J364" s="56" t="str">
        <f t="shared" si="31"/>
        <v>10-Apr-2025  Bl No 75</v>
      </c>
      <c r="K364" s="18">
        <f t="shared" si="30"/>
        <v>10</v>
      </c>
      <c r="U364" s="75">
        <f>IF(ISERROR(C364/RawSEM!D364)=TRUE,0,C364/RawSEM!D364)</f>
        <v>2.9083586505450492E-2</v>
      </c>
      <c r="V364" s="75">
        <f>IF(ISERROR(D364/RawSEM!E364)=TRUE,0,D364/RawSEM!E364)</f>
        <v>1.1792645825452043E-2</v>
      </c>
      <c r="W364" s="75">
        <f>IF(ISERROR(E364/RawSEM!F364)=TRUE,0,E364/RawSEM!F364)</f>
        <v>7.1125112279547126E-3</v>
      </c>
      <c r="X364" s="75">
        <f>IF(ISERROR(F364/RawSEM!G364)=TRUE,0,F364/RawSEM!G364)</f>
        <v>-7.3943494190211552E-3</v>
      </c>
      <c r="Y364" s="75">
        <f>IF(ISERROR(G364/RawSEM!H364)=TRUE,0,G364/RawSEM!H364)</f>
        <v>-1.7174348919015336E-5</v>
      </c>
      <c r="Z364" s="75">
        <f>IF(ISERROR(H364/RawSEM!I364)=TRUE,0,H364/RawSEM!I364)</f>
        <v>8.3903348232616162E-3</v>
      </c>
      <c r="AA364" s="75">
        <f>IF(ISERROR(I364/RawSEM!J364)=TRUE,0,I364/RawSEM!J364)</f>
        <v>-8.4018847708870845E-2</v>
      </c>
      <c r="AB364" s="56" t="str">
        <f t="shared" si="32"/>
        <v>10-Apr-2025  Bl No 75</v>
      </c>
      <c r="CQ364" s="75"/>
      <c r="CR364" s="75"/>
      <c r="CS364" s="75"/>
      <c r="CT364" s="75"/>
      <c r="CU364" s="75"/>
      <c r="CV364" s="75"/>
      <c r="CW364" s="75"/>
      <c r="CX364" s="56"/>
    </row>
    <row r="365" spans="1:102" ht="17.100000000000001" customHeight="1" x14ac:dyDescent="0.25">
      <c r="A365" s="60">
        <f>RawSEM!A365</f>
        <v>45757</v>
      </c>
      <c r="B365" s="18">
        <v>76</v>
      </c>
      <c r="C365" s="20">
        <f>-RawSEM!D365+RawSCADA!D365</f>
        <v>49.081316444444383</v>
      </c>
      <c r="D365" s="20">
        <f>-RawSEM!E365+RawSCADA!E365</f>
        <v>2.2266529999999989</v>
      </c>
      <c r="E365" s="20">
        <f>-RawSEM!F365+RawSCADA!F365</f>
        <v>-0.68158966666666743</v>
      </c>
      <c r="F365" s="20">
        <f>-RawSEM!G365+RawSCADA!G365</f>
        <v>-0.19011022222224483</v>
      </c>
      <c r="G365" s="20">
        <f>-RawSEM!H365+RawSCADA!H365</f>
        <v>-0.27725188888888397</v>
      </c>
      <c r="H365" s="20">
        <f>-RawSEM!I365+RawSCADA!I365</f>
        <v>0.5639894444444451</v>
      </c>
      <c r="I365" s="20">
        <f>-RawSEM!J365+RawSCADA!J365</f>
        <v>-20.140371111111094</v>
      </c>
      <c r="J365" s="56" t="str">
        <f t="shared" si="31"/>
        <v>10-Apr-2025  Bl No 76</v>
      </c>
      <c r="K365" s="18">
        <f t="shared" si="30"/>
        <v>10</v>
      </c>
      <c r="U365" s="75">
        <f>IF(ISERROR(C365/RawSEM!D365)=TRUE,0,C365/RawSEM!D365)</f>
        <v>3.8350075336690083E-2</v>
      </c>
      <c r="V365" s="75">
        <f>IF(ISERROR(D365/RawSEM!E365)=TRUE,0,D365/RawSEM!E365)</f>
        <v>1.4920631180881477E-2</v>
      </c>
      <c r="W365" s="75">
        <f>IF(ISERROR(E365/RawSEM!F365)=TRUE,0,E365/RawSEM!F365)</f>
        <v>-2.7788160444269438E-3</v>
      </c>
      <c r="X365" s="75">
        <f>IF(ISERROR(F365/RawSEM!G365)=TRUE,0,F365/RawSEM!G365)</f>
        <v>-1.0690588023280635E-3</v>
      </c>
      <c r="Y365" s="75">
        <f>IF(ISERROR(G365/RawSEM!H365)=TRUE,0,G365/RawSEM!H365)</f>
        <v>-2.1973146492632921E-3</v>
      </c>
      <c r="Z365" s="75">
        <f>IF(ISERROR(H365/RawSEM!I365)=TRUE,0,H365/RawSEM!I365)</f>
        <v>6.1136271879872039E-3</v>
      </c>
      <c r="AA365" s="75">
        <f>IF(ISERROR(I365/RawSEM!J365)=TRUE,0,I365/RawSEM!J365)</f>
        <v>-0.15295493085342643</v>
      </c>
      <c r="AB365" s="56" t="str">
        <f t="shared" si="32"/>
        <v>10-Apr-2025  Bl No 76</v>
      </c>
      <c r="CQ365" s="75"/>
      <c r="CR365" s="75"/>
      <c r="CS365" s="75"/>
      <c r="CT365" s="75"/>
      <c r="CU365" s="75"/>
      <c r="CV365" s="75"/>
      <c r="CW365" s="75"/>
      <c r="CX365" s="56"/>
    </row>
    <row r="366" spans="1:102" ht="17.100000000000001" customHeight="1" x14ac:dyDescent="0.25">
      <c r="A366" s="60">
        <f>RawSEM!A366</f>
        <v>45757</v>
      </c>
      <c r="B366" s="18">
        <v>77</v>
      </c>
      <c r="C366" s="20">
        <f>-RawSEM!D366+RawSCADA!D366</f>
        <v>53.420805888888935</v>
      </c>
      <c r="D366" s="20">
        <f>-RawSEM!E366+RawSCADA!E366</f>
        <v>1.3424349999999947</v>
      </c>
      <c r="E366" s="20">
        <f>-RawSEM!F366+RawSCADA!F366</f>
        <v>-0.21790822222223483</v>
      </c>
      <c r="F366" s="20">
        <f>-RawSEM!G366+RawSCADA!G366</f>
        <v>-0.98516800000001581</v>
      </c>
      <c r="G366" s="20">
        <f>-RawSEM!H366+RawSCADA!H366</f>
        <v>-0.43389233333333266</v>
      </c>
      <c r="H366" s="20">
        <f>-RawSEM!I366+RawSCADA!I366</f>
        <v>0.46205199999999991</v>
      </c>
      <c r="I366" s="20">
        <f>-RawSEM!J366+RawSCADA!J366</f>
        <v>-19.409177555555559</v>
      </c>
      <c r="J366" s="56" t="str">
        <f t="shared" si="31"/>
        <v>10-Apr-2025  Bl No 77</v>
      </c>
      <c r="K366" s="18">
        <f t="shared" si="30"/>
        <v>10</v>
      </c>
      <c r="U366" s="75">
        <f>IF(ISERROR(C366/RawSEM!D366)=TRUE,0,C366/RawSEM!D366)</f>
        <v>4.1577397679030056E-2</v>
      </c>
      <c r="V366" s="75">
        <f>IF(ISERROR(D366/RawSEM!E366)=TRUE,0,D366/RawSEM!E366)</f>
        <v>8.9065215666884467E-3</v>
      </c>
      <c r="W366" s="75">
        <f>IF(ISERROR(E366/RawSEM!F366)=TRUE,0,E366/RawSEM!F366)</f>
        <v>-9.0233613929918916E-4</v>
      </c>
      <c r="X366" s="75">
        <f>IF(ISERROR(F366/RawSEM!G366)=TRUE,0,F366/RawSEM!G366)</f>
        <v>-5.6632295211786008E-3</v>
      </c>
      <c r="Y366" s="75">
        <f>IF(ISERROR(G366/RawSEM!H366)=TRUE,0,G366/RawSEM!H366)</f>
        <v>-3.5578476841465335E-3</v>
      </c>
      <c r="Z366" s="75">
        <f>IF(ISERROR(H366/RawSEM!I366)=TRUE,0,H366/RawSEM!I366)</f>
        <v>5.0589044215541999E-3</v>
      </c>
      <c r="AA366" s="75">
        <f>IF(ISERROR(I366/RawSEM!J366)=TRUE,0,I366/RawSEM!J366)</f>
        <v>-0.14746553335670057</v>
      </c>
      <c r="AB366" s="56" t="str">
        <f t="shared" si="32"/>
        <v>10-Apr-2025  Bl No 77</v>
      </c>
      <c r="CQ366" s="75"/>
      <c r="CR366" s="75"/>
      <c r="CS366" s="75"/>
      <c r="CT366" s="75"/>
      <c r="CU366" s="75"/>
      <c r="CV366" s="75"/>
      <c r="CW366" s="75"/>
      <c r="CX366" s="56"/>
    </row>
    <row r="367" spans="1:102" ht="17.100000000000001" customHeight="1" x14ac:dyDescent="0.25">
      <c r="A367" s="60">
        <f>RawSEM!A367</f>
        <v>45757</v>
      </c>
      <c r="B367" s="18">
        <v>78</v>
      </c>
      <c r="C367" s="20">
        <f>-RawSEM!D367+RawSCADA!D367</f>
        <v>50.741566555555664</v>
      </c>
      <c r="D367" s="20">
        <f>-RawSEM!E367+RawSCADA!E367</f>
        <v>1.319688333333346</v>
      </c>
      <c r="E367" s="20">
        <f>-RawSEM!F367+RawSCADA!F367</f>
        <v>0.26436411111109237</v>
      </c>
      <c r="F367" s="20">
        <f>-RawSEM!G367+RawSCADA!G367</f>
        <v>-0.30041811111109951</v>
      </c>
      <c r="G367" s="20">
        <f>-RawSEM!H367+RawSCADA!H367</f>
        <v>-0.39816066666666927</v>
      </c>
      <c r="H367" s="20">
        <f>-RawSEM!I367+RawSCADA!I367</f>
        <v>-0.85572300000001178</v>
      </c>
      <c r="I367" s="20">
        <f>-RawSEM!J367+RawSCADA!J367</f>
        <v>-17.425893555555561</v>
      </c>
      <c r="J367" s="56" t="str">
        <f t="shared" si="31"/>
        <v>10-Apr-2025  Bl No 78</v>
      </c>
      <c r="K367" s="18">
        <f t="shared" si="30"/>
        <v>10</v>
      </c>
      <c r="U367" s="75">
        <f>IF(ISERROR(C367/RawSEM!D367)=TRUE,0,C367/RawSEM!D367)</f>
        <v>4.0218019381014991E-2</v>
      </c>
      <c r="V367" s="75">
        <f>IF(ISERROR(D367/RawSEM!E367)=TRUE,0,D367/RawSEM!E367)</f>
        <v>9.0520015254122125E-3</v>
      </c>
      <c r="W367" s="75">
        <f>IF(ISERROR(E367/RawSEM!F367)=TRUE,0,E367/RawSEM!F367)</f>
        <v>1.1636717468058173E-3</v>
      </c>
      <c r="X367" s="75">
        <f>IF(ISERROR(F367/RawSEM!G367)=TRUE,0,F367/RawSEM!G367)</f>
        <v>-1.8293191683986477E-3</v>
      </c>
      <c r="Y367" s="75">
        <f>IF(ISERROR(G367/RawSEM!H367)=TRUE,0,G367/RawSEM!H367)</f>
        <v>-3.2262509777484121E-3</v>
      </c>
      <c r="Z367" s="75">
        <f>IF(ISERROR(H367/RawSEM!I367)=TRUE,0,H367/RawSEM!I367)</f>
        <v>-9.579045994304574E-3</v>
      </c>
      <c r="AA367" s="75">
        <f>IF(ISERROR(I367/RawSEM!J367)=TRUE,0,I367/RawSEM!J367)</f>
        <v>-0.13745072973765066</v>
      </c>
      <c r="AB367" s="56" t="str">
        <f t="shared" si="32"/>
        <v>10-Apr-2025  Bl No 78</v>
      </c>
      <c r="CQ367" s="75"/>
      <c r="CR367" s="75"/>
      <c r="CS367" s="75"/>
      <c r="CT367" s="75"/>
      <c r="CU367" s="75"/>
      <c r="CV367" s="75"/>
      <c r="CW367" s="75"/>
      <c r="CX367" s="56"/>
    </row>
    <row r="368" spans="1:102" ht="17.100000000000001" customHeight="1" x14ac:dyDescent="0.25">
      <c r="A368" s="60">
        <f>RawSEM!A368</f>
        <v>45757</v>
      </c>
      <c r="B368" s="18">
        <v>79</v>
      </c>
      <c r="C368" s="20">
        <f>-RawSEM!D368+RawSCADA!D368</f>
        <v>53.577399222222311</v>
      </c>
      <c r="D368" s="20">
        <f>-RawSEM!E368+RawSCADA!E368</f>
        <v>1.2574827777777671</v>
      </c>
      <c r="E368" s="20">
        <f>-RawSEM!F368+RawSCADA!F368</f>
        <v>1.6020208888888874</v>
      </c>
      <c r="F368" s="20">
        <f>-RawSEM!G368+RawSCADA!G368</f>
        <v>-0.3801996666666696</v>
      </c>
      <c r="G368" s="20">
        <f>-RawSEM!H368+RawSCADA!H368</f>
        <v>-0.48120033333333367</v>
      </c>
      <c r="H368" s="20">
        <f>-RawSEM!I368+RawSCADA!I368</f>
        <v>0.78872633333334363</v>
      </c>
      <c r="I368" s="20">
        <f>-RawSEM!J368+RawSCADA!J368</f>
        <v>-21.276680222222211</v>
      </c>
      <c r="J368" s="56" t="str">
        <f t="shared" si="31"/>
        <v>10-Apr-2025  Bl No 79</v>
      </c>
      <c r="K368" s="18">
        <f t="shared" si="30"/>
        <v>10</v>
      </c>
      <c r="U368" s="75">
        <f>IF(ISERROR(C368/RawSEM!D368)=TRUE,0,C368/RawSEM!D368)</f>
        <v>4.172007808818981E-2</v>
      </c>
      <c r="V368" s="75">
        <f>IF(ISERROR(D368/RawSEM!E368)=TRUE,0,D368/RawSEM!E368)</f>
        <v>6.8452927930930342E-3</v>
      </c>
      <c r="W368" s="75">
        <f>IF(ISERROR(E368/RawSEM!F368)=TRUE,0,E368/RawSEM!F368)</f>
        <v>7.016657945840549E-3</v>
      </c>
      <c r="X368" s="75">
        <f>IF(ISERROR(F368/RawSEM!G368)=TRUE,0,F368/RawSEM!G368)</f>
        <v>-2.4405041956853031E-3</v>
      </c>
      <c r="Y368" s="75">
        <f>IF(ISERROR(G368/RawSEM!H368)=TRUE,0,G368/RawSEM!H368)</f>
        <v>-3.8152713291385492E-3</v>
      </c>
      <c r="Z368" s="75">
        <f>IF(ISERROR(H368/RawSEM!I368)=TRUE,0,H368/RawSEM!I368)</f>
        <v>9.7195070454935088E-3</v>
      </c>
      <c r="AA368" s="75">
        <f>IF(ISERROR(I368/RawSEM!J368)=TRUE,0,I368/RawSEM!J368)</f>
        <v>-0.17025157813127911</v>
      </c>
      <c r="AB368" s="56" t="str">
        <f t="shared" si="32"/>
        <v>10-Apr-2025  Bl No 79</v>
      </c>
      <c r="CQ368" s="75"/>
      <c r="CR368" s="75"/>
      <c r="CS368" s="75"/>
      <c r="CT368" s="75"/>
      <c r="CU368" s="75"/>
      <c r="CV368" s="75"/>
      <c r="CW368" s="75"/>
      <c r="CX368" s="56"/>
    </row>
    <row r="369" spans="1:102" ht="17.100000000000001" customHeight="1" x14ac:dyDescent="0.25">
      <c r="A369" s="60">
        <f>RawSEM!A369</f>
        <v>45757</v>
      </c>
      <c r="B369" s="18">
        <v>80</v>
      </c>
      <c r="C369" s="20">
        <f>-RawSEM!D369+RawSCADA!D369</f>
        <v>52.642504111111293</v>
      </c>
      <c r="D369" s="20">
        <f>-RawSEM!E369+RawSCADA!E369</f>
        <v>1.2956197777777732</v>
      </c>
      <c r="E369" s="20">
        <f>-RawSEM!F369+RawSCADA!F369</f>
        <v>2.1077819999999861</v>
      </c>
      <c r="F369" s="20">
        <f>-RawSEM!G369+RawSCADA!G369</f>
        <v>-6.1334222222200196E-2</v>
      </c>
      <c r="G369" s="20">
        <f>-RawSEM!H369+RawSCADA!H369</f>
        <v>-0.70761288888888885</v>
      </c>
      <c r="H369" s="20">
        <f>-RawSEM!I369+RawSCADA!I369</f>
        <v>-2.772347333333343</v>
      </c>
      <c r="I369" s="20">
        <f>-RawSEM!J369+RawSCADA!J369</f>
        <v>-18.952924777777767</v>
      </c>
      <c r="J369" s="56" t="str">
        <f t="shared" si="31"/>
        <v>10-Apr-2025  Bl No 80</v>
      </c>
      <c r="K369" s="18">
        <f t="shared" si="30"/>
        <v>10</v>
      </c>
      <c r="U369" s="75">
        <f>IF(ISERROR(C369/RawSEM!D369)=TRUE,0,C369/RawSEM!D369)</f>
        <v>4.1094580870211062E-2</v>
      </c>
      <c r="V369" s="75">
        <f>IF(ISERROR(D369/RawSEM!E369)=TRUE,0,D369/RawSEM!E369)</f>
        <v>6.4961274615102458E-3</v>
      </c>
      <c r="W369" s="75">
        <f>IF(ISERROR(E369/RawSEM!F369)=TRUE,0,E369/RawSEM!F369)</f>
        <v>9.0110349568553617E-3</v>
      </c>
      <c r="X369" s="75">
        <f>IF(ISERROR(F369/RawSEM!G369)=TRUE,0,F369/RawSEM!G369)</f>
        <v>-4.2290088618010226E-4</v>
      </c>
      <c r="Y369" s="75">
        <f>IF(ISERROR(G369/RawSEM!H369)=TRUE,0,G369/RawSEM!H369)</f>
        <v>-5.692526232839782E-3</v>
      </c>
      <c r="Z369" s="75">
        <f>IF(ISERROR(H369/RawSEM!I369)=TRUE,0,H369/RawSEM!I369)</f>
        <v>-3.2973987275126349E-2</v>
      </c>
      <c r="AA369" s="75">
        <f>IF(ISERROR(I369/RawSEM!J369)=TRUE,0,I369/RawSEM!J369)</f>
        <v>-0.15507017399361298</v>
      </c>
      <c r="AB369" s="56" t="str">
        <f t="shared" si="32"/>
        <v>10-Apr-2025  Bl No 80</v>
      </c>
      <c r="CQ369" s="75"/>
      <c r="CR369" s="75"/>
      <c r="CS369" s="75"/>
      <c r="CT369" s="75"/>
      <c r="CU369" s="75"/>
      <c r="CV369" s="75"/>
      <c r="CW369" s="75"/>
      <c r="CX369" s="56"/>
    </row>
    <row r="370" spans="1:102" ht="17.100000000000001" customHeight="1" x14ac:dyDescent="0.25">
      <c r="A370" s="60">
        <f>RawSEM!A370</f>
        <v>45757</v>
      </c>
      <c r="B370" s="18">
        <v>81</v>
      </c>
      <c r="C370" s="20">
        <f>-RawSEM!D370+RawSCADA!D370</f>
        <v>53.948528111111045</v>
      </c>
      <c r="D370" s="20">
        <f>-RawSEM!E370+RawSCADA!E370</f>
        <v>0.96531188888889119</v>
      </c>
      <c r="E370" s="20">
        <f>-RawSEM!F370+RawSCADA!F370</f>
        <v>4.3233631111111208</v>
      </c>
      <c r="F370" s="20">
        <f>-RawSEM!G370+RawSCADA!G370</f>
        <v>-0.16963911111110974</v>
      </c>
      <c r="G370" s="20">
        <f>-RawSEM!H370+RawSCADA!H370</f>
        <v>-0.62662866666666162</v>
      </c>
      <c r="H370" s="20">
        <f>-RawSEM!I370+RawSCADA!I370</f>
        <v>-0.82098333333333073</v>
      </c>
      <c r="I370" s="20">
        <f>-RawSEM!J370+RawSCADA!J370</f>
        <v>-22.889347777777786</v>
      </c>
      <c r="J370" s="56" t="str">
        <f t="shared" si="31"/>
        <v>10-Apr-2025  Bl No 81</v>
      </c>
      <c r="K370" s="18">
        <f t="shared" si="30"/>
        <v>10</v>
      </c>
      <c r="U370" s="75">
        <f>IF(ISERROR(C370/RawSEM!D370)=TRUE,0,C370/RawSEM!D370)</f>
        <v>4.3433742652211942E-2</v>
      </c>
      <c r="V370" s="75">
        <f>IF(ISERROR(D370/RawSEM!E370)=TRUE,0,D370/RawSEM!E370)</f>
        <v>4.8124755422709782E-3</v>
      </c>
      <c r="W370" s="75">
        <f>IF(ISERROR(E370/RawSEM!F370)=TRUE,0,E370/RawSEM!F370)</f>
        <v>1.8168857047147317E-2</v>
      </c>
      <c r="X370" s="75">
        <f>IF(ISERROR(F370/RawSEM!G370)=TRUE,0,F370/RawSEM!G370)</f>
        <v>-1.2003022529680236E-3</v>
      </c>
      <c r="Y370" s="75">
        <f>IF(ISERROR(G370/RawSEM!H370)=TRUE,0,G370/RawSEM!H370)</f>
        <v>-5.1599857268335115E-3</v>
      </c>
      <c r="Z370" s="75">
        <f>IF(ISERROR(H370/RawSEM!I370)=TRUE,0,H370/RawSEM!I370)</f>
        <v>-8.2943695477641199E-3</v>
      </c>
      <c r="AA370" s="75">
        <f>IF(ISERROR(I370/RawSEM!J370)=TRUE,0,I370/RawSEM!J370)</f>
        <v>-0.1782026614985471</v>
      </c>
      <c r="AB370" s="56" t="str">
        <f t="shared" si="32"/>
        <v>10-Apr-2025  Bl No 81</v>
      </c>
      <c r="CQ370" s="75"/>
      <c r="CR370" s="75"/>
      <c r="CS370" s="75"/>
      <c r="CT370" s="75"/>
      <c r="CU370" s="75"/>
      <c r="CV370" s="75"/>
      <c r="CW370" s="75"/>
      <c r="CX370" s="56"/>
    </row>
    <row r="371" spans="1:102" ht="17.100000000000001" customHeight="1" x14ac:dyDescent="0.25">
      <c r="A371" s="60">
        <f>RawSEM!A371</f>
        <v>45757</v>
      </c>
      <c r="B371" s="18">
        <v>82</v>
      </c>
      <c r="C371" s="20">
        <f>-RawSEM!D371+RawSCADA!D371</f>
        <v>52.487128666666649</v>
      </c>
      <c r="D371" s="20">
        <f>-RawSEM!E371+RawSCADA!E371</f>
        <v>1.608810888888911</v>
      </c>
      <c r="E371" s="20">
        <f>-RawSEM!F371+RawSCADA!F371</f>
        <v>5.016072555555553</v>
      </c>
      <c r="F371" s="20">
        <f>-RawSEM!G371+RawSCADA!G371</f>
        <v>-0.49362066666668625</v>
      </c>
      <c r="G371" s="20">
        <f>-RawSEM!H371+RawSCADA!H371</f>
        <v>-0.41489199999999471</v>
      </c>
      <c r="H371" s="20">
        <f>-RawSEM!I371+RawSCADA!I371</f>
        <v>1.0711981111111157</v>
      </c>
      <c r="I371" s="20">
        <f>-RawSEM!J371+RawSCADA!J371</f>
        <v>-25.751927444444462</v>
      </c>
      <c r="J371" s="56" t="str">
        <f t="shared" si="31"/>
        <v>10-Apr-2025  Bl No 82</v>
      </c>
      <c r="K371" s="18">
        <f t="shared" si="30"/>
        <v>10</v>
      </c>
      <c r="U371" s="75">
        <f>IF(ISERROR(C371/RawSEM!D371)=TRUE,0,C371/RawSEM!D371)</f>
        <v>4.3619632071858122E-2</v>
      </c>
      <c r="V371" s="75">
        <f>IF(ISERROR(D371/RawSEM!E371)=TRUE,0,D371/RawSEM!E371)</f>
        <v>8.1338880320704337E-3</v>
      </c>
      <c r="W371" s="75">
        <f>IF(ISERROR(E371/RawSEM!F371)=TRUE,0,E371/RawSEM!F371)</f>
        <v>2.1347587644945525E-2</v>
      </c>
      <c r="X371" s="75">
        <f>IF(ISERROR(F371/RawSEM!G371)=TRUE,0,F371/RawSEM!G371)</f>
        <v>-3.5495229231528405E-3</v>
      </c>
      <c r="Y371" s="75">
        <f>IF(ISERROR(G371/RawSEM!H371)=TRUE,0,G371/RawSEM!H371)</f>
        <v>-3.6011929561424981E-3</v>
      </c>
      <c r="Z371" s="75">
        <f>IF(ISERROR(H371/RawSEM!I371)=TRUE,0,H371/RawSEM!I371)</f>
        <v>1.0877139598779019E-2</v>
      </c>
      <c r="AA371" s="75">
        <f>IF(ISERROR(I371/RawSEM!J371)=TRUE,0,I371/RawSEM!J371)</f>
        <v>-0.19782149497643572</v>
      </c>
      <c r="AB371" s="56" t="str">
        <f t="shared" si="32"/>
        <v>10-Apr-2025  Bl No 82</v>
      </c>
      <c r="CQ371" s="75"/>
      <c r="CR371" s="75"/>
      <c r="CS371" s="75"/>
      <c r="CT371" s="75"/>
      <c r="CU371" s="75"/>
      <c r="CV371" s="75"/>
      <c r="CW371" s="75"/>
      <c r="CX371" s="56"/>
    </row>
    <row r="372" spans="1:102" ht="17.100000000000001" customHeight="1" x14ac:dyDescent="0.25">
      <c r="A372" s="60">
        <f>RawSEM!A372</f>
        <v>45757</v>
      </c>
      <c r="B372" s="18">
        <v>83</v>
      </c>
      <c r="C372" s="20">
        <f>-RawSEM!D372+RawSCADA!D372</f>
        <v>40.048616333333257</v>
      </c>
      <c r="D372" s="20">
        <f>-RawSEM!E372+RawSCADA!E372</f>
        <v>1.4939791111111163</v>
      </c>
      <c r="E372" s="20">
        <f>-RawSEM!F372+RawSCADA!F372</f>
        <v>3.050009111111109</v>
      </c>
      <c r="F372" s="20">
        <f>-RawSEM!G372+RawSCADA!G372</f>
        <v>-0.3940508888888985</v>
      </c>
      <c r="G372" s="20">
        <f>-RawSEM!H372+RawSCADA!H372</f>
        <v>-0.37070666666666341</v>
      </c>
      <c r="H372" s="20">
        <f>-RawSEM!I372+RawSCADA!I372</f>
        <v>0.80750122222222842</v>
      </c>
      <c r="I372" s="20">
        <f>-RawSEM!J372+RawSCADA!J372</f>
        <v>-13.418909666666679</v>
      </c>
      <c r="J372" s="56" t="str">
        <f t="shared" si="31"/>
        <v>10-Apr-2025  Bl No 83</v>
      </c>
      <c r="K372" s="18">
        <f t="shared" si="30"/>
        <v>10</v>
      </c>
      <c r="U372" s="75">
        <f>IF(ISERROR(C372/RawSEM!D372)=TRUE,0,C372/RawSEM!D372)</f>
        <v>3.3646689519940418E-2</v>
      </c>
      <c r="V372" s="75">
        <f>IF(ISERROR(D372/RawSEM!E372)=TRUE,0,D372/RawSEM!E372)</f>
        <v>7.8179685589724948E-3</v>
      </c>
      <c r="W372" s="75">
        <f>IF(ISERROR(E372/RawSEM!F372)=TRUE,0,E372/RawSEM!F372)</f>
        <v>1.283336830357309E-2</v>
      </c>
      <c r="X372" s="75">
        <f>IF(ISERROR(F372/RawSEM!G372)=TRUE,0,F372/RawSEM!G372)</f>
        <v>-2.8223318355197168E-3</v>
      </c>
      <c r="Y372" s="75">
        <f>IF(ISERROR(G372/RawSEM!H372)=TRUE,0,G372/RawSEM!H372)</f>
        <v>-3.3756088795644425E-3</v>
      </c>
      <c r="Z372" s="75">
        <f>IF(ISERROR(H372/RawSEM!I372)=TRUE,0,H372/RawSEM!I372)</f>
        <v>7.7478663149402474E-3</v>
      </c>
      <c r="AA372" s="75">
        <f>IF(ISERROR(I372/RawSEM!J372)=TRUE,0,I372/RawSEM!J372)</f>
        <v>-0.10380047082727403</v>
      </c>
      <c r="AB372" s="56" t="str">
        <f t="shared" si="32"/>
        <v>10-Apr-2025  Bl No 83</v>
      </c>
      <c r="CQ372" s="75"/>
      <c r="CR372" s="75"/>
      <c r="CS372" s="75"/>
      <c r="CT372" s="75"/>
      <c r="CU372" s="75"/>
      <c r="CV372" s="75"/>
      <c r="CW372" s="75"/>
      <c r="CX372" s="56"/>
    </row>
    <row r="373" spans="1:102" ht="17.100000000000001" customHeight="1" x14ac:dyDescent="0.25">
      <c r="A373" s="60">
        <f>RawSEM!A373</f>
        <v>45757</v>
      </c>
      <c r="B373" s="18">
        <v>84</v>
      </c>
      <c r="C373" s="20">
        <f>-RawSEM!D373+RawSCADA!D373</f>
        <v>20.739114333333191</v>
      </c>
      <c r="D373" s="20">
        <f>-RawSEM!E373+RawSCADA!E373</f>
        <v>2.9143750000000068</v>
      </c>
      <c r="E373" s="20">
        <f>-RawSEM!F373+RawSCADA!F373</f>
        <v>2.5583584444444512</v>
      </c>
      <c r="F373" s="20">
        <f>-RawSEM!G373+RawSCADA!G373</f>
        <v>-1.2157835555555607</v>
      </c>
      <c r="G373" s="20">
        <f>-RawSEM!H373+RawSCADA!H373</f>
        <v>-0.57315055555555716</v>
      </c>
      <c r="H373" s="20">
        <f>-RawSEM!I373+RawSCADA!I373</f>
        <v>0.33817488888888647</v>
      </c>
      <c r="I373" s="20">
        <f>-RawSEM!J373+RawSCADA!J373</f>
        <v>-2.2891854444444277</v>
      </c>
      <c r="J373" s="56" t="str">
        <f t="shared" si="31"/>
        <v>10-Apr-2025  Bl No 84</v>
      </c>
      <c r="K373" s="18">
        <f t="shared" si="30"/>
        <v>10</v>
      </c>
      <c r="U373" s="75">
        <f>IF(ISERROR(C373/RawSEM!D373)=TRUE,0,C373/RawSEM!D373)</f>
        <v>1.7728382184594518E-2</v>
      </c>
      <c r="V373" s="75">
        <f>IF(ISERROR(D373/RawSEM!E373)=TRUE,0,D373/RawSEM!E373)</f>
        <v>1.7775214263797464E-2</v>
      </c>
      <c r="W373" s="75">
        <f>IF(ISERROR(E373/RawSEM!F373)=TRUE,0,E373/RawSEM!F373)</f>
        <v>1.0579291991566084E-2</v>
      </c>
      <c r="X373" s="75">
        <f>IF(ISERROR(F373/RawSEM!G373)=TRUE,0,F373/RawSEM!G373)</f>
        <v>-8.9110504732563336E-3</v>
      </c>
      <c r="Y373" s="75">
        <f>IF(ISERROR(G373/RawSEM!H373)=TRUE,0,G373/RawSEM!H373)</f>
        <v>-5.0787446616792596E-3</v>
      </c>
      <c r="Z373" s="75">
        <f>IF(ISERROR(H373/RawSEM!I373)=TRUE,0,H373/RawSEM!I373)</f>
        <v>3.3154400871459456E-3</v>
      </c>
      <c r="AA373" s="75">
        <f>IF(ISERROR(I373/RawSEM!J373)=TRUE,0,I373/RawSEM!J373)</f>
        <v>-1.7542511237673173E-2</v>
      </c>
      <c r="AB373" s="56" t="str">
        <f t="shared" si="32"/>
        <v>10-Apr-2025  Bl No 84</v>
      </c>
      <c r="CQ373" s="75"/>
      <c r="CR373" s="75"/>
      <c r="CS373" s="75"/>
      <c r="CT373" s="75"/>
      <c r="CU373" s="75"/>
      <c r="CV373" s="75"/>
      <c r="CW373" s="75"/>
      <c r="CX373" s="56"/>
    </row>
    <row r="374" spans="1:102" ht="17.100000000000001" customHeight="1" x14ac:dyDescent="0.25">
      <c r="A374" s="60">
        <f>RawSEM!A374</f>
        <v>45757</v>
      </c>
      <c r="B374" s="18">
        <v>85</v>
      </c>
      <c r="C374" s="20">
        <f>-RawSEM!D374+RawSCADA!D374</f>
        <v>16.883276444444391</v>
      </c>
      <c r="D374" s="20">
        <f>-RawSEM!E374+RawSCADA!E374</f>
        <v>3.5832220000000063</v>
      </c>
      <c r="E374" s="20">
        <f>-RawSEM!F374+RawSCADA!F374</f>
        <v>2.4916362222222403</v>
      </c>
      <c r="F374" s="20">
        <f>-RawSEM!G374+RawSCADA!G374</f>
        <v>-0.84904433333335305</v>
      </c>
      <c r="G374" s="20">
        <f>-RawSEM!H374+RawSCADA!H374</f>
        <v>0.77889477777777927</v>
      </c>
      <c r="H374" s="20">
        <f>-RawSEM!I374+RawSCADA!I374</f>
        <v>0.61114200000000096</v>
      </c>
      <c r="I374" s="20">
        <f>-RawSEM!J374+RawSCADA!J374</f>
        <v>-1.0989605555555499</v>
      </c>
      <c r="J374" s="56" t="str">
        <f t="shared" si="31"/>
        <v>10-Apr-2025  Bl No 85</v>
      </c>
      <c r="K374" s="18">
        <f t="shared" si="30"/>
        <v>10</v>
      </c>
      <c r="U374" s="75">
        <f>IF(ISERROR(C374/RawSEM!D374)=TRUE,0,C374/RawSEM!D374)</f>
        <v>1.4091997500788808E-2</v>
      </c>
      <c r="V374" s="75">
        <f>IF(ISERROR(D374/RawSEM!E374)=TRUE,0,D374/RawSEM!E374)</f>
        <v>2.6995753875455098E-2</v>
      </c>
      <c r="W374" s="75">
        <f>IF(ISERROR(E374/RawSEM!F374)=TRUE,0,E374/RawSEM!F374)</f>
        <v>1.025785145772605E-2</v>
      </c>
      <c r="X374" s="75">
        <f>IF(ISERROR(F374/RawSEM!G374)=TRUE,0,F374/RawSEM!G374)</f>
        <v>-6.5172989969084355E-3</v>
      </c>
      <c r="Y374" s="75">
        <f>IF(ISERROR(G374/RawSEM!H374)=TRUE,0,G374/RawSEM!H374)</f>
        <v>7.2529274290605052E-3</v>
      </c>
      <c r="Z374" s="75">
        <f>IF(ISERROR(H374/RawSEM!I374)=TRUE,0,H374/RawSEM!I374)</f>
        <v>6.2553429301365924E-3</v>
      </c>
      <c r="AA374" s="75">
        <f>IF(ISERROR(I374/RawSEM!J374)=TRUE,0,I374/RawSEM!J374)</f>
        <v>-8.8028394025352931E-3</v>
      </c>
      <c r="AB374" s="56" t="str">
        <f t="shared" si="32"/>
        <v>10-Apr-2025  Bl No 85</v>
      </c>
      <c r="CQ374" s="75"/>
      <c r="CR374" s="75"/>
      <c r="CS374" s="75"/>
      <c r="CT374" s="75"/>
      <c r="CU374" s="75"/>
      <c r="CV374" s="75"/>
      <c r="CW374" s="75"/>
      <c r="CX374" s="56"/>
    </row>
    <row r="375" spans="1:102" ht="17.100000000000001" customHeight="1" x14ac:dyDescent="0.25">
      <c r="A375" s="60">
        <f>RawSEM!A375</f>
        <v>45757</v>
      </c>
      <c r="B375" s="18">
        <v>86</v>
      </c>
      <c r="C375" s="20">
        <f>-RawSEM!D375+RawSCADA!D375</f>
        <v>9.9421485555556046</v>
      </c>
      <c r="D375" s="20">
        <f>-RawSEM!E375+RawSCADA!E375</f>
        <v>2.1717136666666619</v>
      </c>
      <c r="E375" s="20">
        <f>-RawSEM!F375+RawSCADA!F375</f>
        <v>1.5762123333333307</v>
      </c>
      <c r="F375" s="20">
        <f>-RawSEM!G375+RawSCADA!G375</f>
        <v>-1.5464747777777887</v>
      </c>
      <c r="G375" s="20">
        <f>-RawSEM!H375+RawSCADA!H375</f>
        <v>0.72343122222221723</v>
      </c>
      <c r="H375" s="20">
        <f>-RawSEM!I375+RawSCADA!I375</f>
        <v>0.60879633333333061</v>
      </c>
      <c r="I375" s="20">
        <f>-RawSEM!J375+RawSCADA!J375</f>
        <v>-2.5206419999999952</v>
      </c>
      <c r="J375" s="56" t="str">
        <f t="shared" si="31"/>
        <v>10-Apr-2025  Bl No 86</v>
      </c>
      <c r="K375" s="18">
        <f t="shared" si="30"/>
        <v>10</v>
      </c>
      <c r="U375" s="75">
        <f>IF(ISERROR(C375/RawSEM!D375)=TRUE,0,C375/RawSEM!D375)</f>
        <v>8.19308489274417E-3</v>
      </c>
      <c r="V375" s="75">
        <f>IF(ISERROR(D375/RawSEM!E375)=TRUE,0,D375/RawSEM!E375)</f>
        <v>1.7666090192454492E-2</v>
      </c>
      <c r="W375" s="75">
        <f>IF(ISERROR(E375/RawSEM!F375)=TRUE,0,E375/RawSEM!F375)</f>
        <v>6.4881686455110499E-3</v>
      </c>
      <c r="X375" s="75">
        <f>IF(ISERROR(F375/RawSEM!G375)=TRUE,0,F375/RawSEM!G375)</f>
        <v>-1.2338617803478849E-2</v>
      </c>
      <c r="Y375" s="75">
        <f>IF(ISERROR(G375/RawSEM!H375)=TRUE,0,G375/RawSEM!H375)</f>
        <v>7.1159035865421116E-3</v>
      </c>
      <c r="Z375" s="75">
        <f>IF(ISERROR(H375/RawSEM!I375)=TRUE,0,H375/RawSEM!I375)</f>
        <v>6.2614815089081692E-3</v>
      </c>
      <c r="AA375" s="75">
        <f>IF(ISERROR(I375/RawSEM!J375)=TRUE,0,I375/RawSEM!J375)</f>
        <v>-2.0629075659962248E-2</v>
      </c>
      <c r="AB375" s="56" t="str">
        <f t="shared" si="32"/>
        <v>10-Apr-2025  Bl No 86</v>
      </c>
      <c r="CQ375" s="75"/>
      <c r="CR375" s="75"/>
      <c r="CS375" s="75"/>
      <c r="CT375" s="75"/>
      <c r="CU375" s="75"/>
      <c r="CV375" s="75"/>
      <c r="CW375" s="75"/>
      <c r="CX375" s="56"/>
    </row>
    <row r="376" spans="1:102" ht="17.100000000000001" customHeight="1" x14ac:dyDescent="0.25">
      <c r="A376" s="60">
        <f>RawSEM!A376</f>
        <v>45757</v>
      </c>
      <c r="B376" s="18">
        <v>87</v>
      </c>
      <c r="C376" s="20">
        <f>-RawSEM!D376+RawSCADA!D376</f>
        <v>1.4323970000000372</v>
      </c>
      <c r="D376" s="20">
        <f>-RawSEM!E376+RawSCADA!E376</f>
        <v>2.1429073333333406</v>
      </c>
      <c r="E376" s="20">
        <f>-RawSEM!F376+RawSCADA!F376</f>
        <v>2.5842345555555539</v>
      </c>
      <c r="F376" s="20">
        <f>-RawSEM!G376+RawSCADA!G376</f>
        <v>-0.78765022222222569</v>
      </c>
      <c r="G376" s="20">
        <f>-RawSEM!H376+RawSCADA!H376</f>
        <v>0.62099833333333265</v>
      </c>
      <c r="H376" s="20">
        <f>-RawSEM!I376+RawSCADA!I376</f>
        <v>0.63888877777777964</v>
      </c>
      <c r="I376" s="20">
        <f>-RawSEM!J376+RawSCADA!J376</f>
        <v>-2.1385837777777823</v>
      </c>
      <c r="J376" s="56" t="str">
        <f t="shared" si="31"/>
        <v>10-Apr-2025  Bl No 87</v>
      </c>
      <c r="K376" s="18">
        <f t="shared" si="30"/>
        <v>10</v>
      </c>
      <c r="U376" s="75">
        <f>IF(ISERROR(C376/RawSEM!D376)=TRUE,0,C376/RawSEM!D376)</f>
        <v>1.180605859117521E-3</v>
      </c>
      <c r="V376" s="75">
        <f>IF(ISERROR(D376/RawSEM!E376)=TRUE,0,D376/RawSEM!E376)</f>
        <v>1.8751305195697194E-2</v>
      </c>
      <c r="W376" s="75">
        <f>IF(ISERROR(E376/RawSEM!F376)=TRUE,0,E376/RawSEM!F376)</f>
        <v>1.0464513195491087E-2</v>
      </c>
      <c r="X376" s="75">
        <f>IF(ISERROR(F376/RawSEM!G376)=TRUE,0,F376/RawSEM!G376)</f>
        <v>-6.6098203165118738E-3</v>
      </c>
      <c r="Y376" s="75">
        <f>IF(ISERROR(G376/RawSEM!H376)=TRUE,0,G376/RawSEM!H376)</f>
        <v>6.4872212193640699E-3</v>
      </c>
      <c r="Z376" s="75">
        <f>IF(ISERROR(H376/RawSEM!I376)=TRUE,0,H376/RawSEM!I376)</f>
        <v>6.8843399557103595E-3</v>
      </c>
      <c r="AA376" s="75">
        <f>IF(ISERROR(I376/RawSEM!J376)=TRUE,0,I376/RawSEM!J376)</f>
        <v>-1.7205904228196643E-2</v>
      </c>
      <c r="AB376" s="56" t="str">
        <f t="shared" si="32"/>
        <v>10-Apr-2025  Bl No 87</v>
      </c>
      <c r="CQ376" s="75"/>
      <c r="CR376" s="75"/>
      <c r="CS376" s="75"/>
      <c r="CT376" s="75"/>
      <c r="CU376" s="75"/>
      <c r="CV376" s="75"/>
      <c r="CW376" s="75"/>
      <c r="CX376" s="56"/>
    </row>
    <row r="377" spans="1:102" ht="17.100000000000001" customHeight="1" x14ac:dyDescent="0.25">
      <c r="A377" s="60">
        <f>RawSEM!A377</f>
        <v>45757</v>
      </c>
      <c r="B377" s="18">
        <v>88</v>
      </c>
      <c r="C377" s="20">
        <f>-RawSEM!D377+RawSCADA!D377</f>
        <v>3.2708408888890972</v>
      </c>
      <c r="D377" s="20">
        <f>-RawSEM!E377+RawSCADA!E377</f>
        <v>2.936343111111114</v>
      </c>
      <c r="E377" s="20">
        <f>-RawSEM!F377+RawSCADA!F377</f>
        <v>2.5778322222222414</v>
      </c>
      <c r="F377" s="20">
        <f>-RawSEM!G377+RawSCADA!G377</f>
        <v>-1.098701333333338</v>
      </c>
      <c r="G377" s="20">
        <f>-RawSEM!H377+RawSCADA!H377</f>
        <v>0.90965511111110686</v>
      </c>
      <c r="H377" s="20">
        <f>-RawSEM!I377+RawSCADA!I377</f>
        <v>0.61108655555555913</v>
      </c>
      <c r="I377" s="20">
        <f>-RawSEM!J377+RawSCADA!J377</f>
        <v>-1.4951523333333228</v>
      </c>
      <c r="J377" s="56" t="str">
        <f t="shared" si="31"/>
        <v>10-Apr-2025  Bl No 88</v>
      </c>
      <c r="K377" s="18">
        <f t="shared" si="30"/>
        <v>10</v>
      </c>
      <c r="U377" s="75">
        <f>IF(ISERROR(C377/RawSEM!D377)=TRUE,0,C377/RawSEM!D377)</f>
        <v>2.7492302754843724E-3</v>
      </c>
      <c r="V377" s="75">
        <f>IF(ISERROR(D377/RawSEM!E377)=TRUE,0,D377/RawSEM!E377)</f>
        <v>2.7857389329065195E-2</v>
      </c>
      <c r="W377" s="75">
        <f>IF(ISERROR(E377/RawSEM!F377)=TRUE,0,E377/RawSEM!F377)</f>
        <v>1.0610878225547462E-2</v>
      </c>
      <c r="X377" s="75">
        <f>IF(ISERROR(F377/RawSEM!G377)=TRUE,0,F377/RawSEM!G377)</f>
        <v>-9.6537681047105979E-3</v>
      </c>
      <c r="Y377" s="75">
        <f>IF(ISERROR(G377/RawSEM!H377)=TRUE,0,G377/RawSEM!H377)</f>
        <v>9.7807329418600642E-3</v>
      </c>
      <c r="Z377" s="75">
        <f>IF(ISERROR(H377/RawSEM!I377)=TRUE,0,H377/RawSEM!I377)</f>
        <v>6.8185795658547918E-3</v>
      </c>
      <c r="AA377" s="75">
        <f>IF(ISERROR(I377/RawSEM!J377)=TRUE,0,I377/RawSEM!J377)</f>
        <v>-1.278616133835939E-2</v>
      </c>
      <c r="AB377" s="56" t="str">
        <f t="shared" si="32"/>
        <v>10-Apr-2025  Bl No 88</v>
      </c>
      <c r="CQ377" s="75"/>
      <c r="CR377" s="75"/>
      <c r="CS377" s="75"/>
      <c r="CT377" s="75"/>
      <c r="CU377" s="75"/>
      <c r="CV377" s="75"/>
      <c r="CW377" s="75"/>
      <c r="CX377" s="56"/>
    </row>
    <row r="378" spans="1:102" ht="17.100000000000001" customHeight="1" x14ac:dyDescent="0.25">
      <c r="A378" s="60">
        <f>RawSEM!A378</f>
        <v>45757</v>
      </c>
      <c r="B378" s="18">
        <v>89</v>
      </c>
      <c r="C378" s="20">
        <f>-RawSEM!D378+RawSCADA!D378</f>
        <v>1.5028144444445388</v>
      </c>
      <c r="D378" s="20">
        <f>-RawSEM!E378+RawSCADA!E378</f>
        <v>3.3139703333333301</v>
      </c>
      <c r="E378" s="20">
        <f>-RawSEM!F378+RawSCADA!F378</f>
        <v>1.4560906666666824</v>
      </c>
      <c r="F378" s="20">
        <f>-RawSEM!G378+RawSCADA!G378</f>
        <v>-1.0033481111111087</v>
      </c>
      <c r="G378" s="20">
        <f>-RawSEM!H378+RawSCADA!H378</f>
        <v>0.56579622222221815</v>
      </c>
      <c r="H378" s="20">
        <f>-RawSEM!I378+RawSCADA!I378</f>
        <v>0.29260766666666882</v>
      </c>
      <c r="I378" s="20">
        <f>-RawSEM!J378+RawSCADA!J378</f>
        <v>-1.8825854444444445</v>
      </c>
      <c r="J378" s="56" t="str">
        <f t="shared" si="31"/>
        <v>10-Apr-2025  Bl No 89</v>
      </c>
      <c r="K378" s="18">
        <f t="shared" si="30"/>
        <v>10</v>
      </c>
      <c r="U378" s="75">
        <f>IF(ISERROR(C378/RawSEM!D378)=TRUE,0,C378/RawSEM!D378)</f>
        <v>1.2879260666621819E-3</v>
      </c>
      <c r="V378" s="75">
        <f>IF(ISERROR(D378/RawSEM!E378)=TRUE,0,D378/RawSEM!E378)</f>
        <v>3.4312982232522111E-2</v>
      </c>
      <c r="W378" s="75">
        <f>IF(ISERROR(E378/RawSEM!F378)=TRUE,0,E378/RawSEM!F378)</f>
        <v>5.9764415899410048E-3</v>
      </c>
      <c r="X378" s="75">
        <f>IF(ISERROR(F378/RawSEM!G378)=TRUE,0,F378/RawSEM!G378)</f>
        <v>-9.2731502954207373E-3</v>
      </c>
      <c r="Y378" s="75">
        <f>IF(ISERROR(G378/RawSEM!H378)=TRUE,0,G378/RawSEM!H378)</f>
        <v>6.2426762505540783E-3</v>
      </c>
      <c r="Z378" s="75">
        <f>IF(ISERROR(H378/RawSEM!I378)=TRUE,0,H378/RawSEM!I378)</f>
        <v>3.3896758538454184E-3</v>
      </c>
      <c r="AA378" s="75">
        <f>IF(ISERROR(I378/RawSEM!J378)=TRUE,0,I378/RawSEM!J378)</f>
        <v>-1.6339731601771681E-2</v>
      </c>
      <c r="AB378" s="56" t="str">
        <f t="shared" si="32"/>
        <v>10-Apr-2025  Bl No 89</v>
      </c>
      <c r="CQ378" s="75"/>
      <c r="CR378" s="75"/>
      <c r="CS378" s="75"/>
      <c r="CT378" s="75"/>
      <c r="CU378" s="75"/>
      <c r="CV378" s="75"/>
      <c r="CW378" s="75"/>
      <c r="CX378" s="56"/>
    </row>
    <row r="379" spans="1:102" ht="17.100000000000001" customHeight="1" x14ac:dyDescent="0.25">
      <c r="A379" s="60">
        <f>RawSEM!A379</f>
        <v>45757</v>
      </c>
      <c r="B379" s="18">
        <v>90</v>
      </c>
      <c r="C379" s="20">
        <f>-RawSEM!D379+RawSCADA!D379</f>
        <v>-0.9794294444445768</v>
      </c>
      <c r="D379" s="20">
        <f>-RawSEM!E379+RawSCADA!E379</f>
        <v>2.5447108888888863</v>
      </c>
      <c r="E379" s="20">
        <f>-RawSEM!F379+RawSCADA!F379</f>
        <v>2.7575918888888964</v>
      </c>
      <c r="F379" s="20">
        <f>-RawSEM!G379+RawSCADA!G379</f>
        <v>-1.079346666666666</v>
      </c>
      <c r="G379" s="20">
        <f>-RawSEM!H379+RawSCADA!H379</f>
        <v>0.96047711111110345</v>
      </c>
      <c r="H379" s="20">
        <f>-RawSEM!I379+RawSCADA!I379</f>
        <v>0.27537866666666844</v>
      </c>
      <c r="I379" s="20">
        <f>-RawSEM!J379+RawSCADA!J379</f>
        <v>-0.95558900000000335</v>
      </c>
      <c r="J379" s="56" t="str">
        <f t="shared" si="31"/>
        <v>10-Apr-2025  Bl No 90</v>
      </c>
      <c r="K379" s="18">
        <f t="shared" si="30"/>
        <v>10</v>
      </c>
      <c r="U379" s="75">
        <f>IF(ISERROR(C379/RawSEM!D379)=TRUE,0,C379/RawSEM!D379)</f>
        <v>-8.2976665077989754E-4</v>
      </c>
      <c r="V379" s="75">
        <f>IF(ISERROR(D379/RawSEM!E379)=TRUE,0,D379/RawSEM!E379)</f>
        <v>2.1251466675541963E-2</v>
      </c>
      <c r="W379" s="75">
        <f>IF(ISERROR(E379/RawSEM!F379)=TRUE,0,E379/RawSEM!F379)</f>
        <v>1.1441397471437484E-2</v>
      </c>
      <c r="X379" s="75">
        <f>IF(ISERROR(F379/RawSEM!G379)=TRUE,0,F379/RawSEM!G379)</f>
        <v>-1.0344709446770361E-2</v>
      </c>
      <c r="Y379" s="75">
        <f>IF(ISERROR(G379/RawSEM!H379)=TRUE,0,G379/RawSEM!H379)</f>
        <v>1.1263686920807573E-2</v>
      </c>
      <c r="Z379" s="75">
        <f>IF(ISERROR(H379/RawSEM!I379)=TRUE,0,H379/RawSEM!I379)</f>
        <v>3.356573575681952E-3</v>
      </c>
      <c r="AA379" s="75">
        <f>IF(ISERROR(I379/RawSEM!J379)=TRUE,0,I379/RawSEM!J379)</f>
        <v>-8.4621712856697839E-3</v>
      </c>
      <c r="AB379" s="56" t="str">
        <f t="shared" si="32"/>
        <v>10-Apr-2025  Bl No 90</v>
      </c>
      <c r="CQ379" s="75"/>
      <c r="CR379" s="75"/>
      <c r="CS379" s="75"/>
      <c r="CT379" s="75"/>
      <c r="CU379" s="75"/>
      <c r="CV379" s="75"/>
      <c r="CW379" s="75"/>
      <c r="CX379" s="56"/>
    </row>
    <row r="380" spans="1:102" ht="17.100000000000001" customHeight="1" x14ac:dyDescent="0.25">
      <c r="A380" s="60">
        <f>RawSEM!A380</f>
        <v>45757</v>
      </c>
      <c r="B380" s="18">
        <v>91</v>
      </c>
      <c r="C380" s="20">
        <f>-RawSEM!D380+RawSCADA!D380</f>
        <v>-3.5798088888889197</v>
      </c>
      <c r="D380" s="20">
        <f>-RawSEM!E380+RawSCADA!E380</f>
        <v>2.0889773333333324</v>
      </c>
      <c r="E380" s="20">
        <f>-RawSEM!F380+RawSCADA!F380</f>
        <v>2.2353227777777818</v>
      </c>
      <c r="F380" s="20">
        <f>-RawSEM!G380+RawSCADA!G380</f>
        <v>-1.501553444444454</v>
      </c>
      <c r="G380" s="20">
        <f>-RawSEM!H380+RawSCADA!H380</f>
        <v>0.761428555555554</v>
      </c>
      <c r="H380" s="20">
        <f>-RawSEM!I380+RawSCADA!I380</f>
        <v>0.89508788888888091</v>
      </c>
      <c r="I380" s="20">
        <f>-RawSEM!J380+RawSCADA!J380</f>
        <v>-1.0118514444444457</v>
      </c>
      <c r="J380" s="56" t="str">
        <f t="shared" si="31"/>
        <v>10-Apr-2025  Bl No 91</v>
      </c>
      <c r="K380" s="18">
        <f t="shared" si="30"/>
        <v>10</v>
      </c>
      <c r="U380" s="75">
        <f>IF(ISERROR(C380/RawSEM!D380)=TRUE,0,C380/RawSEM!D380)</f>
        <v>-3.0576811512617731E-3</v>
      </c>
      <c r="V380" s="75">
        <f>IF(ISERROR(D380/RawSEM!E380)=TRUE,0,D380/RawSEM!E380)</f>
        <v>1.9009303806889914E-2</v>
      </c>
      <c r="W380" s="75">
        <f>IF(ISERROR(E380/RawSEM!F380)=TRUE,0,E380/RawSEM!F380)</f>
        <v>9.348903294762784E-3</v>
      </c>
      <c r="X380" s="75">
        <f>IF(ISERROR(F380/RawSEM!G380)=TRUE,0,F380/RawSEM!G380)</f>
        <v>-1.5101552889704295E-2</v>
      </c>
      <c r="Y380" s="75">
        <f>IF(ISERROR(G380/RawSEM!H380)=TRUE,0,G380/RawSEM!H380)</f>
        <v>9.1986633269976088E-3</v>
      </c>
      <c r="Z380" s="75">
        <f>IF(ISERROR(H380/RawSEM!I380)=TRUE,0,H380/RawSEM!I380)</f>
        <v>1.1464197929332155E-2</v>
      </c>
      <c r="AA380" s="75">
        <f>IF(ISERROR(I380/RawSEM!J380)=TRUE,0,I380/RawSEM!J380)</f>
        <v>-9.382965048372445E-3</v>
      </c>
      <c r="AB380" s="56" t="str">
        <f t="shared" si="32"/>
        <v>10-Apr-2025  Bl No 91</v>
      </c>
      <c r="CQ380" s="75"/>
      <c r="CR380" s="75"/>
      <c r="CS380" s="75"/>
      <c r="CT380" s="75"/>
      <c r="CU380" s="75"/>
      <c r="CV380" s="75"/>
      <c r="CW380" s="75"/>
      <c r="CX380" s="56"/>
    </row>
    <row r="381" spans="1:102" ht="17.100000000000001" customHeight="1" x14ac:dyDescent="0.25">
      <c r="A381" s="60">
        <f>RawSEM!A381</f>
        <v>45757</v>
      </c>
      <c r="B381" s="18">
        <v>92</v>
      </c>
      <c r="C381" s="20">
        <f>-RawSEM!D381+RawSCADA!D381</f>
        <v>-2.4248355555555463</v>
      </c>
      <c r="D381" s="20">
        <f>-RawSEM!E381+RawSCADA!E381</f>
        <v>2.2322766666666638</v>
      </c>
      <c r="E381" s="20">
        <f>-RawSEM!F381+RawSCADA!F381</f>
        <v>2.9417725555555592</v>
      </c>
      <c r="F381" s="20">
        <f>-RawSEM!G381+RawSCADA!G381</f>
        <v>-0.70985122222222685</v>
      </c>
      <c r="G381" s="20">
        <f>-RawSEM!H381+RawSCADA!H381</f>
        <v>1.1973757777777791</v>
      </c>
      <c r="H381" s="20">
        <f>-RawSEM!I381+RawSCADA!I381</f>
        <v>0.5077182222222234</v>
      </c>
      <c r="I381" s="20">
        <f>-RawSEM!J381+RawSCADA!J381</f>
        <v>-1.1897014444444522</v>
      </c>
      <c r="J381" s="56" t="str">
        <f t="shared" si="31"/>
        <v>10-Apr-2025  Bl No 92</v>
      </c>
      <c r="K381" s="18">
        <f t="shared" si="30"/>
        <v>10</v>
      </c>
      <c r="U381" s="75">
        <f>IF(ISERROR(C381/RawSEM!D381)=TRUE,0,C381/RawSEM!D381)</f>
        <v>-2.1177638765103057E-3</v>
      </c>
      <c r="V381" s="75">
        <f>IF(ISERROR(D381/RawSEM!E381)=TRUE,0,D381/RawSEM!E381)</f>
        <v>2.0444653717694983E-2</v>
      </c>
      <c r="W381" s="75">
        <f>IF(ISERROR(E381/RawSEM!F381)=TRUE,0,E381/RawSEM!F381)</f>
        <v>1.2333824525645853E-2</v>
      </c>
      <c r="X381" s="75">
        <f>IF(ISERROR(F381/RawSEM!G381)=TRUE,0,F381/RawSEM!G381)</f>
        <v>-7.3838566362623807E-3</v>
      </c>
      <c r="Y381" s="75">
        <f>IF(ISERROR(G381/RawSEM!H381)=TRUE,0,G381/RawSEM!H381)</f>
        <v>1.4911428479708132E-2</v>
      </c>
      <c r="Z381" s="75">
        <f>IF(ISERROR(H381/RawSEM!I381)=TRUE,0,H381/RawSEM!I381)</f>
        <v>6.7622190020221124E-3</v>
      </c>
      <c r="AA381" s="75">
        <f>IF(ISERROR(I381/RawSEM!J381)=TRUE,0,I381/RawSEM!J381)</f>
        <v>-1.1606933951137689E-2</v>
      </c>
      <c r="AB381" s="56" t="str">
        <f t="shared" si="32"/>
        <v>10-Apr-2025  Bl No 92</v>
      </c>
      <c r="CQ381" s="75"/>
      <c r="CR381" s="75"/>
      <c r="CS381" s="75"/>
      <c r="CT381" s="75"/>
      <c r="CU381" s="75"/>
      <c r="CV381" s="75"/>
      <c r="CW381" s="75"/>
      <c r="CX381" s="56"/>
    </row>
    <row r="382" spans="1:102" ht="17.100000000000001" customHeight="1" x14ac:dyDescent="0.25">
      <c r="A382" s="60">
        <f>RawSEM!A382</f>
        <v>45757</v>
      </c>
      <c r="B382" s="18">
        <v>93</v>
      </c>
      <c r="C382" s="20">
        <f>-RawSEM!D382+RawSCADA!D382</f>
        <v>-6.5472421111110179</v>
      </c>
      <c r="D382" s="20">
        <f>-RawSEM!E382+RawSCADA!E382</f>
        <v>2.6445066666666719</v>
      </c>
      <c r="E382" s="20">
        <f>-RawSEM!F382+RawSCADA!F382</f>
        <v>3.0966046666666784</v>
      </c>
      <c r="F382" s="20">
        <f>-RawSEM!G382+RawSCADA!G382</f>
        <v>-1.6092759999999942</v>
      </c>
      <c r="G382" s="20">
        <f>-RawSEM!H382+RawSCADA!H382</f>
        <v>0.75124488888889118</v>
      </c>
      <c r="H382" s="20">
        <f>-RawSEM!I382+RawSCADA!I382</f>
        <v>0.80813555555556604</v>
      </c>
      <c r="I382" s="20">
        <f>-RawSEM!J382+RawSCADA!J382</f>
        <v>-1.39675311111111</v>
      </c>
      <c r="J382" s="56" t="str">
        <f t="shared" si="31"/>
        <v>10-Apr-2025  Bl No 93</v>
      </c>
      <c r="K382" s="18">
        <f t="shared" si="30"/>
        <v>10</v>
      </c>
      <c r="U382" s="75">
        <f>IF(ISERROR(C382/RawSEM!D382)=TRUE,0,C382/RawSEM!D382)</f>
        <v>-5.8310061034857084E-3</v>
      </c>
      <c r="V382" s="75">
        <f>IF(ISERROR(D382/RawSEM!E382)=TRUE,0,D382/RawSEM!E382)</f>
        <v>2.3712862152791687E-2</v>
      </c>
      <c r="W382" s="75">
        <f>IF(ISERROR(E382/RawSEM!F382)=TRUE,0,E382/RawSEM!F382)</f>
        <v>1.2915661129643907E-2</v>
      </c>
      <c r="X382" s="75">
        <f>IF(ISERROR(F382/RawSEM!G382)=TRUE,0,F382/RawSEM!G382)</f>
        <v>-1.7372705172084585E-2</v>
      </c>
      <c r="Y382" s="75">
        <f>IF(ISERROR(G382/RawSEM!H382)=TRUE,0,G382/RawSEM!H382)</f>
        <v>9.4670549148229092E-3</v>
      </c>
      <c r="Z382" s="75">
        <f>IF(ISERROR(H382/RawSEM!I382)=TRUE,0,H382/RawSEM!I382)</f>
        <v>1.1794155802036866E-2</v>
      </c>
      <c r="AA382" s="75">
        <f>IF(ISERROR(I382/RawSEM!J382)=TRUE,0,I382/RawSEM!J382)</f>
        <v>-1.4180695323209588E-2</v>
      </c>
      <c r="AB382" s="56" t="str">
        <f t="shared" si="32"/>
        <v>10-Apr-2025  Bl No 93</v>
      </c>
      <c r="CQ382" s="75"/>
      <c r="CR382" s="75"/>
      <c r="CS382" s="75"/>
      <c r="CT382" s="75"/>
      <c r="CU382" s="75"/>
      <c r="CV382" s="75"/>
      <c r="CW382" s="75"/>
      <c r="CX382" s="56"/>
    </row>
    <row r="383" spans="1:102" ht="17.100000000000001" customHeight="1" x14ac:dyDescent="0.25">
      <c r="A383" s="60">
        <f>RawSEM!A383</f>
        <v>45757</v>
      </c>
      <c r="B383" s="18">
        <v>94</v>
      </c>
      <c r="C383" s="20">
        <f>-RawSEM!D383+RawSCADA!D383</f>
        <v>-2.9224675555556132</v>
      </c>
      <c r="D383" s="20">
        <f>-RawSEM!E383+RawSCADA!E383</f>
        <v>4.8831383333333349</v>
      </c>
      <c r="E383" s="20">
        <f>-RawSEM!F383+RawSCADA!F383</f>
        <v>2.8854248888888776</v>
      </c>
      <c r="F383" s="20">
        <f>-RawSEM!G383+RawSCADA!G383</f>
        <v>-1.1775737777777806</v>
      </c>
      <c r="G383" s="20">
        <f>-RawSEM!H383+RawSCADA!H383</f>
        <v>0.99860999999999933</v>
      </c>
      <c r="H383" s="20">
        <f>-RawSEM!I383+RawSCADA!I383</f>
        <v>0.21085855555554645</v>
      </c>
      <c r="I383" s="20">
        <f>-RawSEM!J383+RawSCADA!J383</f>
        <v>-0.90434422222222111</v>
      </c>
      <c r="J383" s="56" t="str">
        <f t="shared" si="31"/>
        <v>10-Apr-2025  Bl No 94</v>
      </c>
      <c r="K383" s="18">
        <f t="shared" si="30"/>
        <v>10</v>
      </c>
      <c r="U383" s="75">
        <f>IF(ISERROR(C383/RawSEM!D383)=TRUE,0,C383/RawSEM!D383)</f>
        <v>-2.5756489544561277E-3</v>
      </c>
      <c r="V383" s="75">
        <f>IF(ISERROR(D383/RawSEM!E383)=TRUE,0,D383/RawSEM!E383)</f>
        <v>4.395554742300449E-2</v>
      </c>
      <c r="W383" s="75">
        <f>IF(ISERROR(E383/RawSEM!F383)=TRUE,0,E383/RawSEM!F383)</f>
        <v>1.2000462849745876E-2</v>
      </c>
      <c r="X383" s="75">
        <f>IF(ISERROR(F383/RawSEM!G383)=TRUE,0,F383/RawSEM!G383)</f>
        <v>-1.3047125344691549E-2</v>
      </c>
      <c r="Y383" s="75">
        <f>IF(ISERROR(G383/RawSEM!H383)=TRUE,0,G383/RawSEM!H383)</f>
        <v>1.2400533468438925E-2</v>
      </c>
      <c r="Z383" s="75">
        <f>IF(ISERROR(H383/RawSEM!I383)=TRUE,0,H383/RawSEM!I383)</f>
        <v>3.2177604556650192E-3</v>
      </c>
      <c r="AA383" s="75">
        <f>IF(ISERROR(I383/RawSEM!J383)=TRUE,0,I383/RawSEM!J383)</f>
        <v>-9.2310164770355741E-3</v>
      </c>
      <c r="AB383" s="56" t="str">
        <f t="shared" si="32"/>
        <v>10-Apr-2025  Bl No 94</v>
      </c>
      <c r="CQ383" s="75"/>
      <c r="CR383" s="75"/>
      <c r="CS383" s="75"/>
      <c r="CT383" s="75"/>
      <c r="CU383" s="75"/>
      <c r="CV383" s="75"/>
      <c r="CW383" s="75"/>
      <c r="CX383" s="56"/>
    </row>
    <row r="384" spans="1:102" ht="17.100000000000001" customHeight="1" x14ac:dyDescent="0.25">
      <c r="A384" s="60">
        <f>RawSEM!A384</f>
        <v>45757</v>
      </c>
      <c r="B384" s="18">
        <v>95</v>
      </c>
      <c r="C384" s="20">
        <f>-RawSEM!D384+RawSCADA!D384</f>
        <v>-9.0132193333333817</v>
      </c>
      <c r="D384" s="20">
        <f>-RawSEM!E384+RawSCADA!E384</f>
        <v>4.0160846666666572</v>
      </c>
      <c r="E384" s="20">
        <f>-RawSEM!F384+RawSCADA!F384</f>
        <v>2.7741353333333336</v>
      </c>
      <c r="F384" s="20">
        <f>-RawSEM!G384+RawSCADA!G384</f>
        <v>-1.7536610000000081</v>
      </c>
      <c r="G384" s="20">
        <f>-RawSEM!H384+RawSCADA!H384</f>
        <v>1.7703135555555463</v>
      </c>
      <c r="H384" s="20">
        <f>-RawSEM!I384+RawSCADA!I384</f>
        <v>0.65627344444444446</v>
      </c>
      <c r="I384" s="20">
        <f>-RawSEM!J384+RawSCADA!J384</f>
        <v>-0.57486477777777623</v>
      </c>
      <c r="J384" s="56" t="str">
        <f t="shared" si="31"/>
        <v>10-Apr-2025  Bl No 95</v>
      </c>
      <c r="K384" s="18">
        <f t="shared" si="30"/>
        <v>10</v>
      </c>
      <c r="U384" s="75">
        <f>IF(ISERROR(C384/RawSEM!D384)=TRUE,0,C384/RawSEM!D384)</f>
        <v>-8.1438149653649001E-3</v>
      </c>
      <c r="V384" s="75">
        <f>IF(ISERROR(D384/RawSEM!E384)=TRUE,0,D384/RawSEM!E384)</f>
        <v>4.0391031926332185E-2</v>
      </c>
      <c r="W384" s="75">
        <f>IF(ISERROR(E384/RawSEM!F384)=TRUE,0,E384/RawSEM!F384)</f>
        <v>1.1711557372573721E-2</v>
      </c>
      <c r="X384" s="75">
        <f>IF(ISERROR(F384/RawSEM!G384)=TRUE,0,F384/RawSEM!G384)</f>
        <v>-1.9897510959702543E-2</v>
      </c>
      <c r="Y384" s="75">
        <f>IF(ISERROR(G384/RawSEM!H384)=TRUE,0,G384/RawSEM!H384)</f>
        <v>2.3522885647941329E-2</v>
      </c>
      <c r="Z384" s="75">
        <f>IF(ISERROR(H384/RawSEM!I384)=TRUE,0,H384/RawSEM!I384)</f>
        <v>1.0522868795448262E-2</v>
      </c>
      <c r="AA384" s="75">
        <f>IF(ISERROR(I384/RawSEM!J384)=TRUE,0,I384/RawSEM!J384)</f>
        <v>-5.9328509335630272E-3</v>
      </c>
      <c r="AB384" s="56" t="str">
        <f t="shared" si="32"/>
        <v>10-Apr-2025  Bl No 95</v>
      </c>
      <c r="CQ384" s="75"/>
      <c r="CR384" s="75"/>
      <c r="CS384" s="75"/>
      <c r="CT384" s="75"/>
      <c r="CU384" s="75"/>
      <c r="CV384" s="75"/>
      <c r="CW384" s="75"/>
      <c r="CX384" s="56"/>
    </row>
    <row r="385" spans="1:102" s="83" customFormat="1" ht="17.100000000000001" customHeight="1" x14ac:dyDescent="0.3">
      <c r="A385" s="92">
        <f>RawSEM!A385</f>
        <v>45757</v>
      </c>
      <c r="B385" s="82">
        <v>96</v>
      </c>
      <c r="C385" s="20">
        <f>-RawSEM!D385+RawSCADA!D385</f>
        <v>-7.4528331111112038</v>
      </c>
      <c r="D385" s="20">
        <f>-RawSEM!E385+RawSCADA!E385</f>
        <v>1.8828883333333266</v>
      </c>
      <c r="E385" s="20">
        <f>-RawSEM!F385+RawSCADA!F385</f>
        <v>2.5616550000000018</v>
      </c>
      <c r="F385" s="20">
        <f>-RawSEM!G385+RawSCADA!G385</f>
        <v>-1.8423687777777786</v>
      </c>
      <c r="G385" s="20">
        <f>-RawSEM!H385+RawSCADA!H385</f>
        <v>1.0469578888888833</v>
      </c>
      <c r="H385" s="20">
        <f>-RawSEM!I385+RawSCADA!I385</f>
        <v>0.85429422222222229</v>
      </c>
      <c r="I385" s="20">
        <f>-RawSEM!J385+RawSCADA!J385</f>
        <v>-0.91735199999999395</v>
      </c>
      <c r="J385" s="81" t="str">
        <f t="shared" si="31"/>
        <v>10-Apr-2025  Bl No 96</v>
      </c>
      <c r="K385" s="18">
        <f t="shared" si="30"/>
        <v>10</v>
      </c>
      <c r="L385" s="33"/>
      <c r="M385" s="104"/>
      <c r="N385" s="105"/>
      <c r="O385" s="105"/>
      <c r="P385" s="105"/>
      <c r="Q385" s="105"/>
      <c r="R385" s="105"/>
      <c r="S385" s="105"/>
      <c r="U385" s="75">
        <f>IF(ISERROR(C385/RawSEM!D385)=TRUE,0,C385/RawSEM!D385)</f>
        <v>-6.9671410818367254E-3</v>
      </c>
      <c r="V385" s="75">
        <f>IF(ISERROR(D385/RawSEM!E385)=TRUE,0,D385/RawSEM!E385)</f>
        <v>2.0777328876502944E-2</v>
      </c>
      <c r="W385" s="75">
        <f>IF(ISERROR(E385/RawSEM!F385)=TRUE,0,E385/RawSEM!F385)</f>
        <v>1.0980184142170108E-2</v>
      </c>
      <c r="X385" s="75">
        <f>IF(ISERROR(F385/RawSEM!G385)=TRUE,0,F385/RawSEM!G385)</f>
        <v>-2.192347086527659E-2</v>
      </c>
      <c r="Y385" s="75">
        <f>IF(ISERROR(G385/RawSEM!H385)=TRUE,0,G385/RawSEM!H385)</f>
        <v>1.4177200315362411E-2</v>
      </c>
      <c r="Z385" s="75">
        <f>IF(ISERROR(H385/RawSEM!I385)=TRUE,0,H385/RawSEM!I385)</f>
        <v>1.4165708608959167E-2</v>
      </c>
      <c r="AA385" s="75">
        <f>IF(ISERROR(I385/RawSEM!J385)=TRUE,0,I385/RawSEM!J385)</f>
        <v>-9.5483500287276736E-3</v>
      </c>
      <c r="AB385" s="81" t="str">
        <f t="shared" si="32"/>
        <v>10-Apr-2025  Bl No 96</v>
      </c>
      <c r="AE385" s="85"/>
      <c r="AG385" s="85"/>
      <c r="AI385" s="85"/>
      <c r="CQ385" s="84"/>
      <c r="CR385" s="84"/>
      <c r="CS385" s="84"/>
      <c r="CT385" s="84"/>
      <c r="CU385" s="84"/>
      <c r="CV385" s="84"/>
      <c r="CW385" s="84"/>
      <c r="CX385" s="81"/>
    </row>
    <row r="386" spans="1:102" ht="17.100000000000001" customHeight="1" x14ac:dyDescent="0.25">
      <c r="A386" s="60">
        <f>RawSEM!A386</f>
        <v>45758</v>
      </c>
      <c r="B386" s="18">
        <v>1</v>
      </c>
      <c r="C386" s="20">
        <f>-RawSEM!D386+RawSCADA!D386</f>
        <v>-5.0030997777778339</v>
      </c>
      <c r="D386" s="20">
        <f>-RawSEM!E386+RawSCADA!E386</f>
        <v>3.096777666666668</v>
      </c>
      <c r="E386" s="20">
        <f>-RawSEM!F386+RawSCADA!F386</f>
        <v>3.4379495555555479</v>
      </c>
      <c r="F386" s="20">
        <f>-RawSEM!G386+RawSCADA!G386</f>
        <v>-1.9874025555555619</v>
      </c>
      <c r="G386" s="20">
        <f>-RawSEM!H386+RawSCADA!H386</f>
        <v>1.9893522222222231</v>
      </c>
      <c r="H386" s="20">
        <f>-RawSEM!I386+RawSCADA!I386</f>
        <v>0.76018799999999942</v>
      </c>
      <c r="I386" s="20">
        <f>-RawSEM!J386+RawSCADA!J386</f>
        <v>-0.5608309999999932</v>
      </c>
      <c r="J386" s="56" t="str">
        <f t="shared" si="31"/>
        <v>11-Apr-2025  Bl No 1</v>
      </c>
      <c r="K386" s="18">
        <f t="shared" ref="K386:K449" si="33">DAY(A386)</f>
        <v>11</v>
      </c>
      <c r="U386" s="75">
        <f>IF(ISERROR(C386/RawSEM!D386)=TRUE,0,C386/RawSEM!D386)</f>
        <v>-4.7508389158782381E-3</v>
      </c>
      <c r="V386" s="75">
        <f>IF(ISERROR(D386/RawSEM!E386)=TRUE,0,D386/RawSEM!E386)</f>
        <v>3.0577628147398148E-2</v>
      </c>
      <c r="W386" s="75">
        <f>IF(ISERROR(E386/RawSEM!F386)=TRUE,0,E386/RawSEM!F386)</f>
        <v>1.4873974124423822E-2</v>
      </c>
      <c r="X386" s="75">
        <f>IF(ISERROR(F386/RawSEM!G386)=TRUE,0,F386/RawSEM!G386)</f>
        <v>-2.4060521680876995E-2</v>
      </c>
      <c r="Y386" s="75">
        <f>IF(ISERROR(G386/RawSEM!H386)=TRUE,0,G386/RawSEM!H386)</f>
        <v>2.846486123829875E-2</v>
      </c>
      <c r="Z386" s="75">
        <f>IF(ISERROR(H386/RawSEM!I386)=TRUE,0,H386/RawSEM!I386)</f>
        <v>1.311247723132968E-2</v>
      </c>
      <c r="AA386" s="75">
        <f>IF(ISERROR(I386/RawSEM!J386)=TRUE,0,I386/RawSEM!J386)</f>
        <v>-5.9798245389562034E-3</v>
      </c>
      <c r="AB386" s="56" t="str">
        <f t="shared" si="32"/>
        <v>11-Apr-2025  Bl No 1</v>
      </c>
      <c r="CQ386" s="75"/>
      <c r="CR386" s="75"/>
      <c r="CS386" s="75"/>
      <c r="CT386" s="75"/>
      <c r="CU386" s="75"/>
      <c r="CV386" s="75"/>
      <c r="CW386" s="75"/>
      <c r="CX386" s="56"/>
    </row>
    <row r="387" spans="1:102" ht="17.100000000000001" customHeight="1" x14ac:dyDescent="0.25">
      <c r="A387" s="60">
        <f>RawSEM!A387</f>
        <v>45758</v>
      </c>
      <c r="B387" s="18">
        <v>2</v>
      </c>
      <c r="C387" s="20">
        <f>-RawSEM!D387+RawSCADA!D387</f>
        <v>-6.140778333333401</v>
      </c>
      <c r="D387" s="20">
        <f>-RawSEM!E387+RawSCADA!E387</f>
        <v>1.6111554444444494</v>
      </c>
      <c r="E387" s="20">
        <f>-RawSEM!F387+RawSCADA!F387</f>
        <v>5.22837911111111</v>
      </c>
      <c r="F387" s="20">
        <f>-RawSEM!G387+RawSCADA!G387</f>
        <v>-3.2661634444444445</v>
      </c>
      <c r="G387" s="20">
        <f>-RawSEM!H387+RawSCADA!H387</f>
        <v>2.4418039999999905</v>
      </c>
      <c r="H387" s="20">
        <f>-RawSEM!I387+RawSCADA!I387</f>
        <v>0.77446377777777542</v>
      </c>
      <c r="I387" s="20">
        <f>-RawSEM!J387+RawSCADA!J387</f>
        <v>-0.65273344444445058</v>
      </c>
      <c r="J387" s="56" t="str">
        <f t="shared" ref="J387:J450" si="34">TEXT(A387,"DD-MMM-YYYY") &amp;"  " &amp;"Bl No " &amp;B387</f>
        <v>11-Apr-2025  Bl No 2</v>
      </c>
      <c r="K387" s="18">
        <f t="shared" si="33"/>
        <v>11</v>
      </c>
      <c r="U387" s="75">
        <f>IF(ISERROR(C387/RawSEM!D387)=TRUE,0,C387/RawSEM!D387)</f>
        <v>-5.9679535597862623E-3</v>
      </c>
      <c r="V387" s="75">
        <f>IF(ISERROR(D387/RawSEM!E387)=TRUE,0,D387/RawSEM!E387)</f>
        <v>1.5369269155439591E-2</v>
      </c>
      <c r="W387" s="75">
        <f>IF(ISERROR(E387/RawSEM!F387)=TRUE,0,E387/RawSEM!F387)</f>
        <v>2.31503187636426E-2</v>
      </c>
      <c r="X387" s="75">
        <f>IF(ISERROR(F387/RawSEM!G387)=TRUE,0,F387/RawSEM!G387)</f>
        <v>-3.9150546196440809E-2</v>
      </c>
      <c r="Y387" s="75">
        <f>IF(ISERROR(G387/RawSEM!H387)=TRUE,0,G387/RawSEM!H387)</f>
        <v>3.8031486742424091E-2</v>
      </c>
      <c r="Z387" s="75">
        <f>IF(ISERROR(H387/RawSEM!I387)=TRUE,0,H387/RawSEM!I387)</f>
        <v>1.3822206833750525E-2</v>
      </c>
      <c r="AA387" s="75">
        <f>IF(ISERROR(I387/RawSEM!J387)=TRUE,0,I387/RawSEM!J387)</f>
        <v>-7.4150661658159969E-3</v>
      </c>
      <c r="AB387" s="56" t="str">
        <f t="shared" ref="AB387:AB450" si="35">TEXT(A387,"dd-mmm-yyyy") &amp;"  " &amp; "Bl No " &amp; B387:B387</f>
        <v>11-Apr-2025  Bl No 2</v>
      </c>
      <c r="CQ387" s="75"/>
      <c r="CR387" s="75"/>
      <c r="CS387" s="75"/>
      <c r="CT387" s="75"/>
      <c r="CU387" s="75"/>
      <c r="CV387" s="75"/>
      <c r="CW387" s="75"/>
      <c r="CX387" s="56"/>
    </row>
    <row r="388" spans="1:102" ht="17.100000000000001" customHeight="1" x14ac:dyDescent="0.25">
      <c r="A388" s="60">
        <f>RawSEM!A388</f>
        <v>45758</v>
      </c>
      <c r="B388" s="18">
        <v>3</v>
      </c>
      <c r="C388" s="20">
        <f>-RawSEM!D388+RawSCADA!D388</f>
        <v>-9.6616428888888777</v>
      </c>
      <c r="D388" s="20">
        <f>-RawSEM!E388+RawSCADA!E388</f>
        <v>2.367913999999999</v>
      </c>
      <c r="E388" s="20">
        <f>-RawSEM!F388+RawSCADA!F388</f>
        <v>5.4150980000000004</v>
      </c>
      <c r="F388" s="20">
        <f>-RawSEM!G388+RawSCADA!G388</f>
        <v>-3.0173494444444486</v>
      </c>
      <c r="G388" s="20">
        <f>-RawSEM!H388+RawSCADA!H388</f>
        <v>2.4347197777777865</v>
      </c>
      <c r="H388" s="20">
        <f>-RawSEM!I388+RawSCADA!I388</f>
        <v>0.67532311111111198</v>
      </c>
      <c r="I388" s="20">
        <f>-RawSEM!J388+RawSCADA!J388</f>
        <v>-0.60983544444444249</v>
      </c>
      <c r="J388" s="56" t="str">
        <f t="shared" si="34"/>
        <v>11-Apr-2025  Bl No 3</v>
      </c>
      <c r="K388" s="18">
        <f t="shared" si="33"/>
        <v>11</v>
      </c>
      <c r="U388" s="75">
        <f>IF(ISERROR(C388/RawSEM!D388)=TRUE,0,C388/RawSEM!D388)</f>
        <v>-9.6945531824684673E-3</v>
      </c>
      <c r="V388" s="75">
        <f>IF(ISERROR(D388/RawSEM!E388)=TRUE,0,D388/RawSEM!E388)</f>
        <v>2.0968945705460616E-2</v>
      </c>
      <c r="W388" s="75">
        <f>IF(ISERROR(E388/RawSEM!F388)=TRUE,0,E388/RawSEM!F388)</f>
        <v>2.4374875652123033E-2</v>
      </c>
      <c r="X388" s="75">
        <f>IF(ISERROR(F388/RawSEM!G388)=TRUE,0,F388/RawSEM!G388)</f>
        <v>-3.6715664917357692E-2</v>
      </c>
      <c r="Y388" s="75">
        <f>IF(ISERROR(G388/RawSEM!H388)=TRUE,0,G388/RawSEM!H388)</f>
        <v>3.7354244571547159E-2</v>
      </c>
      <c r="Z388" s="75">
        <f>IF(ISERROR(H388/RawSEM!I388)=TRUE,0,H388/RawSEM!I388)</f>
        <v>1.2420968907461376E-2</v>
      </c>
      <c r="AA388" s="75">
        <f>IF(ISERROR(I388/RawSEM!J388)=TRUE,0,I388/RawSEM!J388)</f>
        <v>-7.0969193903432874E-3</v>
      </c>
      <c r="AB388" s="56" t="str">
        <f t="shared" si="35"/>
        <v>11-Apr-2025  Bl No 3</v>
      </c>
      <c r="CQ388" s="75"/>
      <c r="CR388" s="75"/>
      <c r="CS388" s="75"/>
      <c r="CT388" s="75"/>
      <c r="CU388" s="75"/>
      <c r="CV388" s="75"/>
      <c r="CW388" s="75"/>
      <c r="CX388" s="56"/>
    </row>
    <row r="389" spans="1:102" ht="17.100000000000001" customHeight="1" x14ac:dyDescent="0.25">
      <c r="A389" s="60">
        <f>RawSEM!A389</f>
        <v>45758</v>
      </c>
      <c r="B389" s="18">
        <v>4</v>
      </c>
      <c r="C389" s="20">
        <f>-RawSEM!D389+RawSCADA!D389</f>
        <v>-8.0150564444444399</v>
      </c>
      <c r="D389" s="20">
        <f>-RawSEM!E389+RawSCADA!E389</f>
        <v>3.3752279999999928</v>
      </c>
      <c r="E389" s="20">
        <f>-RawSEM!F389+RawSCADA!F389</f>
        <v>4.7176088888888899</v>
      </c>
      <c r="F389" s="20">
        <f>-RawSEM!G389+RawSCADA!G389</f>
        <v>-2.5370628888888831</v>
      </c>
      <c r="G389" s="20">
        <f>-RawSEM!H389+RawSCADA!H389</f>
        <v>2.3138862222222158</v>
      </c>
      <c r="H389" s="20">
        <f>-RawSEM!I389+RawSCADA!I389</f>
        <v>0.30420588888889455</v>
      </c>
      <c r="I389" s="20">
        <f>-RawSEM!J389+RawSCADA!J389</f>
        <v>-0.49388333333332923</v>
      </c>
      <c r="J389" s="56" t="str">
        <f t="shared" si="34"/>
        <v>11-Apr-2025  Bl No 4</v>
      </c>
      <c r="K389" s="18">
        <f t="shared" si="33"/>
        <v>11</v>
      </c>
      <c r="U389" s="75">
        <f>IF(ISERROR(C389/RawSEM!D389)=TRUE,0,C389/RawSEM!D389)</f>
        <v>-8.2412334370156898E-3</v>
      </c>
      <c r="V389" s="75">
        <f>IF(ISERROR(D389/RawSEM!E389)=TRUE,0,D389/RawSEM!E389)</f>
        <v>3.5890908705778449E-2</v>
      </c>
      <c r="W389" s="75">
        <f>IF(ISERROR(E389/RawSEM!F389)=TRUE,0,E389/RawSEM!F389)</f>
        <v>2.1743539950447949E-2</v>
      </c>
      <c r="X389" s="75">
        <f>IF(ISERROR(F389/RawSEM!G389)=TRUE,0,F389/RawSEM!G389)</f>
        <v>-3.1657684137576012E-2</v>
      </c>
      <c r="Y389" s="75">
        <f>IF(ISERROR(G389/RawSEM!H389)=TRUE,0,G389/RawSEM!H389)</f>
        <v>3.6395593026019503E-2</v>
      </c>
      <c r="Z389" s="75">
        <f>IF(ISERROR(H389/RawSEM!I389)=TRUE,0,H389/RawSEM!I389)</f>
        <v>5.6480016800510681E-3</v>
      </c>
      <c r="AA389" s="75">
        <f>IF(ISERROR(I389/RawSEM!J389)=TRUE,0,I389/RawSEM!J389)</f>
        <v>-6.0185049784224533E-3</v>
      </c>
      <c r="AB389" s="56" t="str">
        <f t="shared" si="35"/>
        <v>11-Apr-2025  Bl No 4</v>
      </c>
      <c r="CQ389" s="75"/>
      <c r="CR389" s="75"/>
      <c r="CS389" s="75"/>
      <c r="CT389" s="75"/>
      <c r="CU389" s="75"/>
      <c r="CV389" s="75"/>
      <c r="CW389" s="75"/>
      <c r="CX389" s="56"/>
    </row>
    <row r="390" spans="1:102" ht="17.100000000000001" customHeight="1" x14ac:dyDescent="0.25">
      <c r="A390" s="60">
        <f>RawSEM!A390</f>
        <v>45758</v>
      </c>
      <c r="B390" s="18">
        <v>5</v>
      </c>
      <c r="C390" s="20">
        <f>-RawSEM!D390+RawSCADA!D390</f>
        <v>-8.5516109999999799</v>
      </c>
      <c r="D390" s="20">
        <f>-RawSEM!E390+RawSCADA!E390</f>
        <v>0.99942866666667385</v>
      </c>
      <c r="E390" s="20">
        <f>-RawSEM!F390+RawSCADA!F390</f>
        <v>5.3377695555555533</v>
      </c>
      <c r="F390" s="20">
        <f>-RawSEM!G390+RawSCADA!G390</f>
        <v>-3.4351583333333338</v>
      </c>
      <c r="G390" s="20">
        <f>-RawSEM!H390+RawSCADA!H390</f>
        <v>2.739610666666664</v>
      </c>
      <c r="H390" s="20">
        <f>-RawSEM!I390+RawSCADA!I390</f>
        <v>0.34060222222222336</v>
      </c>
      <c r="I390" s="20">
        <f>-RawSEM!J390+RawSCADA!J390</f>
        <v>-0.41227222222222792</v>
      </c>
      <c r="J390" s="56" t="str">
        <f t="shared" si="34"/>
        <v>11-Apr-2025  Bl No 5</v>
      </c>
      <c r="K390" s="18">
        <f t="shared" si="33"/>
        <v>11</v>
      </c>
      <c r="U390" s="75">
        <f>IF(ISERROR(C390/RawSEM!D390)=TRUE,0,C390/RawSEM!D390)</f>
        <v>-9.0403909083849772E-3</v>
      </c>
      <c r="V390" s="75">
        <f>IF(ISERROR(D390/RawSEM!E390)=TRUE,0,D390/RawSEM!E390)</f>
        <v>7.9717469949088671E-3</v>
      </c>
      <c r="W390" s="75">
        <f>IF(ISERROR(E390/RawSEM!F390)=TRUE,0,E390/RawSEM!F390)</f>
        <v>2.5744612620688764E-2</v>
      </c>
      <c r="X390" s="75">
        <f>IF(ISERROR(F390/RawSEM!G390)=TRUE,0,F390/RawSEM!G390)</f>
        <v>-4.2886300154475122E-2</v>
      </c>
      <c r="Y390" s="75">
        <f>IF(ISERROR(G390/RawSEM!H390)=TRUE,0,G390/RawSEM!H390)</f>
        <v>4.442688738399795E-2</v>
      </c>
      <c r="Z390" s="75">
        <f>IF(ISERROR(H390/RawSEM!I390)=TRUE,0,H390/RawSEM!I390)</f>
        <v>6.4285918007153959E-3</v>
      </c>
      <c r="AA390" s="75">
        <f>IF(ISERROR(I390/RawSEM!J390)=TRUE,0,I390/RawSEM!J390)</f>
        <v>-5.2855413105413838E-3</v>
      </c>
      <c r="AB390" s="56" t="str">
        <f t="shared" si="35"/>
        <v>11-Apr-2025  Bl No 5</v>
      </c>
      <c r="CQ390" s="75"/>
      <c r="CR390" s="75"/>
      <c r="CS390" s="75"/>
      <c r="CT390" s="75"/>
      <c r="CU390" s="75"/>
      <c r="CV390" s="75"/>
      <c r="CW390" s="75"/>
      <c r="CX390" s="56"/>
    </row>
    <row r="391" spans="1:102" ht="17.100000000000001" customHeight="1" x14ac:dyDescent="0.25">
      <c r="A391" s="60">
        <f>RawSEM!A391</f>
        <v>45758</v>
      </c>
      <c r="B391" s="18">
        <v>6</v>
      </c>
      <c r="C391" s="20">
        <f>-RawSEM!D391+RawSCADA!D391</f>
        <v>-14.569749333333334</v>
      </c>
      <c r="D391" s="20">
        <f>-RawSEM!E391+RawSCADA!E391</f>
        <v>4.7498943333333443</v>
      </c>
      <c r="E391" s="20">
        <f>-RawSEM!F391+RawSCADA!F391</f>
        <v>5.0857341111110941</v>
      </c>
      <c r="F391" s="20">
        <f>-RawSEM!G391+RawSCADA!G391</f>
        <v>-4.1662972222222123</v>
      </c>
      <c r="G391" s="20">
        <f>-RawSEM!H391+RawSCADA!H391</f>
        <v>2.9202246666666696</v>
      </c>
      <c r="H391" s="20">
        <f>-RawSEM!I391+RawSCADA!I391</f>
        <v>0.44080866666666907</v>
      </c>
      <c r="I391" s="20">
        <f>-RawSEM!J391+RawSCADA!J391</f>
        <v>-0.66225199999999518</v>
      </c>
      <c r="J391" s="56" t="str">
        <f t="shared" si="34"/>
        <v>11-Apr-2025  Bl No 6</v>
      </c>
      <c r="K391" s="18">
        <f t="shared" si="33"/>
        <v>11</v>
      </c>
      <c r="U391" s="75">
        <f>IF(ISERROR(C391/RawSEM!D391)=TRUE,0,C391/RawSEM!D391)</f>
        <v>-1.5635775156292008E-2</v>
      </c>
      <c r="V391" s="75">
        <f>IF(ISERROR(D391/RawSEM!E391)=TRUE,0,D391/RawSEM!E391)</f>
        <v>3.5132581131243276E-2</v>
      </c>
      <c r="W391" s="75">
        <f>IF(ISERROR(E391/RawSEM!F391)=TRUE,0,E391/RawSEM!F391)</f>
        <v>2.4452031947538821E-2</v>
      </c>
      <c r="X391" s="75">
        <f>IF(ISERROR(F391/RawSEM!G391)=TRUE,0,F391/RawSEM!G391)</f>
        <v>-5.1931419595807091E-2</v>
      </c>
      <c r="Y391" s="75">
        <f>IF(ISERROR(G391/RawSEM!H391)=TRUE,0,G391/RawSEM!H391)</f>
        <v>4.7960594315245526E-2</v>
      </c>
      <c r="Z391" s="75">
        <f>IF(ISERROR(H391/RawSEM!I391)=TRUE,0,H391/RawSEM!I391)</f>
        <v>8.3844735587409285E-3</v>
      </c>
      <c r="AA391" s="75">
        <f>IF(ISERROR(I391/RawSEM!J391)=TRUE,0,I391/RawSEM!J391)</f>
        <v>-8.710083016803212E-3</v>
      </c>
      <c r="AB391" s="56" t="str">
        <f t="shared" si="35"/>
        <v>11-Apr-2025  Bl No 6</v>
      </c>
      <c r="CQ391" s="75"/>
      <c r="CR391" s="75"/>
      <c r="CS391" s="75"/>
      <c r="CT391" s="75"/>
      <c r="CU391" s="75"/>
      <c r="CV391" s="75"/>
      <c r="CW391" s="75"/>
      <c r="CX391" s="56"/>
    </row>
    <row r="392" spans="1:102" ht="17.100000000000001" customHeight="1" x14ac:dyDescent="0.25">
      <c r="A392" s="60">
        <f>RawSEM!A392</f>
        <v>45758</v>
      </c>
      <c r="B392" s="18">
        <v>7</v>
      </c>
      <c r="C392" s="20">
        <f>-RawSEM!D392+RawSCADA!D392</f>
        <v>-13.656962222222205</v>
      </c>
      <c r="D392" s="20">
        <f>-RawSEM!E392+RawSCADA!E392</f>
        <v>4.9722539999999924</v>
      </c>
      <c r="E392" s="20">
        <f>-RawSEM!F392+RawSCADA!F392</f>
        <v>5.4546768888888835</v>
      </c>
      <c r="F392" s="20">
        <f>-RawSEM!G392+RawSCADA!G392</f>
        <v>-2.825582555555556</v>
      </c>
      <c r="G392" s="20">
        <f>-RawSEM!H392+RawSCADA!H392</f>
        <v>2.4105642222222201</v>
      </c>
      <c r="H392" s="20">
        <f>-RawSEM!I392+RawSCADA!I392</f>
        <v>0.3780267777777766</v>
      </c>
      <c r="I392" s="20">
        <f>-RawSEM!J392+RawSCADA!J392</f>
        <v>-0.61611211111112141</v>
      </c>
      <c r="J392" s="56" t="str">
        <f t="shared" si="34"/>
        <v>11-Apr-2025  Bl No 7</v>
      </c>
      <c r="K392" s="18">
        <f t="shared" si="33"/>
        <v>11</v>
      </c>
      <c r="U392" s="75">
        <f>IF(ISERROR(C392/RawSEM!D392)=TRUE,0,C392/RawSEM!D392)</f>
        <v>-1.4814925479386806E-2</v>
      </c>
      <c r="V392" s="75">
        <f>IF(ISERROR(D392/RawSEM!E392)=TRUE,0,D392/RawSEM!E392)</f>
        <v>3.7011799699871319E-2</v>
      </c>
      <c r="W392" s="75">
        <f>IF(ISERROR(E392/RawSEM!F392)=TRUE,0,E392/RawSEM!F392)</f>
        <v>2.6846313292585959E-2</v>
      </c>
      <c r="X392" s="75">
        <f>IF(ISERROR(F392/RawSEM!G392)=TRUE,0,F392/RawSEM!G392)</f>
        <v>-3.5735614057077522E-2</v>
      </c>
      <c r="Y392" s="75">
        <f>IF(ISERROR(G392/RawSEM!H392)=TRUE,0,G392/RawSEM!H392)</f>
        <v>3.918851967457114E-2</v>
      </c>
      <c r="Z392" s="75">
        <f>IF(ISERROR(H392/RawSEM!I392)=TRUE,0,H392/RawSEM!I392)</f>
        <v>7.326781905638056E-3</v>
      </c>
      <c r="AA392" s="75">
        <f>IF(ISERROR(I392/RawSEM!J392)=TRUE,0,I392/RawSEM!J392)</f>
        <v>-8.2438464877852887E-3</v>
      </c>
      <c r="AB392" s="56" t="str">
        <f t="shared" si="35"/>
        <v>11-Apr-2025  Bl No 7</v>
      </c>
      <c r="CQ392" s="75"/>
      <c r="CR392" s="75"/>
      <c r="CS392" s="75"/>
      <c r="CT392" s="75"/>
      <c r="CU392" s="75"/>
      <c r="CV392" s="75"/>
      <c r="CW392" s="75"/>
      <c r="CX392" s="56"/>
    </row>
    <row r="393" spans="1:102" ht="17.100000000000001" customHeight="1" x14ac:dyDescent="0.25">
      <c r="A393" s="60">
        <f>RawSEM!A393</f>
        <v>45758</v>
      </c>
      <c r="B393" s="18">
        <v>8</v>
      </c>
      <c r="C393" s="20">
        <f>-RawSEM!D393+RawSCADA!D393</f>
        <v>-13.984776111111159</v>
      </c>
      <c r="D393" s="20">
        <f>-RawSEM!E393+RawSCADA!E393</f>
        <v>4.6843002222222196</v>
      </c>
      <c r="E393" s="20">
        <f>-RawSEM!F393+RawSCADA!F393</f>
        <v>3.9173816666666426</v>
      </c>
      <c r="F393" s="20">
        <f>-RawSEM!G393+RawSCADA!G393</f>
        <v>-2.3108862222222228</v>
      </c>
      <c r="G393" s="20">
        <f>-RawSEM!H393+RawSCADA!H393</f>
        <v>2.0156333333333407</v>
      </c>
      <c r="H393" s="20">
        <f>-RawSEM!I393+RawSCADA!I393</f>
        <v>0.28945144444444537</v>
      </c>
      <c r="I393" s="20">
        <f>-RawSEM!J393+RawSCADA!J393</f>
        <v>-0.92591566666666836</v>
      </c>
      <c r="J393" s="56" t="str">
        <f t="shared" si="34"/>
        <v>11-Apr-2025  Bl No 8</v>
      </c>
      <c r="K393" s="18">
        <f t="shared" si="33"/>
        <v>11</v>
      </c>
      <c r="U393" s="75">
        <f>IF(ISERROR(C393/RawSEM!D393)=TRUE,0,C393/RawSEM!D393)</f>
        <v>-1.5306567525035749E-2</v>
      </c>
      <c r="V393" s="75">
        <f>IF(ISERROR(D393/RawSEM!E393)=TRUE,0,D393/RawSEM!E393)</f>
        <v>3.6159550275522277E-2</v>
      </c>
      <c r="W393" s="75">
        <f>IF(ISERROR(E393/RawSEM!F393)=TRUE,0,E393/RawSEM!F393)</f>
        <v>1.949324329928017E-2</v>
      </c>
      <c r="X393" s="75">
        <f>IF(ISERROR(F393/RawSEM!G393)=TRUE,0,F393/RawSEM!G393)</f>
        <v>-2.9207358723738912E-2</v>
      </c>
      <c r="Y393" s="75">
        <f>IF(ISERROR(G393/RawSEM!H393)=TRUE,0,G393/RawSEM!H393)</f>
        <v>3.0604446549895244E-2</v>
      </c>
      <c r="Z393" s="75">
        <f>IF(ISERROR(H393/RawSEM!I393)=TRUE,0,H393/RawSEM!I393)</f>
        <v>5.79496293093018E-3</v>
      </c>
      <c r="AA393" s="75">
        <f>IF(ISERROR(I393/RawSEM!J393)=TRUE,0,I393/RawSEM!J393)</f>
        <v>-1.2337251589154333E-2</v>
      </c>
      <c r="AB393" s="56" t="str">
        <f t="shared" si="35"/>
        <v>11-Apr-2025  Bl No 8</v>
      </c>
      <c r="CQ393" s="75"/>
      <c r="CR393" s="75"/>
      <c r="CS393" s="75"/>
      <c r="CT393" s="75"/>
      <c r="CU393" s="75"/>
      <c r="CV393" s="75"/>
      <c r="CW393" s="75"/>
      <c r="CX393" s="56"/>
    </row>
    <row r="394" spans="1:102" ht="17.100000000000001" customHeight="1" x14ac:dyDescent="0.25">
      <c r="A394" s="60">
        <f>RawSEM!A394</f>
        <v>45758</v>
      </c>
      <c r="B394" s="18">
        <v>9</v>
      </c>
      <c r="C394" s="20">
        <f>-RawSEM!D394+RawSCADA!D394</f>
        <v>-11.394011888888826</v>
      </c>
      <c r="D394" s="20">
        <f>-RawSEM!E394+RawSCADA!E394</f>
        <v>3.6983974444444527</v>
      </c>
      <c r="E394" s="20">
        <f>-RawSEM!F394+RawSCADA!F394</f>
        <v>5.1092299999999966</v>
      </c>
      <c r="F394" s="20">
        <f>-RawSEM!G394+RawSCADA!G394</f>
        <v>-2.979483777777773</v>
      </c>
      <c r="G394" s="20">
        <f>-RawSEM!H394+RawSCADA!H394</f>
        <v>2.3543101111111184</v>
      </c>
      <c r="H394" s="20">
        <f>-RawSEM!I394+RawSCADA!I394</f>
        <v>0.28558811111111027</v>
      </c>
      <c r="I394" s="20">
        <f>-RawSEM!J394+RawSCADA!J394</f>
        <v>-0.91927455555554616</v>
      </c>
      <c r="J394" s="56" t="str">
        <f t="shared" si="34"/>
        <v>11-Apr-2025  Bl No 9</v>
      </c>
      <c r="K394" s="18">
        <f t="shared" si="33"/>
        <v>11</v>
      </c>
      <c r="U394" s="75">
        <f>IF(ISERROR(C394/RawSEM!D394)=TRUE,0,C394/RawSEM!D394)</f>
        <v>-1.2932262804091136E-2</v>
      </c>
      <c r="V394" s="75">
        <f>IF(ISERROR(D394/RawSEM!E394)=TRUE,0,D394/RawSEM!E394)</f>
        <v>2.5211079159301635E-2</v>
      </c>
      <c r="W394" s="75">
        <f>IF(ISERROR(E394/RawSEM!F394)=TRUE,0,E394/RawSEM!F394)</f>
        <v>2.6397168309117626E-2</v>
      </c>
      <c r="X394" s="75">
        <f>IF(ISERROR(F394/RawSEM!G394)=TRUE,0,F394/RawSEM!G394)</f>
        <v>-3.7513507552296134E-2</v>
      </c>
      <c r="Y394" s="75">
        <f>IF(ISERROR(G394/RawSEM!H394)=TRUE,0,G394/RawSEM!H394)</f>
        <v>3.731882166538459E-2</v>
      </c>
      <c r="Z394" s="75">
        <f>IF(ISERROR(H394/RawSEM!I394)=TRUE,0,H394/RawSEM!I394)</f>
        <v>5.7286273009963381E-3</v>
      </c>
      <c r="AA394" s="75">
        <f>IF(ISERROR(I394/RawSEM!J394)=TRUE,0,I394/RawSEM!J394)</f>
        <v>-1.2331972466671311E-2</v>
      </c>
      <c r="AB394" s="56" t="str">
        <f t="shared" si="35"/>
        <v>11-Apr-2025  Bl No 9</v>
      </c>
      <c r="CQ394" s="75"/>
      <c r="CR394" s="75"/>
      <c r="CS394" s="75"/>
      <c r="CT394" s="75"/>
      <c r="CU394" s="75"/>
      <c r="CV394" s="75"/>
      <c r="CW394" s="75"/>
      <c r="CX394" s="56"/>
    </row>
    <row r="395" spans="1:102" ht="17.100000000000001" customHeight="1" x14ac:dyDescent="0.25">
      <c r="A395" s="60">
        <f>RawSEM!A395</f>
        <v>45758</v>
      </c>
      <c r="B395" s="18">
        <v>10</v>
      </c>
      <c r="C395" s="20">
        <f>-RawSEM!D395+RawSCADA!D395</f>
        <v>-16.805926444444481</v>
      </c>
      <c r="D395" s="20">
        <f>-RawSEM!E395+RawSCADA!E395</f>
        <v>5.1785634444444497</v>
      </c>
      <c r="E395" s="20">
        <f>-RawSEM!F395+RawSCADA!F395</f>
        <v>4.0875265555555416</v>
      </c>
      <c r="F395" s="20">
        <f>-RawSEM!G395+RawSCADA!G395</f>
        <v>-2.0226589999999902</v>
      </c>
      <c r="G395" s="20">
        <f>-RawSEM!H395+RawSCADA!H395</f>
        <v>1.5481465555555616</v>
      </c>
      <c r="H395" s="20">
        <f>-RawSEM!I395+RawSCADA!I395</f>
        <v>0.44982333333333457</v>
      </c>
      <c r="I395" s="20">
        <f>-RawSEM!J395+RawSCADA!J395</f>
        <v>-0.49976611111111424</v>
      </c>
      <c r="J395" s="56" t="str">
        <f t="shared" si="34"/>
        <v>11-Apr-2025  Bl No 10</v>
      </c>
      <c r="K395" s="18">
        <f t="shared" si="33"/>
        <v>11</v>
      </c>
      <c r="U395" s="75">
        <f>IF(ISERROR(C395/RawSEM!D395)=TRUE,0,C395/RawSEM!D395)</f>
        <v>-1.950488620596303E-2</v>
      </c>
      <c r="V395" s="75">
        <f>IF(ISERROR(D395/RawSEM!E395)=TRUE,0,D395/RawSEM!E395)</f>
        <v>3.464422581753919E-2</v>
      </c>
      <c r="W395" s="75">
        <f>IF(ISERROR(E395/RawSEM!F395)=TRUE,0,E395/RawSEM!F395)</f>
        <v>2.1741144858940332E-2</v>
      </c>
      <c r="X395" s="75">
        <f>IF(ISERROR(F395/RawSEM!G395)=TRUE,0,F395/RawSEM!G395)</f>
        <v>-2.6008156339614879E-2</v>
      </c>
      <c r="Y395" s="75">
        <f>IF(ISERROR(G395/RawSEM!H395)=TRUE,0,G395/RawSEM!H395)</f>
        <v>2.3587138540837257E-2</v>
      </c>
      <c r="Z395" s="75">
        <f>IF(ISERROR(H395/RawSEM!I395)=TRUE,0,H395/RawSEM!I395)</f>
        <v>9.146319973106061E-3</v>
      </c>
      <c r="AA395" s="75">
        <f>IF(ISERROR(I395/RawSEM!J395)=TRUE,0,I395/RawSEM!J395)</f>
        <v>-6.6464623090390865E-3</v>
      </c>
      <c r="AB395" s="56" t="str">
        <f t="shared" si="35"/>
        <v>11-Apr-2025  Bl No 10</v>
      </c>
      <c r="CQ395" s="75"/>
      <c r="CR395" s="75"/>
      <c r="CS395" s="75"/>
      <c r="CT395" s="75"/>
      <c r="CU395" s="75"/>
      <c r="CV395" s="75"/>
      <c r="CW395" s="75"/>
      <c r="CX395" s="56"/>
    </row>
    <row r="396" spans="1:102" ht="17.100000000000001" customHeight="1" x14ac:dyDescent="0.25">
      <c r="A396" s="60">
        <f>RawSEM!A396</f>
        <v>45758</v>
      </c>
      <c r="B396" s="18">
        <v>11</v>
      </c>
      <c r="C396" s="20">
        <f>-RawSEM!D396+RawSCADA!D396</f>
        <v>-14.596259444444513</v>
      </c>
      <c r="D396" s="20">
        <f>-RawSEM!E396+RawSCADA!E396</f>
        <v>4.7802855555555652</v>
      </c>
      <c r="E396" s="20">
        <f>-RawSEM!F396+RawSCADA!F396</f>
        <v>3.6524491111111104</v>
      </c>
      <c r="F396" s="20">
        <f>-RawSEM!G396+RawSCADA!G396</f>
        <v>-1.7618708888888932</v>
      </c>
      <c r="G396" s="20">
        <f>-RawSEM!H396+RawSCADA!H396</f>
        <v>2.2122317777777738</v>
      </c>
      <c r="H396" s="20">
        <f>-RawSEM!I396+RawSCADA!I396</f>
        <v>0.39096477777777494</v>
      </c>
      <c r="I396" s="20">
        <f>-RawSEM!J396+RawSCADA!J396</f>
        <v>-0.48181133333334003</v>
      </c>
      <c r="J396" s="56" t="str">
        <f t="shared" si="34"/>
        <v>11-Apr-2025  Bl No 11</v>
      </c>
      <c r="K396" s="18">
        <f t="shared" si="33"/>
        <v>11</v>
      </c>
      <c r="U396" s="75">
        <f>IF(ISERROR(C396/RawSEM!D396)=TRUE,0,C396/RawSEM!D396)</f>
        <v>-1.7330037919581973E-2</v>
      </c>
      <c r="V396" s="75">
        <f>IF(ISERROR(D396/RawSEM!E396)=TRUE,0,D396/RawSEM!E396)</f>
        <v>3.1672622413041751E-2</v>
      </c>
      <c r="W396" s="75">
        <f>IF(ISERROR(E396/RawSEM!F396)=TRUE,0,E396/RawSEM!F396)</f>
        <v>1.9135413614184402E-2</v>
      </c>
      <c r="X396" s="75">
        <f>IF(ISERROR(F396/RawSEM!G396)=TRUE,0,F396/RawSEM!G396)</f>
        <v>-2.2568476891348686E-2</v>
      </c>
      <c r="Y396" s="75">
        <f>IF(ISERROR(G396/RawSEM!H396)=TRUE,0,G396/RawSEM!H396)</f>
        <v>3.4569578485626279E-2</v>
      </c>
      <c r="Z396" s="75">
        <f>IF(ISERROR(H396/RawSEM!I396)=TRUE,0,H396/RawSEM!I396)</f>
        <v>8.0612624079938414E-3</v>
      </c>
      <c r="AA396" s="75">
        <f>IF(ISERROR(I396/RawSEM!J396)=TRUE,0,I396/RawSEM!J396)</f>
        <v>-6.3017459968680353E-3</v>
      </c>
      <c r="AB396" s="56" t="str">
        <f t="shared" si="35"/>
        <v>11-Apr-2025  Bl No 11</v>
      </c>
      <c r="CQ396" s="75"/>
      <c r="CR396" s="75"/>
      <c r="CS396" s="75"/>
      <c r="CT396" s="75"/>
      <c r="CU396" s="75"/>
      <c r="CV396" s="75"/>
      <c r="CW396" s="75"/>
      <c r="CX396" s="56"/>
    </row>
    <row r="397" spans="1:102" ht="17.100000000000001" customHeight="1" x14ac:dyDescent="0.25">
      <c r="A397" s="60">
        <f>RawSEM!A397</f>
        <v>45758</v>
      </c>
      <c r="B397" s="18">
        <v>12</v>
      </c>
      <c r="C397" s="20">
        <f>-RawSEM!D397+RawSCADA!D397</f>
        <v>-19.963257666666664</v>
      </c>
      <c r="D397" s="20">
        <f>-RawSEM!E397+RawSCADA!E397</f>
        <v>5.8722592222222261</v>
      </c>
      <c r="E397" s="20">
        <f>-RawSEM!F397+RawSCADA!F397</f>
        <v>3.4801136666666821</v>
      </c>
      <c r="F397" s="20">
        <f>-RawSEM!G397+RawSCADA!G397</f>
        <v>-2.7981124444444561</v>
      </c>
      <c r="G397" s="20">
        <f>-RawSEM!H397+RawSCADA!H397</f>
        <v>2.6428011111111118</v>
      </c>
      <c r="H397" s="20">
        <f>-RawSEM!I397+RawSCADA!I397</f>
        <v>0.26656033333333085</v>
      </c>
      <c r="I397" s="20">
        <f>-RawSEM!J397+RawSCADA!J397</f>
        <v>-0.65113066666665986</v>
      </c>
      <c r="J397" s="56" t="str">
        <f t="shared" si="34"/>
        <v>11-Apr-2025  Bl No 12</v>
      </c>
      <c r="K397" s="18">
        <f t="shared" si="33"/>
        <v>11</v>
      </c>
      <c r="U397" s="75">
        <f>IF(ISERROR(C397/RawSEM!D397)=TRUE,0,C397/RawSEM!D397)</f>
        <v>-2.4324320888502209E-2</v>
      </c>
      <c r="V397" s="75">
        <f>IF(ISERROR(D397/RawSEM!E397)=TRUE,0,D397/RawSEM!E397)</f>
        <v>3.9004895284996073E-2</v>
      </c>
      <c r="W397" s="75">
        <f>IF(ISERROR(E397/RawSEM!F397)=TRUE,0,E397/RawSEM!F397)</f>
        <v>1.8799190508807687E-2</v>
      </c>
      <c r="X397" s="75">
        <f>IF(ISERROR(F397/RawSEM!G397)=TRUE,0,F397/RawSEM!G397)</f>
        <v>-3.5283694781779694E-2</v>
      </c>
      <c r="Y397" s="75">
        <f>IF(ISERROR(G397/RawSEM!H397)=TRUE,0,G397/RawSEM!H397)</f>
        <v>4.2264801167944649E-2</v>
      </c>
      <c r="Z397" s="75">
        <f>IF(ISERROR(H397/RawSEM!I397)=TRUE,0,H397/RawSEM!I397)</f>
        <v>5.4642726338460356E-3</v>
      </c>
      <c r="AA397" s="75">
        <f>IF(ISERROR(I397/RawSEM!J397)=TRUE,0,I397/RawSEM!J397)</f>
        <v>-8.4339854651965199E-3</v>
      </c>
      <c r="AB397" s="56" t="str">
        <f t="shared" si="35"/>
        <v>11-Apr-2025  Bl No 12</v>
      </c>
      <c r="CQ397" s="75"/>
      <c r="CR397" s="75"/>
      <c r="CS397" s="75"/>
      <c r="CT397" s="75"/>
      <c r="CU397" s="75"/>
      <c r="CV397" s="75"/>
      <c r="CW397" s="75"/>
      <c r="CX397" s="56"/>
    </row>
    <row r="398" spans="1:102" ht="17.100000000000001" customHeight="1" x14ac:dyDescent="0.25">
      <c r="A398" s="60">
        <f>RawSEM!A398</f>
        <v>45758</v>
      </c>
      <c r="B398" s="18">
        <v>13</v>
      </c>
      <c r="C398" s="20">
        <f>-RawSEM!D398+RawSCADA!D398</f>
        <v>-19.831604888888819</v>
      </c>
      <c r="D398" s="20">
        <f>-RawSEM!E398+RawSCADA!E398</f>
        <v>6.698436777777772</v>
      </c>
      <c r="E398" s="20">
        <f>-RawSEM!F398+RawSCADA!F398</f>
        <v>3.1309819999999888</v>
      </c>
      <c r="F398" s="20">
        <f>-RawSEM!G398+RawSCADA!G398</f>
        <v>-3.3820825555555558</v>
      </c>
      <c r="G398" s="20">
        <f>-RawSEM!H398+RawSCADA!H398</f>
        <v>3.0321487777777776</v>
      </c>
      <c r="H398" s="20">
        <f>-RawSEM!I398+RawSCADA!I398</f>
        <v>0.54952755555555655</v>
      </c>
      <c r="I398" s="20">
        <f>-RawSEM!J398+RawSCADA!J398</f>
        <v>0.17417799999999772</v>
      </c>
      <c r="J398" s="56" t="str">
        <f t="shared" si="34"/>
        <v>11-Apr-2025  Bl No 13</v>
      </c>
      <c r="K398" s="18">
        <f t="shared" si="33"/>
        <v>11</v>
      </c>
      <c r="U398" s="75">
        <f>IF(ISERROR(C398/RawSEM!D398)=TRUE,0,C398/RawSEM!D398)</f>
        <v>-2.4921720072789585E-2</v>
      </c>
      <c r="V398" s="75">
        <f>IF(ISERROR(D398/RawSEM!E398)=TRUE,0,D398/RawSEM!E398)</f>
        <v>4.6640069990481058E-2</v>
      </c>
      <c r="W398" s="75">
        <f>IF(ISERROR(E398/RawSEM!F398)=TRUE,0,E398/RawSEM!F398)</f>
        <v>1.711087429364631E-2</v>
      </c>
      <c r="X398" s="75">
        <f>IF(ISERROR(F398/RawSEM!G398)=TRUE,0,F398/RawSEM!G398)</f>
        <v>-4.2486456743078729E-2</v>
      </c>
      <c r="Y398" s="75">
        <f>IF(ISERROR(G398/RawSEM!H398)=TRUE,0,G398/RawSEM!H398)</f>
        <v>5.1336664935963998E-2</v>
      </c>
      <c r="Z398" s="75">
        <f>IF(ISERROR(H398/RawSEM!I398)=TRUE,0,H398/RawSEM!I398)</f>
        <v>1.1506020844965589E-2</v>
      </c>
      <c r="AA398" s="75">
        <f>IF(ISERROR(I398/RawSEM!J398)=TRUE,0,I398/RawSEM!J398)</f>
        <v>2.1997504445521857E-3</v>
      </c>
      <c r="AB398" s="56" t="str">
        <f t="shared" si="35"/>
        <v>11-Apr-2025  Bl No 13</v>
      </c>
      <c r="CQ398" s="75"/>
      <c r="CR398" s="75"/>
      <c r="CS398" s="75"/>
      <c r="CT398" s="75"/>
      <c r="CU398" s="75"/>
      <c r="CV398" s="75"/>
      <c r="CW398" s="75"/>
      <c r="CX398" s="56"/>
    </row>
    <row r="399" spans="1:102" ht="17.100000000000001" customHeight="1" x14ac:dyDescent="0.25">
      <c r="A399" s="60">
        <f>RawSEM!A399</f>
        <v>45758</v>
      </c>
      <c r="B399" s="18">
        <v>14</v>
      </c>
      <c r="C399" s="20">
        <f>-RawSEM!D399+RawSCADA!D399</f>
        <v>-20.647379000000001</v>
      </c>
      <c r="D399" s="20">
        <f>-RawSEM!E399+RawSCADA!E399</f>
        <v>4.7031508888888709</v>
      </c>
      <c r="E399" s="20">
        <f>-RawSEM!F399+RawSCADA!F399</f>
        <v>2.4833495555555487</v>
      </c>
      <c r="F399" s="20">
        <f>-RawSEM!G399+RawSCADA!G399</f>
        <v>-2.7156784444444497</v>
      </c>
      <c r="G399" s="20">
        <f>-RawSEM!H399+RawSCADA!H399</f>
        <v>1.9980934444444429</v>
      </c>
      <c r="H399" s="20">
        <f>-RawSEM!I399+RawSCADA!I399</f>
        <v>-0.15412366666667054</v>
      </c>
      <c r="I399" s="20">
        <f>-RawSEM!J399+RawSCADA!J399</f>
        <v>-0.15493100000000481</v>
      </c>
      <c r="J399" s="56" t="str">
        <f t="shared" si="34"/>
        <v>11-Apr-2025  Bl No 14</v>
      </c>
      <c r="K399" s="18">
        <f t="shared" si="33"/>
        <v>11</v>
      </c>
      <c r="U399" s="75">
        <f>IF(ISERROR(C399/RawSEM!D399)=TRUE,0,C399/RawSEM!D399)</f>
        <v>-2.6285052192954482E-2</v>
      </c>
      <c r="V399" s="75">
        <f>IF(ISERROR(D399/RawSEM!E399)=TRUE,0,D399/RawSEM!E399)</f>
        <v>3.2279158674729247E-2</v>
      </c>
      <c r="W399" s="75">
        <f>IF(ISERROR(E399/RawSEM!F399)=TRUE,0,E399/RawSEM!F399)</f>
        <v>1.3455863370718074E-2</v>
      </c>
      <c r="X399" s="75">
        <f>IF(ISERROR(F399/RawSEM!G399)=TRUE,0,F399/RawSEM!G399)</f>
        <v>-3.4808860889019612E-2</v>
      </c>
      <c r="Y399" s="75">
        <f>IF(ISERROR(G399/RawSEM!H399)=TRUE,0,G399/RawSEM!H399)</f>
        <v>3.2442480523154259E-2</v>
      </c>
      <c r="Z399" s="75">
        <f>IF(ISERROR(H399/RawSEM!I399)=TRUE,0,H399/RawSEM!I399)</f>
        <v>-3.3632656564599383E-3</v>
      </c>
      <c r="AA399" s="75">
        <f>IF(ISERROR(I399/RawSEM!J399)=TRUE,0,I399/RawSEM!J399)</f>
        <v>-1.9531809425837447E-3</v>
      </c>
      <c r="AB399" s="56" t="str">
        <f t="shared" si="35"/>
        <v>11-Apr-2025  Bl No 14</v>
      </c>
      <c r="CQ399" s="75"/>
      <c r="CR399" s="75"/>
      <c r="CS399" s="75"/>
      <c r="CT399" s="75"/>
      <c r="CU399" s="75"/>
      <c r="CV399" s="75"/>
      <c r="CW399" s="75"/>
      <c r="CX399" s="56"/>
    </row>
    <row r="400" spans="1:102" ht="17.100000000000001" customHeight="1" x14ac:dyDescent="0.25">
      <c r="A400" s="60">
        <f>RawSEM!A400</f>
        <v>45758</v>
      </c>
      <c r="B400" s="18">
        <v>15</v>
      </c>
      <c r="C400" s="20">
        <f>-RawSEM!D400+RawSCADA!D400</f>
        <v>-20.673364444444474</v>
      </c>
      <c r="D400" s="20">
        <f>-RawSEM!E400+RawSCADA!E400</f>
        <v>4.1831238888889004</v>
      </c>
      <c r="E400" s="20">
        <f>-RawSEM!F400+RawSCADA!F400</f>
        <v>2.3024728888889001</v>
      </c>
      <c r="F400" s="20">
        <f>-RawSEM!G400+RawSCADA!G400</f>
        <v>-2.3007413333333346</v>
      </c>
      <c r="G400" s="20">
        <f>-RawSEM!H400+RawSCADA!H400</f>
        <v>1.9351616666666658</v>
      </c>
      <c r="H400" s="20">
        <f>-RawSEM!I400+RawSCADA!I400</f>
        <v>0.70282777777777738</v>
      </c>
      <c r="I400" s="20">
        <f>-RawSEM!J400+RawSCADA!J400</f>
        <v>-0.73559477777777715</v>
      </c>
      <c r="J400" s="56" t="str">
        <f t="shared" si="34"/>
        <v>11-Apr-2025  Bl No 15</v>
      </c>
      <c r="K400" s="18">
        <f t="shared" si="33"/>
        <v>11</v>
      </c>
      <c r="U400" s="75">
        <f>IF(ISERROR(C400/RawSEM!D400)=TRUE,0,C400/RawSEM!D400)</f>
        <v>-2.7140955014100802E-2</v>
      </c>
      <c r="V400" s="75">
        <f>IF(ISERROR(D400/RawSEM!E400)=TRUE,0,D400/RawSEM!E400)</f>
        <v>2.7015047748951117E-2</v>
      </c>
      <c r="W400" s="75">
        <f>IF(ISERROR(E400/RawSEM!F400)=TRUE,0,E400/RawSEM!F400)</f>
        <v>1.2683536872144588E-2</v>
      </c>
      <c r="X400" s="75">
        <f>IF(ISERROR(F400/RawSEM!G400)=TRUE,0,F400/RawSEM!G400)</f>
        <v>-2.9555768014465311E-2</v>
      </c>
      <c r="Y400" s="75">
        <f>IF(ISERROR(G400/RawSEM!H400)=TRUE,0,G400/RawSEM!H400)</f>
        <v>3.1288993446298437E-2</v>
      </c>
      <c r="Z400" s="75">
        <f>IF(ISERROR(H400/RawSEM!I400)=TRUE,0,H400/RawSEM!I400)</f>
        <v>1.6225892476030988E-2</v>
      </c>
      <c r="AA400" s="75">
        <f>IF(ISERROR(I400/RawSEM!J400)=TRUE,0,I400/RawSEM!J400)</f>
        <v>-9.2043231318166673E-3</v>
      </c>
      <c r="AB400" s="56" t="str">
        <f t="shared" si="35"/>
        <v>11-Apr-2025  Bl No 15</v>
      </c>
      <c r="CQ400" s="75"/>
      <c r="CR400" s="75"/>
      <c r="CS400" s="75"/>
      <c r="CT400" s="75"/>
      <c r="CU400" s="75"/>
      <c r="CV400" s="75"/>
      <c r="CW400" s="75"/>
      <c r="CX400" s="56"/>
    </row>
    <row r="401" spans="1:102" ht="17.100000000000001" customHeight="1" x14ac:dyDescent="0.25">
      <c r="A401" s="60">
        <f>RawSEM!A401</f>
        <v>45758</v>
      </c>
      <c r="B401" s="18">
        <v>16</v>
      </c>
      <c r="C401" s="20">
        <f>-RawSEM!D401+RawSCADA!D401</f>
        <v>-17.183986888888853</v>
      </c>
      <c r="D401" s="20">
        <f>-RawSEM!E401+RawSCADA!E401</f>
        <v>5.355812666666651</v>
      </c>
      <c r="E401" s="20">
        <f>-RawSEM!F401+RawSCADA!F401</f>
        <v>2.4433432222222393</v>
      </c>
      <c r="F401" s="20">
        <f>-RawSEM!G401+RawSCADA!G401</f>
        <v>-2.8752012222222163</v>
      </c>
      <c r="G401" s="20">
        <f>-RawSEM!H401+RawSCADA!H401</f>
        <v>2.5353118888888915</v>
      </c>
      <c r="H401" s="20">
        <f>-RawSEM!I401+RawSCADA!I401</f>
        <v>0.35114077777777197</v>
      </c>
      <c r="I401" s="20">
        <f>-RawSEM!J401+RawSCADA!J401</f>
        <v>-0.94050588888889308</v>
      </c>
      <c r="J401" s="56" t="str">
        <f t="shared" si="34"/>
        <v>11-Apr-2025  Bl No 16</v>
      </c>
      <c r="K401" s="18">
        <f t="shared" si="33"/>
        <v>11</v>
      </c>
      <c r="U401" s="75">
        <f>IF(ISERROR(C401/RawSEM!D401)=TRUE,0,C401/RawSEM!D401)</f>
        <v>-2.275214740885104E-2</v>
      </c>
      <c r="V401" s="75">
        <f>IF(ISERROR(D401/RawSEM!E401)=TRUE,0,D401/RawSEM!E401)</f>
        <v>3.4478533636844208E-2</v>
      </c>
      <c r="W401" s="75">
        <f>IF(ISERROR(E401/RawSEM!F401)=TRUE,0,E401/RawSEM!F401)</f>
        <v>1.3825288418617323E-2</v>
      </c>
      <c r="X401" s="75">
        <f>IF(ISERROR(F401/RawSEM!G401)=TRUE,0,F401/RawSEM!G401)</f>
        <v>-3.585943017332071E-2</v>
      </c>
      <c r="Y401" s="75">
        <f>IF(ISERROR(G401/RawSEM!H401)=TRUE,0,G401/RawSEM!H401)</f>
        <v>4.1222974857711106E-2</v>
      </c>
      <c r="Z401" s="75">
        <f>IF(ISERROR(H401/RawSEM!I401)=TRUE,0,H401/RawSEM!I401)</f>
        <v>8.1837262225866979E-3</v>
      </c>
      <c r="AA401" s="75">
        <f>IF(ISERROR(I401/RawSEM!J401)=TRUE,0,I401/RawSEM!J401)</f>
        <v>-1.3155989314254725E-2</v>
      </c>
      <c r="AB401" s="56" t="str">
        <f t="shared" si="35"/>
        <v>11-Apr-2025  Bl No 16</v>
      </c>
      <c r="CQ401" s="75"/>
      <c r="CR401" s="75"/>
      <c r="CS401" s="75"/>
      <c r="CT401" s="75"/>
      <c r="CU401" s="75"/>
      <c r="CV401" s="75"/>
      <c r="CW401" s="75"/>
      <c r="CX401" s="56"/>
    </row>
    <row r="402" spans="1:102" ht="17.100000000000001" customHeight="1" x14ac:dyDescent="0.25">
      <c r="A402" s="60">
        <f>RawSEM!A402</f>
        <v>45758</v>
      </c>
      <c r="B402" s="18">
        <v>17</v>
      </c>
      <c r="C402" s="20">
        <f>-RawSEM!D402+RawSCADA!D402</f>
        <v>-15.508791111111123</v>
      </c>
      <c r="D402" s="20">
        <f>-RawSEM!E402+RawSCADA!E402</f>
        <v>5.0608383333333222</v>
      </c>
      <c r="E402" s="20">
        <f>-RawSEM!F402+RawSCADA!F402</f>
        <v>3.4650524444444386</v>
      </c>
      <c r="F402" s="20">
        <f>-RawSEM!G402+RawSCADA!G402</f>
        <v>-2.6333078888888934</v>
      </c>
      <c r="G402" s="20">
        <f>-RawSEM!H402+RawSCADA!H402</f>
        <v>1.5392835555555564</v>
      </c>
      <c r="H402" s="20">
        <f>-RawSEM!I402+RawSCADA!I402</f>
        <v>0.14725899999999825</v>
      </c>
      <c r="I402" s="20">
        <f>-RawSEM!J402+RawSCADA!J402</f>
        <v>-0.67853011111111527</v>
      </c>
      <c r="J402" s="56" t="str">
        <f t="shared" si="34"/>
        <v>11-Apr-2025  Bl No 17</v>
      </c>
      <c r="K402" s="18">
        <f t="shared" si="33"/>
        <v>11</v>
      </c>
      <c r="U402" s="75">
        <f>IF(ISERROR(C402/RawSEM!D402)=TRUE,0,C402/RawSEM!D402)</f>
        <v>-2.0870301085258863E-2</v>
      </c>
      <c r="V402" s="75">
        <f>IF(ISERROR(D402/RawSEM!E402)=TRUE,0,D402/RawSEM!E402)</f>
        <v>3.292328685925127E-2</v>
      </c>
      <c r="W402" s="75">
        <f>IF(ISERROR(E402/RawSEM!F402)=TRUE,0,E402/RawSEM!F402)</f>
        <v>1.9511023671014989E-2</v>
      </c>
      <c r="X402" s="75">
        <f>IF(ISERROR(F402/RawSEM!G402)=TRUE,0,F402/RawSEM!G402)</f>
        <v>-3.0719825772678278E-2</v>
      </c>
      <c r="Y402" s="75">
        <f>IF(ISERROR(G402/RawSEM!H402)=TRUE,0,G402/RawSEM!H402)</f>
        <v>2.15847125310678E-2</v>
      </c>
      <c r="Z402" s="75">
        <f>IF(ISERROR(H402/RawSEM!I402)=TRUE,0,H402/RawSEM!I402)</f>
        <v>3.3426627079247077E-3</v>
      </c>
      <c r="AA402" s="75">
        <f>IF(ISERROR(I402/RawSEM!J402)=TRUE,0,I402/RawSEM!J402)</f>
        <v>-9.1914847566446026E-3</v>
      </c>
      <c r="AB402" s="56" t="str">
        <f t="shared" si="35"/>
        <v>11-Apr-2025  Bl No 17</v>
      </c>
      <c r="CQ402" s="75"/>
      <c r="CR402" s="75"/>
      <c r="CS402" s="75"/>
      <c r="CT402" s="75"/>
      <c r="CU402" s="75"/>
      <c r="CV402" s="75"/>
      <c r="CW402" s="75"/>
      <c r="CX402" s="56"/>
    </row>
    <row r="403" spans="1:102" ht="17.100000000000001" customHeight="1" x14ac:dyDescent="0.25">
      <c r="A403" s="60">
        <f>RawSEM!A403</f>
        <v>45758</v>
      </c>
      <c r="B403" s="18">
        <v>18</v>
      </c>
      <c r="C403" s="20">
        <f>-RawSEM!D403+RawSCADA!D403</f>
        <v>-21.752969000000007</v>
      </c>
      <c r="D403" s="20">
        <f>-RawSEM!E403+RawSCADA!E403</f>
        <v>3.8961317777777538</v>
      </c>
      <c r="E403" s="20">
        <f>-RawSEM!F403+RawSCADA!F403</f>
        <v>4.0114234444444321</v>
      </c>
      <c r="F403" s="20">
        <f>-RawSEM!G403+RawSCADA!G403</f>
        <v>-2.6520063333333326</v>
      </c>
      <c r="G403" s="20">
        <f>-RawSEM!H403+RawSCADA!H403</f>
        <v>1.7290594444444309</v>
      </c>
      <c r="H403" s="20">
        <f>-RawSEM!I403+RawSCADA!I403</f>
        <v>6.8197777777783131E-3</v>
      </c>
      <c r="I403" s="20">
        <f>-RawSEM!J403+RawSCADA!J403</f>
        <v>-1.070662777777784</v>
      </c>
      <c r="J403" s="56" t="str">
        <f t="shared" si="34"/>
        <v>11-Apr-2025  Bl No 18</v>
      </c>
      <c r="K403" s="18">
        <f t="shared" si="33"/>
        <v>11</v>
      </c>
      <c r="U403" s="75">
        <f>IF(ISERROR(C403/RawSEM!D403)=TRUE,0,C403/RawSEM!D403)</f>
        <v>-2.9217217709846002E-2</v>
      </c>
      <c r="V403" s="75">
        <f>IF(ISERROR(D403/RawSEM!E403)=TRUE,0,D403/RawSEM!E403)</f>
        <v>2.5170655131603274E-2</v>
      </c>
      <c r="W403" s="75">
        <f>IF(ISERROR(E403/RawSEM!F403)=TRUE,0,E403/RawSEM!F403)</f>
        <v>2.3221754735872069E-2</v>
      </c>
      <c r="X403" s="75">
        <f>IF(ISERROR(F403/RawSEM!G403)=TRUE,0,F403/RawSEM!G403)</f>
        <v>-2.9693536267044716E-2</v>
      </c>
      <c r="Y403" s="75">
        <f>IF(ISERROR(G403/RawSEM!H403)=TRUE,0,G403/RawSEM!H403)</f>
        <v>2.2837806225359143E-2</v>
      </c>
      <c r="Z403" s="75">
        <f>IF(ISERROR(H403/RawSEM!I403)=TRUE,0,H403/RawSEM!I403)</f>
        <v>1.5549819820916588E-4</v>
      </c>
      <c r="AA403" s="75">
        <f>IF(ISERROR(I403/RawSEM!J403)=TRUE,0,I403/RawSEM!J403)</f>
        <v>-1.4539304850918857E-2</v>
      </c>
      <c r="AB403" s="56" t="str">
        <f t="shared" si="35"/>
        <v>11-Apr-2025  Bl No 18</v>
      </c>
      <c r="CQ403" s="75"/>
      <c r="CR403" s="75"/>
      <c r="CS403" s="75"/>
      <c r="CT403" s="75"/>
      <c r="CU403" s="75"/>
      <c r="CV403" s="75"/>
      <c r="CW403" s="75"/>
      <c r="CX403" s="56"/>
    </row>
    <row r="404" spans="1:102" ht="17.100000000000001" customHeight="1" x14ac:dyDescent="0.25">
      <c r="A404" s="60">
        <f>RawSEM!A404</f>
        <v>45758</v>
      </c>
      <c r="B404" s="18">
        <v>19</v>
      </c>
      <c r="C404" s="20">
        <f>-RawSEM!D404+RawSCADA!D404</f>
        <v>-21.812611999999945</v>
      </c>
      <c r="D404" s="20">
        <f>-RawSEM!E404+RawSCADA!E404</f>
        <v>2.7340472222222445</v>
      </c>
      <c r="E404" s="20">
        <f>-RawSEM!F404+RawSCADA!F404</f>
        <v>4.3903587777777773</v>
      </c>
      <c r="F404" s="20">
        <f>-RawSEM!G404+RawSCADA!G404</f>
        <v>-3.6036891111111089</v>
      </c>
      <c r="G404" s="20">
        <f>-RawSEM!H404+RawSCADA!H404</f>
        <v>2.2465133333333398</v>
      </c>
      <c r="H404" s="20">
        <f>-RawSEM!I404+RawSCADA!I404</f>
        <v>-0.12257322222222911</v>
      </c>
      <c r="I404" s="20">
        <f>-RawSEM!J404+RawSCADA!J404</f>
        <v>-1.4937656666666612</v>
      </c>
      <c r="J404" s="56" t="str">
        <f t="shared" si="34"/>
        <v>11-Apr-2025  Bl No 19</v>
      </c>
      <c r="K404" s="18">
        <f t="shared" si="33"/>
        <v>11</v>
      </c>
      <c r="U404" s="75">
        <f>IF(ISERROR(C404/RawSEM!D404)=TRUE,0,C404/RawSEM!D404)</f>
        <v>-3.0053706721175973E-2</v>
      </c>
      <c r="V404" s="75">
        <f>IF(ISERROR(D404/RawSEM!E404)=TRUE,0,D404/RawSEM!E404)</f>
        <v>1.7317105215661405E-2</v>
      </c>
      <c r="W404" s="75">
        <f>IF(ISERROR(E404/RawSEM!F404)=TRUE,0,E404/RawSEM!F404)</f>
        <v>2.6374128660254358E-2</v>
      </c>
      <c r="X404" s="75">
        <f>IF(ISERROR(F404/RawSEM!G404)=TRUE,0,F404/RawSEM!G404)</f>
        <v>-3.70146159037784E-2</v>
      </c>
      <c r="Y404" s="75">
        <f>IF(ISERROR(G404/RawSEM!H404)=TRUE,0,G404/RawSEM!H404)</f>
        <v>2.9365266100584295E-2</v>
      </c>
      <c r="Z404" s="75">
        <f>IF(ISERROR(H404/RawSEM!I404)=TRUE,0,H404/RawSEM!I404)</f>
        <v>-2.8763334042537052E-3</v>
      </c>
      <c r="AA404" s="75">
        <f>IF(ISERROR(I404/RawSEM!J404)=TRUE,0,I404/RawSEM!J404)</f>
        <v>-1.9541470872448501E-2</v>
      </c>
      <c r="AB404" s="56" t="str">
        <f t="shared" si="35"/>
        <v>11-Apr-2025  Bl No 19</v>
      </c>
      <c r="CQ404" s="75"/>
      <c r="CR404" s="75"/>
      <c r="CS404" s="75"/>
      <c r="CT404" s="75"/>
      <c r="CU404" s="75"/>
      <c r="CV404" s="75"/>
      <c r="CW404" s="75"/>
      <c r="CX404" s="56"/>
    </row>
    <row r="405" spans="1:102" ht="17.100000000000001" customHeight="1" x14ac:dyDescent="0.25">
      <c r="A405" s="60">
        <f>RawSEM!A405</f>
        <v>45758</v>
      </c>
      <c r="B405" s="18">
        <v>20</v>
      </c>
      <c r="C405" s="20">
        <f>-RawSEM!D405+RawSCADA!D405</f>
        <v>-20.12250733333326</v>
      </c>
      <c r="D405" s="20">
        <f>-RawSEM!E405+RawSCADA!E405</f>
        <v>2.366758222222245</v>
      </c>
      <c r="E405" s="20">
        <f>-RawSEM!F405+RawSCADA!F405</f>
        <v>5.4215001111111292</v>
      </c>
      <c r="F405" s="20">
        <f>-RawSEM!G405+RawSCADA!G405</f>
        <v>-4.0036307777777864</v>
      </c>
      <c r="G405" s="20">
        <f>-RawSEM!H405+RawSCADA!H405</f>
        <v>2.4892815555555643</v>
      </c>
      <c r="H405" s="20">
        <f>-RawSEM!I405+RawSCADA!I405</f>
        <v>-0.15698177777778</v>
      </c>
      <c r="I405" s="20">
        <f>-RawSEM!J405+RawSCADA!J405</f>
        <v>-0.66821866666667518</v>
      </c>
      <c r="J405" s="56" t="str">
        <f t="shared" si="34"/>
        <v>11-Apr-2025  Bl No 20</v>
      </c>
      <c r="K405" s="18">
        <f t="shared" si="33"/>
        <v>11</v>
      </c>
      <c r="U405" s="75">
        <f>IF(ISERROR(C405/RawSEM!D405)=TRUE,0,C405/RawSEM!D405)</f>
        <v>-2.8292580783718841E-2</v>
      </c>
      <c r="V405" s="75">
        <f>IF(ISERROR(D405/RawSEM!E405)=TRUE,0,D405/RawSEM!E405)</f>
        <v>1.4036004244977297E-2</v>
      </c>
      <c r="W405" s="75">
        <f>IF(ISERROR(E405/RawSEM!F405)=TRUE,0,E405/RawSEM!F405)</f>
        <v>3.4314117118710005E-2</v>
      </c>
      <c r="X405" s="75">
        <f>IF(ISERROR(F405/RawSEM!G405)=TRUE,0,F405/RawSEM!G405)</f>
        <v>-3.6851679937849546E-2</v>
      </c>
      <c r="Y405" s="75">
        <f>IF(ISERROR(G405/RawSEM!H405)=TRUE,0,G405/RawSEM!H405)</f>
        <v>3.077746730409946E-2</v>
      </c>
      <c r="Z405" s="75">
        <f>IF(ISERROR(H405/RawSEM!I405)=TRUE,0,H405/RawSEM!I405)</f>
        <v>-3.5860237979207783E-3</v>
      </c>
      <c r="AA405" s="75">
        <f>IF(ISERROR(I405/RawSEM!J405)=TRUE,0,I405/RawSEM!J405)</f>
        <v>-8.9681261497277578E-3</v>
      </c>
      <c r="AB405" s="56" t="str">
        <f t="shared" si="35"/>
        <v>11-Apr-2025  Bl No 20</v>
      </c>
      <c r="CQ405" s="75"/>
      <c r="CR405" s="75"/>
      <c r="CS405" s="75"/>
      <c r="CT405" s="75"/>
      <c r="CU405" s="75"/>
      <c r="CV405" s="75"/>
      <c r="CW405" s="75"/>
      <c r="CX405" s="56"/>
    </row>
    <row r="406" spans="1:102" ht="17.100000000000001" customHeight="1" x14ac:dyDescent="0.25">
      <c r="A406" s="60">
        <f>RawSEM!A406</f>
        <v>45758</v>
      </c>
      <c r="B406" s="18">
        <v>21</v>
      </c>
      <c r="C406" s="20">
        <f>-RawSEM!D406+RawSCADA!D406</f>
        <v>-20.26948055555556</v>
      </c>
      <c r="D406" s="20">
        <f>-RawSEM!E406+RawSCADA!E406</f>
        <v>3.5828545555555422</v>
      </c>
      <c r="E406" s="20">
        <f>-RawSEM!F406+RawSCADA!F406</f>
        <v>5.2393434444444438</v>
      </c>
      <c r="F406" s="20">
        <f>-RawSEM!G406+RawSCADA!G406</f>
        <v>-3.98695577777778</v>
      </c>
      <c r="G406" s="20">
        <f>-RawSEM!H406+RawSCADA!H406</f>
        <v>2.4820375555555643</v>
      </c>
      <c r="H406" s="20">
        <f>-RawSEM!I406+RawSCADA!I406</f>
        <v>-0.31549300000000358</v>
      </c>
      <c r="I406" s="20">
        <f>-RawSEM!J406+RawSCADA!J406</f>
        <v>-1.4125468888888832</v>
      </c>
      <c r="J406" s="56" t="str">
        <f t="shared" si="34"/>
        <v>11-Apr-2025  Bl No 21</v>
      </c>
      <c r="K406" s="18">
        <f t="shared" si="33"/>
        <v>11</v>
      </c>
      <c r="U406" s="75">
        <f>IF(ISERROR(C406/RawSEM!D406)=TRUE,0,C406/RawSEM!D406)</f>
        <v>-2.8928117690333197E-2</v>
      </c>
      <c r="V406" s="75">
        <f>IF(ISERROR(D406/RawSEM!E406)=TRUE,0,D406/RawSEM!E406)</f>
        <v>2.4502701859479337E-2</v>
      </c>
      <c r="W406" s="75">
        <f>IF(ISERROR(E406/RawSEM!F406)=TRUE,0,E406/RawSEM!F406)</f>
        <v>3.453211325081789E-2</v>
      </c>
      <c r="X406" s="75">
        <f>IF(ISERROR(F406/RawSEM!G406)=TRUE,0,F406/RawSEM!G406)</f>
        <v>-3.2299343572987832E-2</v>
      </c>
      <c r="Y406" s="75">
        <f>IF(ISERROR(G406/RawSEM!H406)=TRUE,0,G406/RawSEM!H406)</f>
        <v>2.7225354467825476E-2</v>
      </c>
      <c r="Z406" s="75">
        <f>IF(ISERROR(H406/RawSEM!I406)=TRUE,0,H406/RawSEM!I406)</f>
        <v>-6.9238078935356662E-3</v>
      </c>
      <c r="AA406" s="75">
        <f>IF(ISERROR(I406/RawSEM!J406)=TRUE,0,I406/RawSEM!J406)</f>
        <v>-2.0825178816209093E-2</v>
      </c>
      <c r="AB406" s="56" t="str">
        <f t="shared" si="35"/>
        <v>11-Apr-2025  Bl No 21</v>
      </c>
      <c r="CQ406" s="75"/>
      <c r="CR406" s="75"/>
      <c r="CS406" s="75"/>
      <c r="CT406" s="75"/>
      <c r="CU406" s="75"/>
      <c r="CV406" s="75"/>
      <c r="CW406" s="75"/>
      <c r="CX406" s="56"/>
    </row>
    <row r="407" spans="1:102" ht="17.100000000000001" customHeight="1" x14ac:dyDescent="0.25">
      <c r="A407" s="60">
        <f>RawSEM!A407</f>
        <v>45758</v>
      </c>
      <c r="B407" s="18">
        <v>22</v>
      </c>
      <c r="C407" s="20">
        <f>-RawSEM!D407+RawSCADA!D407</f>
        <v>-19.39072699999997</v>
      </c>
      <c r="D407" s="20">
        <f>-RawSEM!E407+RawSCADA!E407</f>
        <v>2.6649165555555498</v>
      </c>
      <c r="E407" s="20">
        <f>-RawSEM!F407+RawSCADA!F407</f>
        <v>5.2865762222222372</v>
      </c>
      <c r="F407" s="20">
        <f>-RawSEM!G407+RawSCADA!G407</f>
        <v>-3.0183492222222128</v>
      </c>
      <c r="G407" s="20">
        <f>-RawSEM!H407+RawSCADA!H407</f>
        <v>1.9389695555555591</v>
      </c>
      <c r="H407" s="20">
        <f>-RawSEM!I407+RawSCADA!I407</f>
        <v>0.39372000000000185</v>
      </c>
      <c r="I407" s="20">
        <f>-RawSEM!J407+RawSCADA!J407</f>
        <v>-2.151206111111108</v>
      </c>
      <c r="J407" s="56" t="str">
        <f t="shared" si="34"/>
        <v>11-Apr-2025  Bl No 22</v>
      </c>
      <c r="K407" s="18">
        <f t="shared" si="33"/>
        <v>11</v>
      </c>
      <c r="U407" s="75">
        <f>IF(ISERROR(C407/RawSEM!D407)=TRUE,0,C407/RawSEM!D407)</f>
        <v>-2.7952930897490604E-2</v>
      </c>
      <c r="V407" s="75">
        <f>IF(ISERROR(D407/RawSEM!E407)=TRUE,0,D407/RawSEM!E407)</f>
        <v>1.8059652932313649E-2</v>
      </c>
      <c r="W407" s="75">
        <f>IF(ISERROR(E407/RawSEM!F407)=TRUE,0,E407/RawSEM!F407)</f>
        <v>3.6074123508145053E-2</v>
      </c>
      <c r="X407" s="75">
        <f>IF(ISERROR(F407/RawSEM!G407)=TRUE,0,F407/RawSEM!G407)</f>
        <v>-2.1685582829544664E-2</v>
      </c>
      <c r="Y407" s="75">
        <f>IF(ISERROR(G407/RawSEM!H407)=TRUE,0,G407/RawSEM!H407)</f>
        <v>1.861015344792875E-2</v>
      </c>
      <c r="Z407" s="75">
        <f>IF(ISERROR(H407/RawSEM!I407)=TRUE,0,H407/RawSEM!I407)</f>
        <v>7.9597282872392421E-3</v>
      </c>
      <c r="AA407" s="75">
        <f>IF(ISERROR(I407/RawSEM!J407)=TRUE,0,I407/RawSEM!J407)</f>
        <v>-2.9292341298803745E-2</v>
      </c>
      <c r="AB407" s="56" t="str">
        <f t="shared" si="35"/>
        <v>11-Apr-2025  Bl No 22</v>
      </c>
      <c r="CQ407" s="75"/>
      <c r="CR407" s="75"/>
      <c r="CS407" s="75"/>
      <c r="CT407" s="75"/>
      <c r="CU407" s="75"/>
      <c r="CV407" s="75"/>
      <c r="CW407" s="75"/>
      <c r="CX407" s="56"/>
    </row>
    <row r="408" spans="1:102" ht="17.100000000000001" customHeight="1" x14ac:dyDescent="0.25">
      <c r="A408" s="60">
        <f>RawSEM!A408</f>
        <v>45758</v>
      </c>
      <c r="B408" s="18">
        <v>23</v>
      </c>
      <c r="C408" s="20">
        <f>-RawSEM!D408+RawSCADA!D408</f>
        <v>-18.350168222222237</v>
      </c>
      <c r="D408" s="20">
        <f>-RawSEM!E408+RawSCADA!E408</f>
        <v>2.8229306666666787</v>
      </c>
      <c r="E408" s="20">
        <f>-RawSEM!F408+RawSCADA!F408</f>
        <v>5.1689444444444632</v>
      </c>
      <c r="F408" s="20">
        <f>-RawSEM!G408+RawSCADA!G408</f>
        <v>-2.5880633333333378</v>
      </c>
      <c r="G408" s="20">
        <f>-RawSEM!H408+RawSCADA!H408</f>
        <v>2.1703720000000004</v>
      </c>
      <c r="H408" s="20">
        <f>-RawSEM!I408+RawSCADA!I408</f>
        <v>0.15519133333333457</v>
      </c>
      <c r="I408" s="20">
        <f>-RawSEM!J408+RawSCADA!J408</f>
        <v>-2.0349686666666571</v>
      </c>
      <c r="J408" s="56" t="str">
        <f t="shared" si="34"/>
        <v>11-Apr-2025  Bl No 23</v>
      </c>
      <c r="K408" s="18">
        <f t="shared" si="33"/>
        <v>11</v>
      </c>
      <c r="U408" s="75">
        <f>IF(ISERROR(C408/RawSEM!D408)=TRUE,0,C408/RawSEM!D408)</f>
        <v>-2.6170707892108139E-2</v>
      </c>
      <c r="V408" s="75">
        <f>IF(ISERROR(D408/RawSEM!E408)=TRUE,0,D408/RawSEM!E408)</f>
        <v>1.7949104339101806E-2</v>
      </c>
      <c r="W408" s="75">
        <f>IF(ISERROR(E408/RawSEM!F408)=TRUE,0,E408/RawSEM!F408)</f>
        <v>3.482726625218785E-2</v>
      </c>
      <c r="X408" s="75">
        <f>IF(ISERROR(F408/RawSEM!G408)=TRUE,0,F408/RawSEM!G408)</f>
        <v>-1.7683404277943585E-2</v>
      </c>
      <c r="Y408" s="75">
        <f>IF(ISERROR(G408/RawSEM!H408)=TRUE,0,G408/RawSEM!H408)</f>
        <v>1.9761410486138428E-2</v>
      </c>
      <c r="Z408" s="75">
        <f>IF(ISERROR(H408/RawSEM!I408)=TRUE,0,H408/RawSEM!I408)</f>
        <v>2.807043564662097E-3</v>
      </c>
      <c r="AA408" s="75">
        <f>IF(ISERROR(I408/RawSEM!J408)=TRUE,0,I408/RawSEM!J408)</f>
        <v>-2.6263082270748247E-2</v>
      </c>
      <c r="AB408" s="56" t="str">
        <f t="shared" si="35"/>
        <v>11-Apr-2025  Bl No 23</v>
      </c>
      <c r="CQ408" s="75"/>
      <c r="CR408" s="75"/>
      <c r="CS408" s="75"/>
      <c r="CT408" s="75"/>
      <c r="CU408" s="75"/>
      <c r="CV408" s="75"/>
      <c r="CW408" s="75"/>
      <c r="CX408" s="56"/>
    </row>
    <row r="409" spans="1:102" ht="17.100000000000001" customHeight="1" x14ac:dyDescent="0.25">
      <c r="A409" s="60">
        <f>RawSEM!A409</f>
        <v>45758</v>
      </c>
      <c r="B409" s="18">
        <v>24</v>
      </c>
      <c r="C409" s="20">
        <f>-RawSEM!D409+RawSCADA!D409</f>
        <v>-19.815631333333272</v>
      </c>
      <c r="D409" s="20">
        <f>-RawSEM!E409+RawSCADA!E409</f>
        <v>4.2934258888888905</v>
      </c>
      <c r="E409" s="20">
        <f>-RawSEM!F409+RawSCADA!F409</f>
        <v>5.5153995555555468</v>
      </c>
      <c r="F409" s="20">
        <f>-RawSEM!G409+RawSCADA!G409</f>
        <v>-3.1074464444444345</v>
      </c>
      <c r="G409" s="20">
        <f>-RawSEM!H409+RawSCADA!H409</f>
        <v>2.2054668888888926</v>
      </c>
      <c r="H409" s="20">
        <f>-RawSEM!I409+RawSCADA!I409</f>
        <v>-6.0692555555554861E-2</v>
      </c>
      <c r="I409" s="20">
        <f>-RawSEM!J409+RawSCADA!J409</f>
        <v>-2.032563555555555</v>
      </c>
      <c r="J409" s="56" t="str">
        <f t="shared" si="34"/>
        <v>11-Apr-2025  Bl No 24</v>
      </c>
      <c r="K409" s="18">
        <f t="shared" si="33"/>
        <v>11</v>
      </c>
      <c r="U409" s="75">
        <f>IF(ISERROR(C409/RawSEM!D409)=TRUE,0,C409/RawSEM!D409)</f>
        <v>-2.8867078332614215E-2</v>
      </c>
      <c r="V409" s="75">
        <f>IF(ISERROR(D409/RawSEM!E409)=TRUE,0,D409/RawSEM!E409)</f>
        <v>2.9649361017713812E-2</v>
      </c>
      <c r="W409" s="75">
        <f>IF(ISERROR(E409/RawSEM!F409)=TRUE,0,E409/RawSEM!F409)</f>
        <v>3.6684662170081761E-2</v>
      </c>
      <c r="X409" s="75">
        <f>IF(ISERROR(F409/RawSEM!G409)=TRUE,0,F409/RawSEM!G409)</f>
        <v>-2.0119996916743866E-2</v>
      </c>
      <c r="Y409" s="75">
        <f>IF(ISERROR(G409/RawSEM!H409)=TRUE,0,G409/RawSEM!H409)</f>
        <v>1.9255396384147149E-2</v>
      </c>
      <c r="Z409" s="75">
        <f>IF(ISERROR(H409/RawSEM!I409)=TRUE,0,H409/RawSEM!I409)</f>
        <v>-1.0135697320566943E-3</v>
      </c>
      <c r="AA409" s="75">
        <f>IF(ISERROR(I409/RawSEM!J409)=TRUE,0,I409/RawSEM!J409)</f>
        <v>-2.5844067628034501E-2</v>
      </c>
      <c r="AB409" s="56" t="str">
        <f t="shared" si="35"/>
        <v>11-Apr-2025  Bl No 24</v>
      </c>
      <c r="CQ409" s="75"/>
      <c r="CR409" s="75"/>
      <c r="CS409" s="75"/>
      <c r="CT409" s="75"/>
      <c r="CU409" s="75"/>
      <c r="CV409" s="75"/>
      <c r="CW409" s="75"/>
      <c r="CX409" s="56"/>
    </row>
    <row r="410" spans="1:102" ht="17.100000000000001" customHeight="1" x14ac:dyDescent="0.25">
      <c r="A410" s="60">
        <f>RawSEM!A410</f>
        <v>45758</v>
      </c>
      <c r="B410" s="18">
        <v>25</v>
      </c>
      <c r="C410" s="20">
        <f>-RawSEM!D410+RawSCADA!D410</f>
        <v>-9.8774535555555758</v>
      </c>
      <c r="D410" s="20">
        <f>-RawSEM!E410+RawSCADA!E410</f>
        <v>0.37038577777778414</v>
      </c>
      <c r="E410" s="20">
        <f>-RawSEM!F410+RawSCADA!F410</f>
        <v>3.6921594444444565</v>
      </c>
      <c r="F410" s="20">
        <f>-RawSEM!G410+RawSCADA!G410</f>
        <v>-2.7212247777777634</v>
      </c>
      <c r="G410" s="20">
        <f>-RawSEM!H410+RawSCADA!H410</f>
        <v>2.312882111111108</v>
      </c>
      <c r="H410" s="20">
        <f>-RawSEM!I410+RawSCADA!I410</f>
        <v>-0.15297622222222174</v>
      </c>
      <c r="I410" s="20">
        <f>-RawSEM!J410+RawSCADA!J410</f>
        <v>-2.3255603333333283</v>
      </c>
      <c r="J410" s="56" t="str">
        <f t="shared" si="34"/>
        <v>11-Apr-2025  Bl No 25</v>
      </c>
      <c r="K410" s="18">
        <f t="shared" si="33"/>
        <v>11</v>
      </c>
      <c r="U410" s="75">
        <f>IF(ISERROR(C410/RawSEM!D410)=TRUE,0,C410/RawSEM!D410)</f>
        <v>-1.4112240119758963E-2</v>
      </c>
      <c r="V410" s="75">
        <f>IF(ISERROR(D410/RawSEM!E410)=TRUE,0,D410/RawSEM!E410)</f>
        <v>2.4951371774394947E-3</v>
      </c>
      <c r="W410" s="75">
        <f>IF(ISERROR(E410/RawSEM!F410)=TRUE,0,E410/RawSEM!F410)</f>
        <v>2.3512955412932947E-2</v>
      </c>
      <c r="X410" s="75">
        <f>IF(ISERROR(F410/RawSEM!G410)=TRUE,0,F410/RawSEM!G410)</f>
        <v>-1.7570485387650138E-2</v>
      </c>
      <c r="Y410" s="75">
        <f>IF(ISERROR(G410/RawSEM!H410)=TRUE,0,G410/RawSEM!H410)</f>
        <v>1.9810485541044039E-2</v>
      </c>
      <c r="Z410" s="75">
        <f>IF(ISERROR(H410/RawSEM!I410)=TRUE,0,H410/RawSEM!I410)</f>
        <v>-2.3371990537031533E-3</v>
      </c>
      <c r="AA410" s="75">
        <f>IF(ISERROR(I410/RawSEM!J410)=TRUE,0,I410/RawSEM!J410)</f>
        <v>-2.8476899880160465E-2</v>
      </c>
      <c r="AB410" s="56" t="str">
        <f t="shared" si="35"/>
        <v>11-Apr-2025  Bl No 25</v>
      </c>
      <c r="CQ410" s="75"/>
      <c r="CR410" s="75"/>
      <c r="CS410" s="75"/>
      <c r="CT410" s="75"/>
      <c r="CU410" s="75"/>
      <c r="CV410" s="75"/>
      <c r="CW410" s="75"/>
      <c r="CX410" s="56"/>
    </row>
    <row r="411" spans="1:102" ht="17.100000000000001" customHeight="1" x14ac:dyDescent="0.25">
      <c r="A411" s="60">
        <f>RawSEM!A411</f>
        <v>45758</v>
      </c>
      <c r="B411" s="18">
        <v>26</v>
      </c>
      <c r="C411" s="20">
        <f>-RawSEM!D411+RawSCADA!D411</f>
        <v>-15.094136888888897</v>
      </c>
      <c r="D411" s="20">
        <f>-RawSEM!E411+RawSCADA!E411</f>
        <v>2.329674555555556</v>
      </c>
      <c r="E411" s="20">
        <f>-RawSEM!F411+RawSCADA!F411</f>
        <v>4.9626718888888774</v>
      </c>
      <c r="F411" s="20">
        <f>-RawSEM!G411+RawSCADA!G411</f>
        <v>-2.5603295555555405</v>
      </c>
      <c r="G411" s="20">
        <f>-RawSEM!H411+RawSCADA!H411</f>
        <v>1.8255983333333461</v>
      </c>
      <c r="H411" s="20">
        <f>-RawSEM!I411+RawSCADA!I411</f>
        <v>5.4487777777779911E-2</v>
      </c>
      <c r="I411" s="20">
        <f>-RawSEM!J411+RawSCADA!J411</f>
        <v>-2.2583426666666639</v>
      </c>
      <c r="J411" s="56" t="str">
        <f t="shared" si="34"/>
        <v>11-Apr-2025  Bl No 26</v>
      </c>
      <c r="K411" s="18">
        <f t="shared" si="33"/>
        <v>11</v>
      </c>
      <c r="U411" s="75">
        <f>IF(ISERROR(C411/RawSEM!D411)=TRUE,0,C411/RawSEM!D411)</f>
        <v>-2.0377046417795381E-2</v>
      </c>
      <c r="V411" s="75">
        <f>IF(ISERROR(D411/RawSEM!E411)=TRUE,0,D411/RawSEM!E411)</f>
        <v>1.4579684547901154E-2</v>
      </c>
      <c r="W411" s="75">
        <f>IF(ISERROR(E411/RawSEM!F411)=TRUE,0,E411/RawSEM!F411)</f>
        <v>3.1445776931789758E-2</v>
      </c>
      <c r="X411" s="75">
        <f>IF(ISERROR(F411/RawSEM!G411)=TRUE,0,F411/RawSEM!G411)</f>
        <v>-1.7165238507478461E-2</v>
      </c>
      <c r="Y411" s="75">
        <f>IF(ISERROR(G411/RawSEM!H411)=TRUE,0,G411/RawSEM!H411)</f>
        <v>1.579980832964082E-2</v>
      </c>
      <c r="Z411" s="75">
        <f>IF(ISERROR(H411/RawSEM!I411)=TRUE,0,H411/RawSEM!I411)</f>
        <v>7.6175146761312668E-4</v>
      </c>
      <c r="AA411" s="75">
        <f>IF(ISERROR(I411/RawSEM!J411)=TRUE,0,I411/RawSEM!J411)</f>
        <v>-2.6863796554469608E-2</v>
      </c>
      <c r="AB411" s="56" t="str">
        <f t="shared" si="35"/>
        <v>11-Apr-2025  Bl No 26</v>
      </c>
      <c r="CQ411" s="75"/>
      <c r="CR411" s="75"/>
      <c r="CS411" s="75"/>
      <c r="CT411" s="75"/>
      <c r="CU411" s="75"/>
      <c r="CV411" s="75"/>
      <c r="CW411" s="75"/>
      <c r="CX411" s="56"/>
    </row>
    <row r="412" spans="1:102" ht="17.100000000000001" customHeight="1" x14ac:dyDescent="0.25">
      <c r="A412" s="60">
        <f>RawSEM!A412</f>
        <v>45758</v>
      </c>
      <c r="B412" s="18">
        <v>27</v>
      </c>
      <c r="C412" s="20">
        <f>-RawSEM!D412+RawSCADA!D412</f>
        <v>-9.2153798888888332</v>
      </c>
      <c r="D412" s="20">
        <f>-RawSEM!E412+RawSCADA!E412</f>
        <v>0.25835355555554429</v>
      </c>
      <c r="E412" s="20">
        <f>-RawSEM!F412+RawSCADA!F412</f>
        <v>5.1116658888888935</v>
      </c>
      <c r="F412" s="20">
        <f>-RawSEM!G412+RawSCADA!G412</f>
        <v>-2.662087222222226</v>
      </c>
      <c r="G412" s="20">
        <f>-RawSEM!H412+RawSCADA!H412</f>
        <v>1.8742930000000086</v>
      </c>
      <c r="H412" s="20">
        <f>-RawSEM!I412+RawSCADA!I412</f>
        <v>0.22292633333333356</v>
      </c>
      <c r="I412" s="20">
        <f>-RawSEM!J412+RawSCADA!J412</f>
        <v>-1.5699194444444373</v>
      </c>
      <c r="J412" s="56" t="str">
        <f t="shared" si="34"/>
        <v>11-Apr-2025  Bl No 27</v>
      </c>
      <c r="K412" s="18">
        <f t="shared" si="33"/>
        <v>11</v>
      </c>
      <c r="U412" s="75">
        <f>IF(ISERROR(C412/RawSEM!D412)=TRUE,0,C412/RawSEM!D412)</f>
        <v>-1.2033404598388251E-2</v>
      </c>
      <c r="V412" s="75">
        <f>IF(ISERROR(D412/RawSEM!E412)=TRUE,0,D412/RawSEM!E412)</f>
        <v>1.5531376758008879E-3</v>
      </c>
      <c r="W412" s="75">
        <f>IF(ISERROR(E412/RawSEM!F412)=TRUE,0,E412/RawSEM!F412)</f>
        <v>3.1163943843248856E-2</v>
      </c>
      <c r="X412" s="75">
        <f>IF(ISERROR(F412/RawSEM!G412)=TRUE,0,F412/RawSEM!G412)</f>
        <v>-1.7616938239805938E-2</v>
      </c>
      <c r="Y412" s="75">
        <f>IF(ISERROR(G412/RawSEM!H412)=TRUE,0,G412/RawSEM!H412)</f>
        <v>1.6088241454136013E-2</v>
      </c>
      <c r="Z412" s="75">
        <f>IF(ISERROR(H412/RawSEM!I412)=TRUE,0,H412/RawSEM!I412)</f>
        <v>3.0287587133892759E-3</v>
      </c>
      <c r="AA412" s="75">
        <f>IF(ISERROR(I412/RawSEM!J412)=TRUE,0,I412/RawSEM!J412)</f>
        <v>-1.6252830875383435E-2</v>
      </c>
      <c r="AB412" s="56" t="str">
        <f t="shared" si="35"/>
        <v>11-Apr-2025  Bl No 27</v>
      </c>
      <c r="CQ412" s="75"/>
      <c r="CR412" s="75"/>
      <c r="CS412" s="75"/>
      <c r="CT412" s="75"/>
      <c r="CU412" s="75"/>
      <c r="CV412" s="75"/>
      <c r="CW412" s="75"/>
      <c r="CX412" s="56"/>
    </row>
    <row r="413" spans="1:102" ht="17.100000000000001" customHeight="1" x14ac:dyDescent="0.25">
      <c r="A413" s="60">
        <f>RawSEM!A413</f>
        <v>45758</v>
      </c>
      <c r="B413" s="18">
        <v>28</v>
      </c>
      <c r="C413" s="20">
        <f>-RawSEM!D413+RawSCADA!D413</f>
        <v>-7.7669163333332563</v>
      </c>
      <c r="D413" s="20">
        <f>-RawSEM!E413+RawSCADA!E413</f>
        <v>1.28046066666667</v>
      </c>
      <c r="E413" s="20">
        <f>-RawSEM!F413+RawSCADA!F413</f>
        <v>4.7214847777777607</v>
      </c>
      <c r="F413" s="20">
        <f>-RawSEM!G413+RawSCADA!G413</f>
        <v>-1.1850100000000054</v>
      </c>
      <c r="G413" s="20">
        <f>-RawSEM!H413+RawSCADA!H413</f>
        <v>0.35090177777777853</v>
      </c>
      <c r="H413" s="20">
        <f>-RawSEM!I413+RawSCADA!I413</f>
        <v>3.9737611111111164</v>
      </c>
      <c r="I413" s="20">
        <f>-RawSEM!J413+RawSCADA!J413</f>
        <v>-1.8101349999999883</v>
      </c>
      <c r="J413" s="56" t="str">
        <f t="shared" si="34"/>
        <v>11-Apr-2025  Bl No 28</v>
      </c>
      <c r="K413" s="18">
        <f t="shared" si="33"/>
        <v>11</v>
      </c>
      <c r="U413" s="75">
        <f>IF(ISERROR(C413/RawSEM!D413)=TRUE,0,C413/RawSEM!D413)</f>
        <v>-9.9313018269849528E-3</v>
      </c>
      <c r="V413" s="75">
        <f>IF(ISERROR(D413/RawSEM!E413)=TRUE,0,D413/RawSEM!E413)</f>
        <v>7.8166441034130257E-3</v>
      </c>
      <c r="W413" s="75">
        <f>IF(ISERROR(E413/RawSEM!F413)=TRUE,0,E413/RawSEM!F413)</f>
        <v>2.8460235577716375E-2</v>
      </c>
      <c r="X413" s="75">
        <f>IF(ISERROR(F413/RawSEM!G413)=TRUE,0,F413/RawSEM!G413)</f>
        <v>-7.8108430935750709E-3</v>
      </c>
      <c r="Y413" s="75">
        <f>IF(ISERROR(G413/RawSEM!H413)=TRUE,0,G413/RawSEM!H413)</f>
        <v>2.7147141385509004E-3</v>
      </c>
      <c r="Z413" s="75">
        <f>IF(ISERROR(H413/RawSEM!I413)=TRUE,0,H413/RawSEM!I413)</f>
        <v>5.4144336046314537E-2</v>
      </c>
      <c r="AA413" s="75">
        <f>IF(ISERROR(I413/RawSEM!J413)=TRUE,0,I413/RawSEM!J413)</f>
        <v>-1.840391028508671E-2</v>
      </c>
      <c r="AB413" s="56" t="str">
        <f t="shared" si="35"/>
        <v>11-Apr-2025  Bl No 28</v>
      </c>
      <c r="CQ413" s="75"/>
      <c r="CR413" s="75"/>
      <c r="CS413" s="75"/>
      <c r="CT413" s="75"/>
      <c r="CU413" s="75"/>
      <c r="CV413" s="75"/>
      <c r="CW413" s="75"/>
      <c r="CX413" s="56"/>
    </row>
    <row r="414" spans="1:102" ht="17.100000000000001" customHeight="1" x14ac:dyDescent="0.25">
      <c r="A414" s="60">
        <f>RawSEM!A414</f>
        <v>45758</v>
      </c>
      <c r="B414" s="18">
        <v>29</v>
      </c>
      <c r="C414" s="20">
        <f>-RawSEM!D414+RawSCADA!D414</f>
        <v>-15.257904111111088</v>
      </c>
      <c r="D414" s="20">
        <f>-RawSEM!E414+RawSCADA!E414</f>
        <v>-1.8353915555555602</v>
      </c>
      <c r="E414" s="20">
        <f>-RawSEM!F414+RawSCADA!F414</f>
        <v>6.4250962222222086</v>
      </c>
      <c r="F414" s="20">
        <f>-RawSEM!G414+RawSCADA!G414</f>
        <v>-0.72842633333334561</v>
      </c>
      <c r="G414" s="20">
        <f>-RawSEM!H414+RawSCADA!H414</f>
        <v>0.34580744444443212</v>
      </c>
      <c r="H414" s="20">
        <f>-RawSEM!I414+RawSCADA!I414</f>
        <v>2.0519555555559066E-2</v>
      </c>
      <c r="I414" s="20">
        <f>-RawSEM!J414+RawSCADA!J414</f>
        <v>-1.1174013333333335</v>
      </c>
      <c r="J414" s="56" t="str">
        <f t="shared" si="34"/>
        <v>11-Apr-2025  Bl No 29</v>
      </c>
      <c r="K414" s="18">
        <f t="shared" si="33"/>
        <v>11</v>
      </c>
      <c r="U414" s="75">
        <f>IF(ISERROR(C414/RawSEM!D414)=TRUE,0,C414/RawSEM!D414)</f>
        <v>-1.8689046123600315E-2</v>
      </c>
      <c r="V414" s="75">
        <f>IF(ISERROR(D414/RawSEM!E414)=TRUE,0,D414/RawSEM!E414)</f>
        <v>-8.183668747979423E-3</v>
      </c>
      <c r="W414" s="75">
        <f>IF(ISERROR(E414/RawSEM!F414)=TRUE,0,E414/RawSEM!F414)</f>
        <v>3.7345266331536182E-2</v>
      </c>
      <c r="X414" s="75">
        <f>IF(ISERROR(F414/RawSEM!G414)=TRUE,0,F414/RawSEM!G414)</f>
        <v>-4.7035281315657212E-3</v>
      </c>
      <c r="Y414" s="75">
        <f>IF(ISERROR(G414/RawSEM!H414)=TRUE,0,G414/RawSEM!H414)</f>
        <v>2.6405900228197053E-3</v>
      </c>
      <c r="Z414" s="75">
        <f>IF(ISERROR(H414/RawSEM!I414)=TRUE,0,H414/RawSEM!I414)</f>
        <v>3.2278068615283442E-4</v>
      </c>
      <c r="AA414" s="75">
        <f>IF(ISERROR(I414/RawSEM!J414)=TRUE,0,I414/RawSEM!J414)</f>
        <v>-1.168507162596661E-2</v>
      </c>
      <c r="AB414" s="56" t="str">
        <f t="shared" si="35"/>
        <v>11-Apr-2025  Bl No 29</v>
      </c>
      <c r="CQ414" s="75"/>
      <c r="CR414" s="75"/>
      <c r="CS414" s="75"/>
      <c r="CT414" s="75"/>
      <c r="CU414" s="75"/>
      <c r="CV414" s="75"/>
      <c r="CW414" s="75"/>
      <c r="CX414" s="56"/>
    </row>
    <row r="415" spans="1:102" ht="17.100000000000001" customHeight="1" x14ac:dyDescent="0.25">
      <c r="A415" s="60">
        <f>RawSEM!A415</f>
        <v>45758</v>
      </c>
      <c r="B415" s="18">
        <v>30</v>
      </c>
      <c r="C415" s="20">
        <f>-RawSEM!D415+RawSCADA!D415</f>
        <v>-17.260036666666679</v>
      </c>
      <c r="D415" s="20">
        <f>-RawSEM!E415+RawSCADA!E415</f>
        <v>0.11296544444445544</v>
      </c>
      <c r="E415" s="20">
        <f>-RawSEM!F415+RawSCADA!F415</f>
        <v>0.98727900000000091</v>
      </c>
      <c r="F415" s="20">
        <f>-RawSEM!G415+RawSCADA!G415</f>
        <v>0.16376166666665881</v>
      </c>
      <c r="G415" s="20">
        <f>-RawSEM!H415+RawSCADA!H415</f>
        <v>0.43717444444443743</v>
      </c>
      <c r="H415" s="20">
        <f>-RawSEM!I415+RawSCADA!I415</f>
        <v>0.30830699999999922</v>
      </c>
      <c r="I415" s="20">
        <f>-RawSEM!J415+RawSCADA!J415</f>
        <v>-1.1463005555555554</v>
      </c>
      <c r="J415" s="56" t="str">
        <f t="shared" si="34"/>
        <v>11-Apr-2025  Bl No 30</v>
      </c>
      <c r="K415" s="18">
        <f t="shared" si="33"/>
        <v>11</v>
      </c>
      <c r="U415" s="75">
        <f>IF(ISERROR(C415/RawSEM!D415)=TRUE,0,C415/RawSEM!D415)</f>
        <v>-2.0197090639691426E-2</v>
      </c>
      <c r="V415" s="75">
        <f>IF(ISERROR(D415/RawSEM!E415)=TRUE,0,D415/RawSEM!E415)</f>
        <v>4.6477850028923598E-4</v>
      </c>
      <c r="W415" s="75">
        <f>IF(ISERROR(E415/RawSEM!F415)=TRUE,0,E415/RawSEM!F415)</f>
        <v>5.5719732756314578E-3</v>
      </c>
      <c r="X415" s="75">
        <f>IF(ISERROR(F415/RawSEM!G415)=TRUE,0,F415/RawSEM!G415)</f>
        <v>1.0682811168195184E-3</v>
      </c>
      <c r="Y415" s="75">
        <f>IF(ISERROR(G415/RawSEM!H415)=TRUE,0,G415/RawSEM!H415)</f>
        <v>3.615641495008249E-3</v>
      </c>
      <c r="Z415" s="75">
        <f>IF(ISERROR(H415/RawSEM!I415)=TRUE,0,H415/RawSEM!I415)</f>
        <v>4.5836455434239516E-3</v>
      </c>
      <c r="AA415" s="75">
        <f>IF(ISERROR(I415/RawSEM!J415)=TRUE,0,I415/RawSEM!J415)</f>
        <v>-1.1902740396773972E-2</v>
      </c>
      <c r="AB415" s="56" t="str">
        <f t="shared" si="35"/>
        <v>11-Apr-2025  Bl No 30</v>
      </c>
      <c r="CQ415" s="75"/>
      <c r="CR415" s="75"/>
      <c r="CS415" s="75"/>
      <c r="CT415" s="75"/>
      <c r="CU415" s="75"/>
      <c r="CV415" s="75"/>
      <c r="CW415" s="75"/>
      <c r="CX415" s="56"/>
    </row>
    <row r="416" spans="1:102" ht="17.100000000000001" customHeight="1" x14ac:dyDescent="0.25">
      <c r="A416" s="60">
        <f>RawSEM!A416</f>
        <v>45758</v>
      </c>
      <c r="B416" s="18">
        <v>31</v>
      </c>
      <c r="C416" s="20">
        <f>-RawSEM!D416+RawSCADA!D416</f>
        <v>-7.1224523333333991</v>
      </c>
      <c r="D416" s="20">
        <f>-RawSEM!E416+RawSCADA!E416</f>
        <v>0.37823622222222752</v>
      </c>
      <c r="E416" s="20">
        <f>-RawSEM!F416+RawSCADA!F416</f>
        <v>-0.15081444444444969</v>
      </c>
      <c r="F416" s="20">
        <f>-RawSEM!G416+RawSCADA!G416</f>
        <v>-0.50208411111111673</v>
      </c>
      <c r="G416" s="20">
        <f>-RawSEM!H416+RawSCADA!H416</f>
        <v>0.33084233333333657</v>
      </c>
      <c r="H416" s="20">
        <f>-RawSEM!I416+RawSCADA!I416</f>
        <v>0.2398900000000026</v>
      </c>
      <c r="I416" s="20">
        <f>-RawSEM!J416+RawSCADA!J416</f>
        <v>-1.4598868888888887</v>
      </c>
      <c r="J416" s="56" t="str">
        <f t="shared" si="34"/>
        <v>11-Apr-2025  Bl No 31</v>
      </c>
      <c r="K416" s="18">
        <f t="shared" si="33"/>
        <v>11</v>
      </c>
      <c r="U416" s="75">
        <f>IF(ISERROR(C416/RawSEM!D416)=TRUE,0,C416/RawSEM!D416)</f>
        <v>-8.3089021782129097E-3</v>
      </c>
      <c r="V416" s="75">
        <f>IF(ISERROR(D416/RawSEM!E416)=TRUE,0,D416/RawSEM!E416)</f>
        <v>1.6113559666163938E-3</v>
      </c>
      <c r="W416" s="75">
        <f>IF(ISERROR(E416/RawSEM!F416)=TRUE,0,E416/RawSEM!F416)</f>
        <v>-8.3215498916563871E-4</v>
      </c>
      <c r="X416" s="75">
        <f>IF(ISERROR(F416/RawSEM!G416)=TRUE,0,F416/RawSEM!G416)</f>
        <v>-3.4870544795234373E-3</v>
      </c>
      <c r="Y416" s="75">
        <f>IF(ISERROR(G416/RawSEM!H416)=TRUE,0,G416/RawSEM!H416)</f>
        <v>2.8928685516289676E-3</v>
      </c>
      <c r="Z416" s="75">
        <f>IF(ISERROR(H416/RawSEM!I416)=TRUE,0,H416/RawSEM!I416)</f>
        <v>3.3709080893925452E-3</v>
      </c>
      <c r="AA416" s="75">
        <f>IF(ISERROR(I416/RawSEM!J416)=TRUE,0,I416/RawSEM!J416)</f>
        <v>-1.3858808514229055E-2</v>
      </c>
      <c r="AB416" s="56" t="str">
        <f t="shared" si="35"/>
        <v>11-Apr-2025  Bl No 31</v>
      </c>
      <c r="CQ416" s="75"/>
      <c r="CR416" s="75"/>
      <c r="CS416" s="75"/>
      <c r="CT416" s="75"/>
      <c r="CU416" s="75"/>
      <c r="CV416" s="75"/>
      <c r="CW416" s="75"/>
      <c r="CX416" s="56"/>
    </row>
    <row r="417" spans="1:102" ht="17.100000000000001" customHeight="1" x14ac:dyDescent="0.25">
      <c r="A417" s="60">
        <f>RawSEM!A417</f>
        <v>45758</v>
      </c>
      <c r="B417" s="18">
        <v>32</v>
      </c>
      <c r="C417" s="20">
        <f>-RawSEM!D417+RawSCADA!D417</f>
        <v>-10.255712444444384</v>
      </c>
      <c r="D417" s="20">
        <f>-RawSEM!E417+RawSCADA!E417</f>
        <v>0.9086464444444573</v>
      </c>
      <c r="E417" s="20">
        <f>-RawSEM!F417+RawSCADA!F417</f>
        <v>4.0523222222219601E-2</v>
      </c>
      <c r="F417" s="20">
        <f>-RawSEM!G417+RawSCADA!G417</f>
        <v>-0.91100311111111409</v>
      </c>
      <c r="G417" s="20">
        <f>-RawSEM!H417+RawSCADA!H417</f>
        <v>0.39044222222223368</v>
      </c>
      <c r="H417" s="20">
        <f>-RawSEM!I417+RawSCADA!I417</f>
        <v>-2.0329946666666672</v>
      </c>
      <c r="I417" s="20">
        <f>-RawSEM!J417+RawSCADA!J417</f>
        <v>-1.465204111111106</v>
      </c>
      <c r="J417" s="56" t="str">
        <f t="shared" si="34"/>
        <v>11-Apr-2025  Bl No 32</v>
      </c>
      <c r="K417" s="18">
        <f t="shared" si="33"/>
        <v>11</v>
      </c>
      <c r="U417" s="75">
        <f>IF(ISERROR(C417/RawSEM!D417)=TRUE,0,C417/RawSEM!D417)</f>
        <v>-1.1874263414879915E-2</v>
      </c>
      <c r="V417" s="75">
        <f>IF(ISERROR(D417/RawSEM!E417)=TRUE,0,D417/RawSEM!E417)</f>
        <v>4.19020656489288E-3</v>
      </c>
      <c r="W417" s="75">
        <f>IF(ISERROR(E417/RawSEM!F417)=TRUE,0,E417/RawSEM!F417)</f>
        <v>2.2641960408897161E-4</v>
      </c>
      <c r="X417" s="75">
        <f>IF(ISERROR(F417/RawSEM!G417)=TRUE,0,F417/RawSEM!G417)</f>
        <v>-6.4062098021279322E-3</v>
      </c>
      <c r="Y417" s="75">
        <f>IF(ISERROR(G417/RawSEM!H417)=TRUE,0,G417/RawSEM!H417)</f>
        <v>3.3803818987504478E-3</v>
      </c>
      <c r="Z417" s="75">
        <f>IF(ISERROR(H417/RawSEM!I417)=TRUE,0,H417/RawSEM!I417)</f>
        <v>-2.8239802344016247E-2</v>
      </c>
      <c r="AA417" s="75">
        <f>IF(ISERROR(I417/RawSEM!J417)=TRUE,0,I417/RawSEM!J417)</f>
        <v>-1.3697183083961909E-2</v>
      </c>
      <c r="AB417" s="56" t="str">
        <f t="shared" si="35"/>
        <v>11-Apr-2025  Bl No 32</v>
      </c>
      <c r="CQ417" s="75"/>
      <c r="CR417" s="75"/>
      <c r="CS417" s="75"/>
      <c r="CT417" s="75"/>
      <c r="CU417" s="75"/>
      <c r="CV417" s="75"/>
      <c r="CW417" s="75"/>
      <c r="CX417" s="56"/>
    </row>
    <row r="418" spans="1:102" ht="17.100000000000001" customHeight="1" x14ac:dyDescent="0.25">
      <c r="A418" s="60">
        <f>RawSEM!A418</f>
        <v>45758</v>
      </c>
      <c r="B418" s="18">
        <v>33</v>
      </c>
      <c r="C418" s="20">
        <f>-RawSEM!D418+RawSCADA!D418</f>
        <v>-9.0242863333332934</v>
      </c>
      <c r="D418" s="20">
        <f>-RawSEM!E418+RawSCADA!E418</f>
        <v>0.49740422222222946</v>
      </c>
      <c r="E418" s="20">
        <f>-RawSEM!F418+RawSCADA!F418</f>
        <v>7.9155555555558976E-2</v>
      </c>
      <c r="F418" s="20">
        <f>-RawSEM!G418+RawSCADA!G418</f>
        <v>-1.304201444444459</v>
      </c>
      <c r="G418" s="20">
        <f>-RawSEM!H418+RawSCADA!H418</f>
        <v>1.8870139999999935</v>
      </c>
      <c r="H418" s="20">
        <f>-RawSEM!I418+RawSCADA!I418</f>
        <v>-0.60595177777777565</v>
      </c>
      <c r="I418" s="20">
        <f>-RawSEM!J418+RawSCADA!J418</f>
        <v>-1.6107033333333334</v>
      </c>
      <c r="J418" s="56" t="str">
        <f t="shared" si="34"/>
        <v>11-Apr-2025  Bl No 33</v>
      </c>
      <c r="K418" s="18">
        <f t="shared" si="33"/>
        <v>11</v>
      </c>
      <c r="U418" s="75">
        <f>IF(ISERROR(C418/RawSEM!D418)=TRUE,0,C418/RawSEM!D418)</f>
        <v>-1.0364470825187624E-2</v>
      </c>
      <c r="V418" s="75">
        <f>IF(ISERROR(D418/RawSEM!E418)=TRUE,0,D418/RawSEM!E418)</f>
        <v>2.4231624450064171E-3</v>
      </c>
      <c r="W418" s="75">
        <f>IF(ISERROR(E418/RawSEM!F418)=TRUE,0,E418/RawSEM!F418)</f>
        <v>4.3012123815991117E-4</v>
      </c>
      <c r="X418" s="75">
        <f>IF(ISERROR(F418/RawSEM!G418)=TRUE,0,F418/RawSEM!G418)</f>
        <v>-8.9642873993577964E-3</v>
      </c>
      <c r="Y418" s="75">
        <f>IF(ISERROR(G418/RawSEM!H418)=TRUE,0,G418/RawSEM!H418)</f>
        <v>1.7820848443638501E-2</v>
      </c>
      <c r="Z418" s="75">
        <f>IF(ISERROR(H418/RawSEM!I418)=TRUE,0,H418/RawSEM!I418)</f>
        <v>-7.5107064316815367E-3</v>
      </c>
      <c r="AA418" s="75">
        <f>IF(ISERROR(I418/RawSEM!J418)=TRUE,0,I418/RawSEM!J418)</f>
        <v>-1.5398340127313842E-2</v>
      </c>
      <c r="AB418" s="56" t="str">
        <f t="shared" si="35"/>
        <v>11-Apr-2025  Bl No 33</v>
      </c>
      <c r="CQ418" s="75"/>
      <c r="CR418" s="75"/>
      <c r="CS418" s="75"/>
      <c r="CT418" s="75"/>
      <c r="CU418" s="75"/>
      <c r="CV418" s="75"/>
      <c r="CW418" s="75"/>
      <c r="CX418" s="56"/>
    </row>
    <row r="419" spans="1:102" ht="17.100000000000001" customHeight="1" x14ac:dyDescent="0.25">
      <c r="A419" s="60">
        <f>RawSEM!A419</f>
        <v>45758</v>
      </c>
      <c r="B419" s="18">
        <v>34</v>
      </c>
      <c r="C419" s="20">
        <f>-RawSEM!D419+RawSCADA!D419</f>
        <v>-6.4246393333334026</v>
      </c>
      <c r="D419" s="20">
        <f>-RawSEM!E419+RawSCADA!E419</f>
        <v>0.15751877777779555</v>
      </c>
      <c r="E419" s="20">
        <f>-RawSEM!F419+RawSCADA!F419</f>
        <v>-2.5287348888888914</v>
      </c>
      <c r="F419" s="20">
        <f>-RawSEM!G419+RawSCADA!G419</f>
        <v>-3.9192722222222187</v>
      </c>
      <c r="G419" s="20">
        <f>-RawSEM!H419+RawSCADA!H419</f>
        <v>2.9877735555555489</v>
      </c>
      <c r="H419" s="20">
        <f>-RawSEM!I419+RawSCADA!I419</f>
        <v>0.32353366666666261</v>
      </c>
      <c r="I419" s="20">
        <f>-RawSEM!J419+RawSCADA!J419</f>
        <v>-1.0556596666666564</v>
      </c>
      <c r="J419" s="56" t="str">
        <f t="shared" si="34"/>
        <v>11-Apr-2025  Bl No 34</v>
      </c>
      <c r="K419" s="18">
        <f t="shared" si="33"/>
        <v>11</v>
      </c>
      <c r="U419" s="75">
        <f>IF(ISERROR(C419/RawSEM!D419)=TRUE,0,C419/RawSEM!D419)</f>
        <v>-7.4474610301037952E-3</v>
      </c>
      <c r="V419" s="75">
        <f>IF(ISERROR(D419/RawSEM!E419)=TRUE,0,D419/RawSEM!E419)</f>
        <v>7.9657579073805543E-4</v>
      </c>
      <c r="W419" s="75">
        <f>IF(ISERROR(E419/RawSEM!F419)=TRUE,0,E419/RawSEM!F419)</f>
        <v>-1.3453093253111142E-2</v>
      </c>
      <c r="X419" s="75">
        <f>IF(ISERROR(F419/RawSEM!G419)=TRUE,0,F419/RawSEM!G419)</f>
        <v>-2.6368012018391462E-2</v>
      </c>
      <c r="Y419" s="75">
        <f>IF(ISERROR(G419/RawSEM!H419)=TRUE,0,G419/RawSEM!H419)</f>
        <v>3.0767279129754965E-2</v>
      </c>
      <c r="Z419" s="75">
        <f>IF(ISERROR(H419/RawSEM!I419)=TRUE,0,H419/RawSEM!I419)</f>
        <v>4.1852124943943733E-3</v>
      </c>
      <c r="AA419" s="75">
        <f>IF(ISERROR(I419/RawSEM!J419)=TRUE,0,I419/RawSEM!J419)</f>
        <v>-9.5465005377665599E-3</v>
      </c>
      <c r="AB419" s="56" t="str">
        <f t="shared" si="35"/>
        <v>11-Apr-2025  Bl No 34</v>
      </c>
      <c r="CQ419" s="75"/>
      <c r="CR419" s="75"/>
      <c r="CS419" s="75"/>
      <c r="CT419" s="75"/>
      <c r="CU419" s="75"/>
      <c r="CV419" s="75"/>
      <c r="CW419" s="75"/>
      <c r="CX419" s="56"/>
    </row>
    <row r="420" spans="1:102" ht="17.100000000000001" customHeight="1" x14ac:dyDescent="0.25">
      <c r="A420" s="60">
        <f>RawSEM!A420</f>
        <v>45758</v>
      </c>
      <c r="B420" s="18">
        <v>35</v>
      </c>
      <c r="C420" s="20">
        <f>-RawSEM!D420+RawSCADA!D420</f>
        <v>-6.0465933333333624</v>
      </c>
      <c r="D420" s="20">
        <f>-RawSEM!E420+RawSCADA!E420</f>
        <v>0.50514788888889939</v>
      </c>
      <c r="E420" s="20">
        <f>-RawSEM!F420+RawSCADA!F420</f>
        <v>-2.3692597777777848</v>
      </c>
      <c r="F420" s="20">
        <f>-RawSEM!G420+RawSCADA!G420</f>
        <v>-2.4259338888888919</v>
      </c>
      <c r="G420" s="20">
        <f>-RawSEM!H420+RawSCADA!H420</f>
        <v>1.9827798888888992</v>
      </c>
      <c r="H420" s="20">
        <f>-RawSEM!I420+RawSCADA!I420</f>
        <v>0.41803399999999158</v>
      </c>
      <c r="I420" s="20">
        <f>-RawSEM!J420+RawSCADA!J420</f>
        <v>-0.58021811111110821</v>
      </c>
      <c r="J420" s="56" t="str">
        <f t="shared" si="34"/>
        <v>11-Apr-2025  Bl No 35</v>
      </c>
      <c r="K420" s="18">
        <f t="shared" si="33"/>
        <v>11</v>
      </c>
      <c r="U420" s="75">
        <f>IF(ISERROR(C420/RawSEM!D420)=TRUE,0,C420/RawSEM!D420)</f>
        <v>-6.8285853663682975E-3</v>
      </c>
      <c r="V420" s="75">
        <f>IF(ISERROR(D420/RawSEM!E420)=TRUE,0,D420/RawSEM!E420)</f>
        <v>2.5992441989345426E-3</v>
      </c>
      <c r="W420" s="75">
        <f>IF(ISERROR(E420/RawSEM!F420)=TRUE,0,E420/RawSEM!F420)</f>
        <v>-1.2621310457533787E-2</v>
      </c>
      <c r="X420" s="75">
        <f>IF(ISERROR(F420/RawSEM!G420)=TRUE,0,F420/RawSEM!G420)</f>
        <v>-1.6817442839994819E-2</v>
      </c>
      <c r="Y420" s="75">
        <f>IF(ISERROR(G420/RawSEM!H420)=TRUE,0,G420/RawSEM!H420)</f>
        <v>2.056450159399217E-2</v>
      </c>
      <c r="Z420" s="75">
        <f>IF(ISERROR(H420/RawSEM!I420)=TRUE,0,H420/RawSEM!I420)</f>
        <v>5.7213517715585934E-3</v>
      </c>
      <c r="AA420" s="75">
        <f>IF(ISERROR(I420/RawSEM!J420)=TRUE,0,I420/RawSEM!J420)</f>
        <v>-5.5750320070171748E-3</v>
      </c>
      <c r="AB420" s="56" t="str">
        <f t="shared" si="35"/>
        <v>11-Apr-2025  Bl No 35</v>
      </c>
      <c r="CQ420" s="75"/>
      <c r="CR420" s="75"/>
      <c r="CS420" s="75"/>
      <c r="CT420" s="75"/>
      <c r="CU420" s="75"/>
      <c r="CV420" s="75"/>
      <c r="CW420" s="75"/>
      <c r="CX420" s="56"/>
    </row>
    <row r="421" spans="1:102" ht="17.100000000000001" customHeight="1" x14ac:dyDescent="0.25">
      <c r="A421" s="60">
        <f>RawSEM!A421</f>
        <v>45758</v>
      </c>
      <c r="B421" s="18">
        <v>36</v>
      </c>
      <c r="C421" s="20">
        <f>-RawSEM!D421+RawSCADA!D421</f>
        <v>-5.1365311111110259</v>
      </c>
      <c r="D421" s="20">
        <f>-RawSEM!E421+RawSCADA!E421</f>
        <v>-0.26041911111110494</v>
      </c>
      <c r="E421" s="20">
        <f>-RawSEM!F421+RawSCADA!F421</f>
        <v>-0.80326800000000276</v>
      </c>
      <c r="F421" s="20">
        <f>-RawSEM!G421+RawSCADA!G421</f>
        <v>-3.0982676666666578</v>
      </c>
      <c r="G421" s="20">
        <f>-RawSEM!H421+RawSCADA!H421</f>
        <v>2.7440352222222231</v>
      </c>
      <c r="H421" s="20">
        <f>-RawSEM!I421+RawSCADA!I421</f>
        <v>0.42185722222222921</v>
      </c>
      <c r="I421" s="20">
        <f>-RawSEM!J421+RawSCADA!J421</f>
        <v>-1.2618704444444404</v>
      </c>
      <c r="J421" s="56" t="str">
        <f t="shared" si="34"/>
        <v>11-Apr-2025  Bl No 36</v>
      </c>
      <c r="K421" s="18">
        <f t="shared" si="33"/>
        <v>11</v>
      </c>
      <c r="U421" s="75">
        <f>IF(ISERROR(C421/RawSEM!D421)=TRUE,0,C421/RawSEM!D421)</f>
        <v>-5.500118866856394E-3</v>
      </c>
      <c r="V421" s="75">
        <f>IF(ISERROR(D421/RawSEM!E421)=TRUE,0,D421/RawSEM!E421)</f>
        <v>-1.2963126013359569E-3</v>
      </c>
      <c r="W421" s="75">
        <f>IF(ISERROR(E421/RawSEM!F421)=TRUE,0,E421/RawSEM!F421)</f>
        <v>-4.5131016069821454E-3</v>
      </c>
      <c r="X421" s="75">
        <f>IF(ISERROR(F421/RawSEM!G421)=TRUE,0,F421/RawSEM!G421)</f>
        <v>-2.119672635517654E-2</v>
      </c>
      <c r="Y421" s="75">
        <f>IF(ISERROR(G421/RawSEM!H421)=TRUE,0,G421/RawSEM!H421)</f>
        <v>2.9373856984360798E-2</v>
      </c>
      <c r="Z421" s="75">
        <f>IF(ISERROR(H421/RawSEM!I421)=TRUE,0,H421/RawSEM!I421)</f>
        <v>6.0707965252675107E-3</v>
      </c>
      <c r="AA421" s="75">
        <f>IF(ISERROR(I421/RawSEM!J421)=TRUE,0,I421/RawSEM!J421)</f>
        <v>-1.1954330568755262E-2</v>
      </c>
      <c r="AB421" s="56" t="str">
        <f t="shared" si="35"/>
        <v>11-Apr-2025  Bl No 36</v>
      </c>
      <c r="CQ421" s="75"/>
      <c r="CR421" s="75"/>
      <c r="CS421" s="75"/>
      <c r="CT421" s="75"/>
      <c r="CU421" s="75"/>
      <c r="CV421" s="75"/>
      <c r="CW421" s="75"/>
      <c r="CX421" s="56"/>
    </row>
    <row r="422" spans="1:102" ht="17.100000000000001" customHeight="1" x14ac:dyDescent="0.25">
      <c r="A422" s="60">
        <f>RawSEM!A422</f>
        <v>45758</v>
      </c>
      <c r="B422" s="18">
        <v>37</v>
      </c>
      <c r="C422" s="20">
        <f>-RawSEM!D422+RawSCADA!D422</f>
        <v>-5.9880390000000716</v>
      </c>
      <c r="D422" s="20">
        <f>-RawSEM!E422+RawSCADA!E422</f>
        <v>1.2140363333333255</v>
      </c>
      <c r="E422" s="20">
        <f>-RawSEM!F422+RawSCADA!F422</f>
        <v>-0.83319511111110955</v>
      </c>
      <c r="F422" s="20">
        <f>-RawSEM!G422+RawSCADA!G422</f>
        <v>-2.6284454444444521</v>
      </c>
      <c r="G422" s="20">
        <f>-RawSEM!H422+RawSCADA!H422</f>
        <v>1.6781732222222274</v>
      </c>
      <c r="H422" s="20">
        <f>-RawSEM!I422+RawSCADA!I422</f>
        <v>6.3721777777786315E-2</v>
      </c>
      <c r="I422" s="20">
        <f>-RawSEM!J422+RawSCADA!J422</f>
        <v>-1.2563997777777729</v>
      </c>
      <c r="J422" s="56" t="str">
        <f t="shared" si="34"/>
        <v>11-Apr-2025  Bl No 37</v>
      </c>
      <c r="K422" s="18">
        <f t="shared" si="33"/>
        <v>11</v>
      </c>
      <c r="U422" s="75">
        <f>IF(ISERROR(C422/RawSEM!D422)=TRUE,0,C422/RawSEM!D422)</f>
        <v>-6.1754954479655948E-3</v>
      </c>
      <c r="V422" s="75">
        <f>IF(ISERROR(D422/RawSEM!E422)=TRUE,0,D422/RawSEM!E422)</f>
        <v>6.2901113855925858E-3</v>
      </c>
      <c r="W422" s="75">
        <f>IF(ISERROR(E422/RawSEM!F422)=TRUE,0,E422/RawSEM!F422)</f>
        <v>-4.7040799670684781E-3</v>
      </c>
      <c r="X422" s="75">
        <f>IF(ISERROR(F422/RawSEM!G422)=TRUE,0,F422/RawSEM!G422)</f>
        <v>-1.8306719338860904E-2</v>
      </c>
      <c r="Y422" s="75">
        <f>IF(ISERROR(G422/RawSEM!H422)=TRUE,0,G422/RawSEM!H422)</f>
        <v>1.8643386194011485E-2</v>
      </c>
      <c r="Z422" s="75">
        <f>IF(ISERROR(H422/RawSEM!I422)=TRUE,0,H422/RawSEM!I422)</f>
        <v>9.3147420504996838E-4</v>
      </c>
      <c r="AA422" s="75">
        <f>IF(ISERROR(I422/RawSEM!J422)=TRUE,0,I422/RawSEM!J422)</f>
        <v>-1.1769244251933186E-2</v>
      </c>
      <c r="AB422" s="56" t="str">
        <f t="shared" si="35"/>
        <v>11-Apr-2025  Bl No 37</v>
      </c>
      <c r="CQ422" s="75"/>
      <c r="CR422" s="75"/>
      <c r="CS422" s="75"/>
      <c r="CT422" s="75"/>
      <c r="CU422" s="75"/>
      <c r="CV422" s="75"/>
      <c r="CW422" s="75"/>
      <c r="CX422" s="56"/>
    </row>
    <row r="423" spans="1:102" ht="17.100000000000001" customHeight="1" x14ac:dyDescent="0.25">
      <c r="A423" s="60">
        <f>RawSEM!A423</f>
        <v>45758</v>
      </c>
      <c r="B423" s="18">
        <v>38</v>
      </c>
      <c r="C423" s="20">
        <f>-RawSEM!D423+RawSCADA!D423</f>
        <v>-8.0480142222222639</v>
      </c>
      <c r="D423" s="20">
        <f>-RawSEM!E423+RawSCADA!E423</f>
        <v>-0.35436411111109578</v>
      </c>
      <c r="E423" s="20">
        <f>-RawSEM!F423+RawSCADA!F423</f>
        <v>-0.23064233333334982</v>
      </c>
      <c r="F423" s="20">
        <f>-RawSEM!G423+RawSCADA!G423</f>
        <v>-0.8348832222222029</v>
      </c>
      <c r="G423" s="20">
        <f>-RawSEM!H423+RawSCADA!H423</f>
        <v>0.40272422222221849</v>
      </c>
      <c r="H423" s="20">
        <f>-RawSEM!I423+RawSCADA!I423</f>
        <v>0.5034256666666721</v>
      </c>
      <c r="I423" s="20">
        <f>-RawSEM!J423+RawSCADA!J423</f>
        <v>-1.0492447777777869</v>
      </c>
      <c r="J423" s="56" t="str">
        <f t="shared" si="34"/>
        <v>11-Apr-2025  Bl No 38</v>
      </c>
      <c r="K423" s="18">
        <f t="shared" si="33"/>
        <v>11</v>
      </c>
      <c r="U423" s="75">
        <f>IF(ISERROR(C423/RawSEM!D423)=TRUE,0,C423/RawSEM!D423)</f>
        <v>-8.2201472624341843E-3</v>
      </c>
      <c r="V423" s="75">
        <f>IF(ISERROR(D423/RawSEM!E423)=TRUE,0,D423/RawSEM!E423)</f>
        <v>-1.8296645589406919E-3</v>
      </c>
      <c r="W423" s="75">
        <f>IF(ISERROR(E423/RawSEM!F423)=TRUE,0,E423/RawSEM!F423)</f>
        <v>-1.2566530635967125E-3</v>
      </c>
      <c r="X423" s="75">
        <f>IF(ISERROR(F423/RawSEM!G423)=TRUE,0,F423/RawSEM!G423)</f>
        <v>-5.9754085505370324E-3</v>
      </c>
      <c r="Y423" s="75">
        <f>IF(ISERROR(G423/RawSEM!H423)=TRUE,0,G423/RawSEM!H423)</f>
        <v>4.378731779637224E-3</v>
      </c>
      <c r="Z423" s="75">
        <f>IF(ISERROR(H423/RawSEM!I423)=TRUE,0,H423/RawSEM!I423)</f>
        <v>7.4104675490866499E-3</v>
      </c>
      <c r="AA423" s="75">
        <f>IF(ISERROR(I423/RawSEM!J423)=TRUE,0,I423/RawSEM!J423)</f>
        <v>-9.869782913341011E-3</v>
      </c>
      <c r="AB423" s="56" t="str">
        <f t="shared" si="35"/>
        <v>11-Apr-2025  Bl No 38</v>
      </c>
      <c r="CQ423" s="75"/>
      <c r="CR423" s="75"/>
      <c r="CS423" s="75"/>
      <c r="CT423" s="75"/>
      <c r="CU423" s="75"/>
      <c r="CV423" s="75"/>
      <c r="CW423" s="75"/>
      <c r="CX423" s="56"/>
    </row>
    <row r="424" spans="1:102" ht="17.100000000000001" customHeight="1" x14ac:dyDescent="0.25">
      <c r="A424" s="60">
        <f>RawSEM!A424</f>
        <v>45758</v>
      </c>
      <c r="B424" s="18">
        <v>39</v>
      </c>
      <c r="C424" s="20">
        <f>-RawSEM!D424+RawSCADA!D424</f>
        <v>-3.5211842222222458</v>
      </c>
      <c r="D424" s="20">
        <f>-RawSEM!E424+RawSCADA!E424</f>
        <v>-1.4900283333333277</v>
      </c>
      <c r="E424" s="20">
        <f>-RawSEM!F424+RawSCADA!F424</f>
        <v>-0.60153866666667</v>
      </c>
      <c r="F424" s="20">
        <f>-RawSEM!G424+RawSCADA!G424</f>
        <v>-0.94906111111112068</v>
      </c>
      <c r="G424" s="20">
        <f>-RawSEM!H424+RawSCADA!H424</f>
        <v>0.41580433333332678</v>
      </c>
      <c r="H424" s="20">
        <f>-RawSEM!I424+RawSCADA!I424</f>
        <v>0.12330311111109893</v>
      </c>
      <c r="I424" s="20">
        <f>-RawSEM!J424+RawSCADA!J424</f>
        <v>-0.92129766666667479</v>
      </c>
      <c r="J424" s="56" t="str">
        <f t="shared" si="34"/>
        <v>11-Apr-2025  Bl No 39</v>
      </c>
      <c r="K424" s="18">
        <f t="shared" si="33"/>
        <v>11</v>
      </c>
      <c r="U424" s="75">
        <f>IF(ISERROR(C424/RawSEM!D424)=TRUE,0,C424/RawSEM!D424)</f>
        <v>-3.4979352932379281E-3</v>
      </c>
      <c r="V424" s="75">
        <f>IF(ISERROR(D424/RawSEM!E424)=TRUE,0,D424/RawSEM!E424)</f>
        <v>-6.821120323690557E-3</v>
      </c>
      <c r="W424" s="75">
        <f>IF(ISERROR(E424/RawSEM!F424)=TRUE,0,E424/RawSEM!F424)</f>
        <v>-3.4062366458436394E-3</v>
      </c>
      <c r="X424" s="75">
        <f>IF(ISERROR(F424/RawSEM!G424)=TRUE,0,F424/RawSEM!G424)</f>
        <v>-7.0700822111284169E-3</v>
      </c>
      <c r="Y424" s="75">
        <f>IF(ISERROR(G424/RawSEM!H424)=TRUE,0,G424/RawSEM!H424)</f>
        <v>4.6153712386262672E-3</v>
      </c>
      <c r="Z424" s="75">
        <f>IF(ISERROR(H424/RawSEM!I424)=TRUE,0,H424/RawSEM!I424)</f>
        <v>1.7809309586900727E-3</v>
      </c>
      <c r="AA424" s="75">
        <f>IF(ISERROR(I424/RawSEM!J424)=TRUE,0,I424/RawSEM!J424)</f>
        <v>-8.3979091921166718E-3</v>
      </c>
      <c r="AB424" s="56" t="str">
        <f t="shared" si="35"/>
        <v>11-Apr-2025  Bl No 39</v>
      </c>
      <c r="CQ424" s="75"/>
      <c r="CR424" s="75"/>
      <c r="CS424" s="75"/>
      <c r="CT424" s="75"/>
      <c r="CU424" s="75"/>
      <c r="CV424" s="75"/>
      <c r="CW424" s="75"/>
      <c r="CX424" s="56"/>
    </row>
    <row r="425" spans="1:102" ht="17.100000000000001" customHeight="1" x14ac:dyDescent="0.25">
      <c r="A425" s="60">
        <f>RawSEM!A425</f>
        <v>45758</v>
      </c>
      <c r="B425" s="18">
        <v>40</v>
      </c>
      <c r="C425" s="20">
        <f>-RawSEM!D425+RawSCADA!D425</f>
        <v>-0.10221666666666351</v>
      </c>
      <c r="D425" s="20">
        <f>-RawSEM!E425+RawSCADA!E425</f>
        <v>0.36186477777775394</v>
      </c>
      <c r="E425" s="20">
        <f>-RawSEM!F425+RawSCADA!F425</f>
        <v>-5.1821903333333239</v>
      </c>
      <c r="F425" s="20">
        <f>-RawSEM!G425+RawSCADA!G425</f>
        <v>0.25192377777779029</v>
      </c>
      <c r="G425" s="20">
        <f>-RawSEM!H425+RawSCADA!H425</f>
        <v>0.27902544444445709</v>
      </c>
      <c r="H425" s="20">
        <f>-RawSEM!I425+RawSCADA!I425</f>
        <v>-0.94309588888889095</v>
      </c>
      <c r="I425" s="20">
        <f>-RawSEM!J425+RawSCADA!J425</f>
        <v>-1.1354816666666636</v>
      </c>
      <c r="J425" s="56" t="str">
        <f t="shared" si="34"/>
        <v>11-Apr-2025  Bl No 40</v>
      </c>
      <c r="K425" s="18">
        <f t="shared" si="33"/>
        <v>11</v>
      </c>
      <c r="U425" s="75">
        <f>IF(ISERROR(C425/RawSEM!D425)=TRUE,0,C425/RawSEM!D425)</f>
        <v>-9.8420083975986005E-5</v>
      </c>
      <c r="V425" s="75">
        <f>IF(ISERROR(D425/RawSEM!E425)=TRUE,0,D425/RawSEM!E425)</f>
        <v>1.5737889369002295E-3</v>
      </c>
      <c r="W425" s="75">
        <f>IF(ISERROR(E425/RawSEM!F425)=TRUE,0,E425/RawSEM!F425)</f>
        <v>-2.8104203725396567E-2</v>
      </c>
      <c r="X425" s="75">
        <f>IF(ISERROR(F425/RawSEM!G425)=TRUE,0,F425/RawSEM!G425)</f>
        <v>1.9253975710409256E-3</v>
      </c>
      <c r="Y425" s="75">
        <f>IF(ISERROR(G425/RawSEM!H425)=TRUE,0,G425/RawSEM!H425)</f>
        <v>3.0652974544362246E-3</v>
      </c>
      <c r="Z425" s="75">
        <f>IF(ISERROR(H425/RawSEM!I425)=TRUE,0,H425/RawSEM!I425)</f>
        <v>-1.407135359057406E-2</v>
      </c>
      <c r="AA425" s="75">
        <f>IF(ISERROR(I425/RawSEM!J425)=TRUE,0,I425/RawSEM!J425)</f>
        <v>-1.0478016265564223E-2</v>
      </c>
      <c r="AB425" s="56" t="str">
        <f t="shared" si="35"/>
        <v>11-Apr-2025  Bl No 40</v>
      </c>
      <c r="CQ425" s="75"/>
      <c r="CR425" s="75"/>
      <c r="CS425" s="75"/>
      <c r="CT425" s="75"/>
      <c r="CU425" s="75"/>
      <c r="CV425" s="75"/>
      <c r="CW425" s="75"/>
      <c r="CX425" s="56"/>
    </row>
    <row r="426" spans="1:102" ht="17.100000000000001" customHeight="1" x14ac:dyDescent="0.25">
      <c r="A426" s="60">
        <f>RawSEM!A426</f>
        <v>45758</v>
      </c>
      <c r="B426" s="18">
        <v>41</v>
      </c>
      <c r="C426" s="20">
        <f>-RawSEM!D426+RawSCADA!D426</f>
        <v>0.19809966666662149</v>
      </c>
      <c r="D426" s="20">
        <f>-RawSEM!E426+RawSCADA!E426</f>
        <v>7.05859999999916E-2</v>
      </c>
      <c r="E426" s="20">
        <f>-RawSEM!F426+RawSCADA!F426</f>
        <v>-5.1628316666666478</v>
      </c>
      <c r="F426" s="20">
        <f>-RawSEM!G426+RawSCADA!G426</f>
        <v>-0.33802255555556826</v>
      </c>
      <c r="G426" s="20">
        <f>-RawSEM!H426+RawSCADA!H426</f>
        <v>-8.8854222222224166E-2</v>
      </c>
      <c r="H426" s="20">
        <f>-RawSEM!I426+RawSCADA!I426</f>
        <v>6.5297777777779231E-2</v>
      </c>
      <c r="I426" s="20">
        <f>-RawSEM!J426+RawSCADA!J426</f>
        <v>-1.0950267777777754</v>
      </c>
      <c r="J426" s="56" t="str">
        <f t="shared" si="34"/>
        <v>11-Apr-2025  Bl No 41</v>
      </c>
      <c r="K426" s="18">
        <f t="shared" si="33"/>
        <v>11</v>
      </c>
      <c r="U426" s="75">
        <f>IF(ISERROR(C426/RawSEM!D426)=TRUE,0,C426/RawSEM!D426)</f>
        <v>1.8580704283995911E-4</v>
      </c>
      <c r="V426" s="75">
        <f>IF(ISERROR(D426/RawSEM!E426)=TRUE,0,D426/RawSEM!E426)</f>
        <v>3.0295082151833255E-4</v>
      </c>
      <c r="W426" s="75">
        <f>IF(ISERROR(E426/RawSEM!F426)=TRUE,0,E426/RawSEM!F426)</f>
        <v>-2.7470403926893504E-2</v>
      </c>
      <c r="X426" s="75">
        <f>IF(ISERROR(F426/RawSEM!G426)=TRUE,0,F426/RawSEM!G426)</f>
        <v>-2.6185553600464573E-3</v>
      </c>
      <c r="Y426" s="75">
        <f>IF(ISERROR(G426/RawSEM!H426)=TRUE,0,G426/RawSEM!H426)</f>
        <v>-9.6897488988152746E-4</v>
      </c>
      <c r="Z426" s="75">
        <f>IF(ISERROR(H426/RawSEM!I426)=TRUE,0,H426/RawSEM!I426)</f>
        <v>1.0775210854419015E-3</v>
      </c>
      <c r="AA426" s="75">
        <f>IF(ISERROR(I426/RawSEM!J426)=TRUE,0,I426/RawSEM!J426)</f>
        <v>-1.0167908245719139E-2</v>
      </c>
      <c r="AB426" s="56" t="str">
        <f t="shared" si="35"/>
        <v>11-Apr-2025  Bl No 41</v>
      </c>
      <c r="CQ426" s="75"/>
      <c r="CR426" s="75"/>
      <c r="CS426" s="75"/>
      <c r="CT426" s="75"/>
      <c r="CU426" s="75"/>
      <c r="CV426" s="75"/>
      <c r="CW426" s="75"/>
      <c r="CX426" s="56"/>
    </row>
    <row r="427" spans="1:102" ht="17.100000000000001" customHeight="1" x14ac:dyDescent="0.25">
      <c r="A427" s="60">
        <f>RawSEM!A427</f>
        <v>45758</v>
      </c>
      <c r="B427" s="18">
        <v>42</v>
      </c>
      <c r="C427" s="20">
        <f>-RawSEM!D427+RawSCADA!D427</f>
        <v>1.180628555555586</v>
      </c>
      <c r="D427" s="20">
        <f>-RawSEM!E427+RawSCADA!E427</f>
        <v>-0.6602665555555518</v>
      </c>
      <c r="E427" s="20">
        <f>-RawSEM!F427+RawSCADA!F427</f>
        <v>-5.0694157777777775</v>
      </c>
      <c r="F427" s="20">
        <f>-RawSEM!G427+RawSCADA!G427</f>
        <v>-0.36288766666666561</v>
      </c>
      <c r="G427" s="20">
        <f>-RawSEM!H427+RawSCADA!H427</f>
        <v>-0.22026055555555502</v>
      </c>
      <c r="H427" s="20">
        <f>-RawSEM!I427+RawSCADA!I427</f>
        <v>-8.3371888888891021E-2</v>
      </c>
      <c r="I427" s="20">
        <f>-RawSEM!J427+RawSCADA!J427</f>
        <v>-1.4353324444444411</v>
      </c>
      <c r="J427" s="56" t="str">
        <f t="shared" si="34"/>
        <v>11-Apr-2025  Bl No 42</v>
      </c>
      <c r="K427" s="18">
        <f t="shared" si="33"/>
        <v>11</v>
      </c>
      <c r="U427" s="75">
        <f>IF(ISERROR(C427/RawSEM!D427)=TRUE,0,C427/RawSEM!D427)</f>
        <v>1.1140188003285507E-3</v>
      </c>
      <c r="V427" s="75">
        <f>IF(ISERROR(D427/RawSEM!E427)=TRUE,0,D427/RawSEM!E427)</f>
        <v>-2.7700206558252329E-3</v>
      </c>
      <c r="W427" s="75">
        <f>IF(ISERROR(E427/RawSEM!F427)=TRUE,0,E427/RawSEM!F427)</f>
        <v>-2.6361769769070169E-2</v>
      </c>
      <c r="X427" s="75">
        <f>IF(ISERROR(F427/RawSEM!G427)=TRUE,0,F427/RawSEM!G427)</f>
        <v>-2.8158481558234355E-3</v>
      </c>
      <c r="Y427" s="75">
        <f>IF(ISERROR(G427/RawSEM!H427)=TRUE,0,G427/RawSEM!H427)</f>
        <v>-2.4401816400287492E-3</v>
      </c>
      <c r="Z427" s="75">
        <f>IF(ISERROR(H427/RawSEM!I427)=TRUE,0,H427/RawSEM!I427)</f>
        <v>-1.3611114739063524E-3</v>
      </c>
      <c r="AA427" s="75">
        <f>IF(ISERROR(I427/RawSEM!J427)=TRUE,0,I427/RawSEM!J427)</f>
        <v>-1.3154285053268849E-2</v>
      </c>
      <c r="AB427" s="56" t="str">
        <f t="shared" si="35"/>
        <v>11-Apr-2025  Bl No 42</v>
      </c>
      <c r="CQ427" s="75"/>
      <c r="CR427" s="75"/>
      <c r="CS427" s="75"/>
      <c r="CT427" s="75"/>
      <c r="CU427" s="75"/>
      <c r="CV427" s="75"/>
      <c r="CW427" s="75"/>
      <c r="CX427" s="56"/>
    </row>
    <row r="428" spans="1:102" ht="17.100000000000001" customHeight="1" x14ac:dyDescent="0.25">
      <c r="A428" s="60">
        <f>RawSEM!A428</f>
        <v>45758</v>
      </c>
      <c r="B428" s="18">
        <v>43</v>
      </c>
      <c r="C428" s="20">
        <f>-RawSEM!D428+RawSCADA!D428</f>
        <v>5.4886283333332813</v>
      </c>
      <c r="D428" s="20">
        <f>-RawSEM!E428+RawSCADA!E428</f>
        <v>-0.2643847777777637</v>
      </c>
      <c r="E428" s="20">
        <f>-RawSEM!F428+RawSCADA!F428</f>
        <v>-4.4291950000000213</v>
      </c>
      <c r="F428" s="20">
        <f>-RawSEM!G428+RawSCADA!G428</f>
        <v>-0.1472134444444464</v>
      </c>
      <c r="G428" s="20">
        <f>-RawSEM!H428+RawSCADA!H428</f>
        <v>-0.36923033333333422</v>
      </c>
      <c r="H428" s="20">
        <f>-RawSEM!I428+RawSCADA!I428</f>
        <v>-4.3407888888893353E-2</v>
      </c>
      <c r="I428" s="20">
        <f>-RawSEM!J428+RawSCADA!J428</f>
        <v>-1.4294962222222267</v>
      </c>
      <c r="J428" s="56" t="str">
        <f t="shared" si="34"/>
        <v>11-Apr-2025  Bl No 43</v>
      </c>
      <c r="K428" s="18">
        <f t="shared" si="33"/>
        <v>11</v>
      </c>
      <c r="U428" s="75">
        <f>IF(ISERROR(C428/RawSEM!D428)=TRUE,0,C428/RawSEM!D428)</f>
        <v>4.9886436578634062E-3</v>
      </c>
      <c r="V428" s="75">
        <f>IF(ISERROR(D428/RawSEM!E428)=TRUE,0,D428/RawSEM!E428)</f>
        <v>-1.1313938786773111E-3</v>
      </c>
      <c r="W428" s="75">
        <f>IF(ISERROR(E428/RawSEM!F428)=TRUE,0,E428/RawSEM!F428)</f>
        <v>-2.3454178726847477E-2</v>
      </c>
      <c r="X428" s="75">
        <f>IF(ISERROR(F428/RawSEM!G428)=TRUE,0,F428/RawSEM!G428)</f>
        <v>-1.2078887727642151E-3</v>
      </c>
      <c r="Y428" s="75">
        <f>IF(ISERROR(G428/RawSEM!H428)=TRUE,0,G428/RawSEM!H428)</f>
        <v>-4.1566511461748239E-3</v>
      </c>
      <c r="Z428" s="75">
        <f>IF(ISERROR(H428/RawSEM!I428)=TRUE,0,H428/RawSEM!I428)</f>
        <v>-7.1296989791754298E-4</v>
      </c>
      <c r="AA428" s="75">
        <f>IF(ISERROR(I428/RawSEM!J428)=TRUE,0,I428/RawSEM!J428)</f>
        <v>-1.278372176951704E-2</v>
      </c>
      <c r="AB428" s="56" t="str">
        <f t="shared" si="35"/>
        <v>11-Apr-2025  Bl No 43</v>
      </c>
      <c r="CQ428" s="75"/>
      <c r="CR428" s="75"/>
      <c r="CS428" s="75"/>
      <c r="CT428" s="75"/>
      <c r="CU428" s="75"/>
      <c r="CV428" s="75"/>
      <c r="CW428" s="75"/>
      <c r="CX428" s="56"/>
    </row>
    <row r="429" spans="1:102" ht="17.100000000000001" customHeight="1" x14ac:dyDescent="0.25">
      <c r="A429" s="60">
        <f>RawSEM!A429</f>
        <v>45758</v>
      </c>
      <c r="B429" s="18">
        <v>44</v>
      </c>
      <c r="C429" s="20">
        <f>-RawSEM!D429+RawSCADA!D429</f>
        <v>10.210993888888879</v>
      </c>
      <c r="D429" s="20">
        <f>-RawSEM!E429+RawSCADA!E429</f>
        <v>0.30879811111111621</v>
      </c>
      <c r="E429" s="20">
        <f>-RawSEM!F429+RawSCADA!F429</f>
        <v>-4.6347664444444376</v>
      </c>
      <c r="F429" s="20">
        <f>-RawSEM!G429+RawSCADA!G429</f>
        <v>-0.10047466666667049</v>
      </c>
      <c r="G429" s="20">
        <f>-RawSEM!H429+RawSCADA!H429</f>
        <v>-0.20535277777777594</v>
      </c>
      <c r="H429" s="20">
        <f>-RawSEM!I429+RawSCADA!I429</f>
        <v>0.4528533333333371</v>
      </c>
      <c r="I429" s="20">
        <f>-RawSEM!J429+RawSCADA!J429</f>
        <v>-1.3441966666666758</v>
      </c>
      <c r="J429" s="56" t="str">
        <f t="shared" si="34"/>
        <v>11-Apr-2025  Bl No 44</v>
      </c>
      <c r="K429" s="18">
        <f t="shared" si="33"/>
        <v>11</v>
      </c>
      <c r="U429" s="75">
        <f>IF(ISERROR(C429/RawSEM!D429)=TRUE,0,C429/RawSEM!D429)</f>
        <v>9.2143351332531365E-3</v>
      </c>
      <c r="V429" s="75">
        <f>IF(ISERROR(D429/RawSEM!E429)=TRUE,0,D429/RawSEM!E429)</f>
        <v>1.2968053035794271E-3</v>
      </c>
      <c r="W429" s="75">
        <f>IF(ISERROR(E429/RawSEM!F429)=TRUE,0,E429/RawSEM!F429)</f>
        <v>-2.3551647755516179E-2</v>
      </c>
      <c r="X429" s="75">
        <f>IF(ISERROR(F429/RawSEM!G429)=TRUE,0,F429/RawSEM!G429)</f>
        <v>-8.1578575532155104E-4</v>
      </c>
      <c r="Y429" s="75">
        <f>IF(ISERROR(G429/RawSEM!H429)=TRUE,0,G429/RawSEM!H429)</f>
        <v>-2.3380603729207194E-3</v>
      </c>
      <c r="Z429" s="75">
        <f>IF(ISERROR(H429/RawSEM!I429)=TRUE,0,H429/RawSEM!I429)</f>
        <v>7.5306868170853473E-3</v>
      </c>
      <c r="AA429" s="75">
        <f>IF(ISERROR(I429/RawSEM!J429)=TRUE,0,I429/RawSEM!J429)</f>
        <v>-1.1938227527324912E-2</v>
      </c>
      <c r="AB429" s="56" t="str">
        <f t="shared" si="35"/>
        <v>11-Apr-2025  Bl No 44</v>
      </c>
      <c r="CQ429" s="75"/>
      <c r="CR429" s="75"/>
      <c r="CS429" s="75"/>
      <c r="CT429" s="75"/>
      <c r="CU429" s="75"/>
      <c r="CV429" s="75"/>
      <c r="CW429" s="75"/>
      <c r="CX429" s="56"/>
    </row>
    <row r="430" spans="1:102" ht="17.100000000000001" customHeight="1" x14ac:dyDescent="0.25">
      <c r="A430" s="60">
        <f>RawSEM!A430</f>
        <v>45758</v>
      </c>
      <c r="B430" s="18">
        <v>45</v>
      </c>
      <c r="C430" s="20">
        <f>-RawSEM!D430+RawSCADA!D430</f>
        <v>15.27948011111107</v>
      </c>
      <c r="D430" s="20">
        <f>-RawSEM!E430+RawSCADA!E430</f>
        <v>0.38814222222222838</v>
      </c>
      <c r="E430" s="20">
        <f>-RawSEM!F430+RawSCADA!F430</f>
        <v>-5.7028453333333289</v>
      </c>
      <c r="F430" s="20">
        <f>-RawSEM!G430+RawSCADA!G430</f>
        <v>-0.60947066666666672</v>
      </c>
      <c r="G430" s="20">
        <f>-RawSEM!H430+RawSCADA!H430</f>
        <v>-0.22452311111111101</v>
      </c>
      <c r="H430" s="20">
        <f>-RawSEM!I430+RawSCADA!I430</f>
        <v>0.34153744444444811</v>
      </c>
      <c r="I430" s="20">
        <f>-RawSEM!J430+RawSCADA!J430</f>
        <v>-1.3187461111111105</v>
      </c>
      <c r="J430" s="56" t="str">
        <f t="shared" si="34"/>
        <v>11-Apr-2025  Bl No 45</v>
      </c>
      <c r="K430" s="18">
        <f t="shared" si="33"/>
        <v>11</v>
      </c>
      <c r="U430" s="75">
        <f>IF(ISERROR(C430/RawSEM!D430)=TRUE,0,C430/RawSEM!D430)</f>
        <v>1.3789492366165237E-2</v>
      </c>
      <c r="V430" s="75">
        <f>IF(ISERROR(D430/RawSEM!E430)=TRUE,0,D430/RawSEM!E430)</f>
        <v>1.7012472560662716E-3</v>
      </c>
      <c r="W430" s="75">
        <f>IF(ISERROR(E430/RawSEM!F430)=TRUE,0,E430/RawSEM!F430)</f>
        <v>-2.9360635054003457E-2</v>
      </c>
      <c r="X430" s="75">
        <f>IF(ISERROR(F430/RawSEM!G430)=TRUE,0,F430/RawSEM!G430)</f>
        <v>-4.8914464497566788E-3</v>
      </c>
      <c r="Y430" s="75">
        <f>IF(ISERROR(G430/RawSEM!H430)=TRUE,0,G430/RawSEM!H430)</f>
        <v>-2.5485261059250371E-3</v>
      </c>
      <c r="Z430" s="75">
        <f>IF(ISERROR(H430/RawSEM!I430)=TRUE,0,H430/RawSEM!I430)</f>
        <v>5.600884308820846E-3</v>
      </c>
      <c r="AA430" s="75">
        <f>IF(ISERROR(I430/RawSEM!J430)=TRUE,0,I430/RawSEM!J430)</f>
        <v>-1.1894483208422721E-2</v>
      </c>
      <c r="AB430" s="56" t="str">
        <f t="shared" si="35"/>
        <v>11-Apr-2025  Bl No 45</v>
      </c>
      <c r="CQ430" s="75"/>
      <c r="CR430" s="75"/>
      <c r="CS430" s="75"/>
      <c r="CT430" s="75"/>
      <c r="CU430" s="75"/>
      <c r="CV430" s="75"/>
      <c r="CW430" s="75"/>
      <c r="CX430" s="56"/>
    </row>
    <row r="431" spans="1:102" ht="17.100000000000001" customHeight="1" x14ac:dyDescent="0.25">
      <c r="A431" s="60">
        <f>RawSEM!A431</f>
        <v>45758</v>
      </c>
      <c r="B431" s="18">
        <v>46</v>
      </c>
      <c r="C431" s="20">
        <f>-RawSEM!D431+RawSCADA!D431</f>
        <v>10.698729444444552</v>
      </c>
      <c r="D431" s="20">
        <f>-RawSEM!E431+RawSCADA!E431</f>
        <v>0.18062611111110982</v>
      </c>
      <c r="E431" s="20">
        <f>-RawSEM!F431+RawSCADA!F431</f>
        <v>-5.1921293333333551</v>
      </c>
      <c r="F431" s="20">
        <f>-RawSEM!G431+RawSCADA!G431</f>
        <v>0.18084233333333088</v>
      </c>
      <c r="G431" s="20">
        <f>-RawSEM!H431+RawSCADA!H431</f>
        <v>-0.30397266666666667</v>
      </c>
      <c r="H431" s="20">
        <f>-RawSEM!I431+RawSCADA!I431</f>
        <v>0.67051200000000222</v>
      </c>
      <c r="I431" s="20">
        <f>-RawSEM!J431+RawSCADA!J431</f>
        <v>-1.1803537777777819</v>
      </c>
      <c r="J431" s="56" t="str">
        <f t="shared" si="34"/>
        <v>11-Apr-2025  Bl No 46</v>
      </c>
      <c r="K431" s="18">
        <f t="shared" si="33"/>
        <v>11</v>
      </c>
      <c r="U431" s="75">
        <f>IF(ISERROR(C431/RawSEM!D431)=TRUE,0,C431/RawSEM!D431)</f>
        <v>9.4403006289548261E-3</v>
      </c>
      <c r="V431" s="75">
        <f>IF(ISERROR(D431/RawSEM!E431)=TRUE,0,D431/RawSEM!E431)</f>
        <v>7.9567659556485529E-4</v>
      </c>
      <c r="W431" s="75">
        <f>IF(ISERROR(E431/RawSEM!F431)=TRUE,0,E431/RawSEM!F431)</f>
        <v>-2.6621471452533001E-2</v>
      </c>
      <c r="X431" s="75">
        <f>IF(ISERROR(F431/RawSEM!G431)=TRUE,0,F431/RawSEM!G431)</f>
        <v>1.4665221204647788E-3</v>
      </c>
      <c r="Y431" s="75">
        <f>IF(ISERROR(G431/RawSEM!H431)=TRUE,0,G431/RawSEM!H431)</f>
        <v>-3.3363699957267207E-3</v>
      </c>
      <c r="Z431" s="75">
        <f>IF(ISERROR(H431/RawSEM!I431)=TRUE,0,H431/RawSEM!I431)</f>
        <v>1.132468585326311E-2</v>
      </c>
      <c r="AA431" s="75">
        <f>IF(ISERROR(I431/RawSEM!J431)=TRUE,0,I431/RawSEM!J431)</f>
        <v>-1.06479383270227E-2</v>
      </c>
      <c r="AB431" s="56" t="str">
        <f t="shared" si="35"/>
        <v>11-Apr-2025  Bl No 46</v>
      </c>
      <c r="CQ431" s="75"/>
      <c r="CR431" s="75"/>
      <c r="CS431" s="75"/>
      <c r="CT431" s="75"/>
      <c r="CU431" s="75"/>
      <c r="CV431" s="75"/>
      <c r="CW431" s="75"/>
      <c r="CX431" s="56"/>
    </row>
    <row r="432" spans="1:102" ht="17.100000000000001" customHeight="1" x14ac:dyDescent="0.25">
      <c r="A432" s="60">
        <f>RawSEM!A432</f>
        <v>45758</v>
      </c>
      <c r="B432" s="18">
        <v>47</v>
      </c>
      <c r="C432" s="20">
        <f>-RawSEM!D432+RawSCADA!D432</f>
        <v>23.383102666666673</v>
      </c>
      <c r="D432" s="20">
        <f>-RawSEM!E432+RawSCADA!E432</f>
        <v>-0.12295800000001122</v>
      </c>
      <c r="E432" s="20">
        <f>-RawSEM!F432+RawSCADA!F432</f>
        <v>-6.2718987777777784</v>
      </c>
      <c r="F432" s="20">
        <f>-RawSEM!G432+RawSCADA!G432</f>
        <v>-3.2006666666660522E-2</v>
      </c>
      <c r="G432" s="20">
        <f>-RawSEM!H432+RawSCADA!H432</f>
        <v>-0.192025000000001</v>
      </c>
      <c r="H432" s="20">
        <f>-RawSEM!I432+RawSCADA!I432</f>
        <v>9.8822222222167966E-3</v>
      </c>
      <c r="I432" s="20">
        <f>-RawSEM!J432+RawSCADA!J432</f>
        <v>-1.2968395555555503</v>
      </c>
      <c r="J432" s="56" t="str">
        <f t="shared" si="34"/>
        <v>11-Apr-2025  Bl No 47</v>
      </c>
      <c r="K432" s="18">
        <f t="shared" si="33"/>
        <v>11</v>
      </c>
      <c r="U432" s="75">
        <f>IF(ISERROR(C432/RawSEM!D432)=TRUE,0,C432/RawSEM!D432)</f>
        <v>2.0443632257017095E-2</v>
      </c>
      <c r="V432" s="75">
        <f>IF(ISERROR(D432/RawSEM!E432)=TRUE,0,D432/RawSEM!E432)</f>
        <v>-5.2840384462169397E-4</v>
      </c>
      <c r="W432" s="75">
        <f>IF(ISERROR(E432/RawSEM!F432)=TRUE,0,E432/RawSEM!F432)</f>
        <v>-3.0971605501587018E-2</v>
      </c>
      <c r="X432" s="75">
        <f>IF(ISERROR(F432/RawSEM!G432)=TRUE,0,F432/RawSEM!G432)</f>
        <v>-2.8952408740898509E-4</v>
      </c>
      <c r="Y432" s="75">
        <f>IF(ISERROR(G432/RawSEM!H432)=TRUE,0,G432/RawSEM!H432)</f>
        <v>-2.0466162753022738E-3</v>
      </c>
      <c r="Z432" s="75">
        <f>IF(ISERROR(H432/RawSEM!I432)=TRUE,0,H432/RawSEM!I432)</f>
        <v>1.5471528490983437E-4</v>
      </c>
      <c r="AA432" s="75">
        <f>IF(ISERROR(I432/RawSEM!J432)=TRUE,0,I432/RawSEM!J432)</f>
        <v>-1.1642710021650312E-2</v>
      </c>
      <c r="AB432" s="56" t="str">
        <f t="shared" si="35"/>
        <v>11-Apr-2025  Bl No 47</v>
      </c>
      <c r="CQ432" s="75"/>
      <c r="CR432" s="75"/>
      <c r="CS432" s="75"/>
      <c r="CT432" s="75"/>
      <c r="CU432" s="75"/>
      <c r="CV432" s="75"/>
      <c r="CW432" s="75"/>
      <c r="CX432" s="56"/>
    </row>
    <row r="433" spans="1:102" ht="17.100000000000001" customHeight="1" x14ac:dyDescent="0.25">
      <c r="A433" s="60">
        <f>RawSEM!A433</f>
        <v>45758</v>
      </c>
      <c r="B433" s="18">
        <v>48</v>
      </c>
      <c r="C433" s="20">
        <f>-RawSEM!D433+RawSCADA!D433</f>
        <v>22.25242388888887</v>
      </c>
      <c r="D433" s="20">
        <f>-RawSEM!E433+RawSCADA!E433</f>
        <v>5.2074555555549296E-2</v>
      </c>
      <c r="E433" s="20">
        <f>-RawSEM!F433+RawSCADA!F433</f>
        <v>-6.9962915555555583</v>
      </c>
      <c r="F433" s="20">
        <f>-RawSEM!G433+RawSCADA!G433</f>
        <v>-0.19483533333333014</v>
      </c>
      <c r="G433" s="20">
        <f>-RawSEM!H433+RawSCADA!H433</f>
        <v>-0.18308344444444913</v>
      </c>
      <c r="H433" s="20">
        <f>-RawSEM!I433+RawSCADA!I433</f>
        <v>0.86883322222222148</v>
      </c>
      <c r="I433" s="20">
        <f>-RawSEM!J433+RawSCADA!J433</f>
        <v>-0.79486144444443596</v>
      </c>
      <c r="J433" s="56" t="str">
        <f t="shared" si="34"/>
        <v>11-Apr-2025  Bl No 48</v>
      </c>
      <c r="K433" s="18">
        <f t="shared" si="33"/>
        <v>11</v>
      </c>
      <c r="U433" s="75">
        <f>IF(ISERROR(C433/RawSEM!D433)=TRUE,0,C433/RawSEM!D433)</f>
        <v>1.9243631261060937E-2</v>
      </c>
      <c r="V433" s="75">
        <f>IF(ISERROR(D433/RawSEM!E433)=TRUE,0,D433/RawSEM!E433)</f>
        <v>2.2322741072164509E-4</v>
      </c>
      <c r="W433" s="75">
        <f>IF(ISERROR(E433/RawSEM!F433)=TRUE,0,E433/RawSEM!F433)</f>
        <v>-3.3587541229223777E-2</v>
      </c>
      <c r="X433" s="75">
        <f>IF(ISERROR(F433/RawSEM!G433)=TRUE,0,F433/RawSEM!G433)</f>
        <v>-1.9251285821186223E-3</v>
      </c>
      <c r="Y433" s="75">
        <f>IF(ISERROR(G433/RawSEM!H433)=TRUE,0,G433/RawSEM!H433)</f>
        <v>-2.0166217753653502E-3</v>
      </c>
      <c r="Z433" s="75">
        <f>IF(ISERROR(H433/RawSEM!I433)=TRUE,0,H433/RawSEM!I433)</f>
        <v>1.4030456654235806E-2</v>
      </c>
      <c r="AA433" s="75">
        <f>IF(ISERROR(I433/RawSEM!J433)=TRUE,0,I433/RawSEM!J433)</f>
        <v>-7.0052583358988741E-3</v>
      </c>
      <c r="AB433" s="56" t="str">
        <f t="shared" si="35"/>
        <v>11-Apr-2025  Bl No 48</v>
      </c>
      <c r="CQ433" s="75"/>
      <c r="CR433" s="75"/>
      <c r="CS433" s="75"/>
      <c r="CT433" s="75"/>
      <c r="CU433" s="75"/>
      <c r="CV433" s="75"/>
      <c r="CW433" s="75"/>
      <c r="CX433" s="56"/>
    </row>
    <row r="434" spans="1:102" ht="17.100000000000001" customHeight="1" x14ac:dyDescent="0.25">
      <c r="A434" s="60">
        <f>RawSEM!A434</f>
        <v>45758</v>
      </c>
      <c r="B434" s="18">
        <v>49</v>
      </c>
      <c r="C434" s="20">
        <f>-RawSEM!D434+RawSCADA!D434</f>
        <v>15.371118111111173</v>
      </c>
      <c r="D434" s="20">
        <f>-RawSEM!E434+RawSCADA!E434</f>
        <v>-2.4572333333338747E-2</v>
      </c>
      <c r="E434" s="20">
        <f>-RawSEM!F434+RawSCADA!F434</f>
        <v>-7.1988801111111229</v>
      </c>
      <c r="F434" s="20">
        <f>-RawSEM!G434+RawSCADA!G434</f>
        <v>-4.2583444444446172E-2</v>
      </c>
      <c r="G434" s="20">
        <f>-RawSEM!H434+RawSCADA!H434</f>
        <v>-0.36965311111111987</v>
      </c>
      <c r="H434" s="20">
        <f>-RawSEM!I434+RawSCADA!I434</f>
        <v>-0.22624888888888961</v>
      </c>
      <c r="I434" s="20">
        <f>-RawSEM!J434+RawSCADA!J434</f>
        <v>-1.4054501111111222</v>
      </c>
      <c r="J434" s="56" t="str">
        <f t="shared" si="34"/>
        <v>11-Apr-2025  Bl No 49</v>
      </c>
      <c r="K434" s="18">
        <f t="shared" si="33"/>
        <v>11</v>
      </c>
      <c r="U434" s="75">
        <f>IF(ISERROR(C434/RawSEM!D434)=TRUE,0,C434/RawSEM!D434)</f>
        <v>1.305796007954889E-2</v>
      </c>
      <c r="V434" s="75">
        <f>IF(ISERROR(D434/RawSEM!E434)=TRUE,0,D434/RawSEM!E434)</f>
        <v>-1.05711229084237E-4</v>
      </c>
      <c r="W434" s="75">
        <f>IF(ISERROR(E434/RawSEM!F434)=TRUE,0,E434/RawSEM!F434)</f>
        <v>-3.4027315475247059E-2</v>
      </c>
      <c r="X434" s="75">
        <f>IF(ISERROR(F434/RawSEM!G434)=TRUE,0,F434/RawSEM!G434)</f>
        <v>-4.2218797314536732E-4</v>
      </c>
      <c r="Y434" s="75">
        <f>IF(ISERROR(G434/RawSEM!H434)=TRUE,0,G434/RawSEM!H434)</f>
        <v>-4.2627623610548343E-3</v>
      </c>
      <c r="Z434" s="75">
        <f>IF(ISERROR(H434/RawSEM!I434)=TRUE,0,H434/RawSEM!I434)</f>
        <v>-3.2167600617747445E-3</v>
      </c>
      <c r="AA434" s="75">
        <f>IF(ISERROR(I434/RawSEM!J434)=TRUE,0,I434/RawSEM!J434)</f>
        <v>-1.3072008920636204E-2</v>
      </c>
      <c r="AB434" s="56" t="str">
        <f t="shared" si="35"/>
        <v>11-Apr-2025  Bl No 49</v>
      </c>
      <c r="CQ434" s="75"/>
      <c r="CR434" s="75"/>
      <c r="CS434" s="75"/>
      <c r="CT434" s="75"/>
      <c r="CU434" s="75"/>
      <c r="CV434" s="75"/>
      <c r="CW434" s="75"/>
      <c r="CX434" s="56"/>
    </row>
    <row r="435" spans="1:102" ht="17.100000000000001" customHeight="1" x14ac:dyDescent="0.25">
      <c r="A435" s="60">
        <f>RawSEM!A435</f>
        <v>45758</v>
      </c>
      <c r="B435" s="18">
        <v>50</v>
      </c>
      <c r="C435" s="20">
        <f>-RawSEM!D435+RawSCADA!D435</f>
        <v>37.51113322222227</v>
      </c>
      <c r="D435" s="20">
        <f>-RawSEM!E435+RawSCADA!E435</f>
        <v>-6.281618888888886</v>
      </c>
      <c r="E435" s="20">
        <f>-RawSEM!F435+RawSCADA!F435</f>
        <v>-5.9744345555555469</v>
      </c>
      <c r="F435" s="20">
        <f>-RawSEM!G435+RawSCADA!G435</f>
        <v>4.9391836666666649</v>
      </c>
      <c r="G435" s="20">
        <f>-RawSEM!H435+RawSCADA!H435</f>
        <v>0.23550699999999836</v>
      </c>
      <c r="H435" s="20">
        <f>-RawSEM!I435+RawSCADA!I435</f>
        <v>0.46387533333333408</v>
      </c>
      <c r="I435" s="20">
        <f>-RawSEM!J435+RawSCADA!J435</f>
        <v>-0.85414544444445539</v>
      </c>
      <c r="J435" s="56" t="str">
        <f t="shared" si="34"/>
        <v>11-Apr-2025  Bl No 50</v>
      </c>
      <c r="K435" s="18">
        <f t="shared" si="33"/>
        <v>11</v>
      </c>
      <c r="U435" s="75">
        <f>IF(ISERROR(C435/RawSEM!D435)=TRUE,0,C435/RawSEM!D435)</f>
        <v>3.1945567180014525E-2</v>
      </c>
      <c r="V435" s="75">
        <f>IF(ISERROR(D435/RawSEM!E435)=TRUE,0,D435/RawSEM!E435)</f>
        <v>-2.7436418766723432E-2</v>
      </c>
      <c r="W435" s="75">
        <f>IF(ISERROR(E435/RawSEM!F435)=TRUE,0,E435/RawSEM!F435)</f>
        <v>-2.7533682090469941E-2</v>
      </c>
      <c r="X435" s="75">
        <f>IF(ISERROR(F435/RawSEM!G435)=TRUE,0,F435/RawSEM!G435)</f>
        <v>4.9575716966954439E-2</v>
      </c>
      <c r="Y435" s="75">
        <f>IF(ISERROR(G435/RawSEM!H435)=TRUE,0,G435/RawSEM!H435)</f>
        <v>2.5487770562770385E-3</v>
      </c>
      <c r="Z435" s="75">
        <f>IF(ISERROR(H435/RawSEM!I435)=TRUE,0,H435/RawSEM!I435)</f>
        <v>6.9311263318112748E-3</v>
      </c>
      <c r="AA435" s="75">
        <f>IF(ISERROR(I435/RawSEM!J435)=TRUE,0,I435/RawSEM!J435)</f>
        <v>-7.856551693970943E-3</v>
      </c>
      <c r="AB435" s="56" t="str">
        <f t="shared" si="35"/>
        <v>11-Apr-2025  Bl No 50</v>
      </c>
      <c r="CQ435" s="75"/>
      <c r="CR435" s="75"/>
      <c r="CS435" s="75"/>
      <c r="CT435" s="75"/>
      <c r="CU435" s="75"/>
      <c r="CV435" s="75"/>
      <c r="CW435" s="75"/>
      <c r="CX435" s="56"/>
    </row>
    <row r="436" spans="1:102" ht="17.100000000000001" customHeight="1" x14ac:dyDescent="0.25">
      <c r="A436" s="60">
        <f>RawSEM!A436</f>
        <v>45758</v>
      </c>
      <c r="B436" s="18">
        <v>51</v>
      </c>
      <c r="C436" s="20">
        <f>-RawSEM!D436+RawSCADA!D436</f>
        <v>10.688582222222067</v>
      </c>
      <c r="D436" s="20">
        <f>-RawSEM!E436+RawSCADA!E436</f>
        <v>-8.2411111111468927E-4</v>
      </c>
      <c r="E436" s="20">
        <f>-RawSEM!F436+RawSCADA!F436</f>
        <v>-7.6162007777777774</v>
      </c>
      <c r="F436" s="20">
        <f>-RawSEM!G436+RawSCADA!G436</f>
        <v>-0.38868300000000033</v>
      </c>
      <c r="G436" s="20">
        <f>-RawSEM!H436+RawSCADA!H436</f>
        <v>-9.1077999999995995E-2</v>
      </c>
      <c r="H436" s="20">
        <f>-RawSEM!I436+RawSCADA!I436</f>
        <v>-0.24198855555555809</v>
      </c>
      <c r="I436" s="20">
        <f>-RawSEM!J436+RawSCADA!J436</f>
        <v>-1.1188669999999945</v>
      </c>
      <c r="J436" s="56" t="str">
        <f t="shared" si="34"/>
        <v>11-Apr-2025  Bl No 51</v>
      </c>
      <c r="K436" s="18">
        <f t="shared" si="33"/>
        <v>11</v>
      </c>
      <c r="U436" s="75">
        <f>IF(ISERROR(C436/RawSEM!D436)=TRUE,0,C436/RawSEM!D436)</f>
        <v>9.0362740329959779E-3</v>
      </c>
      <c r="V436" s="75">
        <f>IF(ISERROR(D436/RawSEM!E436)=TRUE,0,D436/RawSEM!E436)</f>
        <v>-3.6056297323730804E-6</v>
      </c>
      <c r="W436" s="75">
        <f>IF(ISERROR(E436/RawSEM!F436)=TRUE,0,E436/RawSEM!F436)</f>
        <v>-3.4955300883854609E-2</v>
      </c>
      <c r="X436" s="75">
        <f>IF(ISERROR(F436/RawSEM!G436)=TRUE,0,F436/RawSEM!G436)</f>
        <v>-3.8881872884186444E-3</v>
      </c>
      <c r="Y436" s="75">
        <f>IF(ISERROR(G436/RawSEM!H436)=TRUE,0,G436/RawSEM!H436)</f>
        <v>-9.7706402334358914E-4</v>
      </c>
      <c r="Z436" s="75">
        <f>IF(ISERROR(H436/RawSEM!I436)=TRUE,0,H436/RawSEM!I436)</f>
        <v>-3.7718301965739887E-3</v>
      </c>
      <c r="AA436" s="75">
        <f>IF(ISERROR(I436/RawSEM!J436)=TRUE,0,I436/RawSEM!J436)</f>
        <v>-1.0121902456323138E-2</v>
      </c>
      <c r="AB436" s="56" t="str">
        <f t="shared" si="35"/>
        <v>11-Apr-2025  Bl No 51</v>
      </c>
      <c r="CQ436" s="75"/>
      <c r="CR436" s="75"/>
      <c r="CS436" s="75"/>
      <c r="CT436" s="75"/>
      <c r="CU436" s="75"/>
      <c r="CV436" s="75"/>
      <c r="CW436" s="75"/>
      <c r="CX436" s="56"/>
    </row>
    <row r="437" spans="1:102" ht="17.100000000000001" customHeight="1" x14ac:dyDescent="0.25">
      <c r="A437" s="60">
        <f>RawSEM!A437</f>
        <v>45758</v>
      </c>
      <c r="B437" s="18">
        <v>52</v>
      </c>
      <c r="C437" s="20">
        <f>-RawSEM!D437+RawSCADA!D437</f>
        <v>21.242209555555519</v>
      </c>
      <c r="D437" s="20">
        <f>-RawSEM!E437+RawSCADA!E437</f>
        <v>-0.23443644444446932</v>
      </c>
      <c r="E437" s="20">
        <f>-RawSEM!F437+RawSCADA!F437</f>
        <v>-5.0390335555555623</v>
      </c>
      <c r="F437" s="20">
        <f>-RawSEM!G437+RawSCADA!G437</f>
        <v>-0.41431433333332279</v>
      </c>
      <c r="G437" s="20">
        <f>-RawSEM!H437+RawSCADA!H437</f>
        <v>-0.46617688888889575</v>
      </c>
      <c r="H437" s="20">
        <f>-RawSEM!I437+RawSCADA!I437</f>
        <v>0.21429700000000196</v>
      </c>
      <c r="I437" s="20">
        <f>-RawSEM!J437+RawSCADA!J437</f>
        <v>-0.98409555555555528</v>
      </c>
      <c r="J437" s="56" t="str">
        <f t="shared" si="34"/>
        <v>11-Apr-2025  Bl No 52</v>
      </c>
      <c r="K437" s="18">
        <f t="shared" si="33"/>
        <v>11</v>
      </c>
      <c r="U437" s="75">
        <f>IF(ISERROR(C437/RawSEM!D437)=TRUE,0,C437/RawSEM!D437)</f>
        <v>1.787257460571549E-2</v>
      </c>
      <c r="V437" s="75">
        <f>IF(ISERROR(D437/RawSEM!E437)=TRUE,0,D437/RawSEM!E437)</f>
        <v>-1.0042097108006478E-3</v>
      </c>
      <c r="W437" s="75">
        <f>IF(ISERROR(E437/RawSEM!F437)=TRUE,0,E437/RawSEM!F437)</f>
        <v>-2.3165414186736004E-2</v>
      </c>
      <c r="X437" s="75">
        <f>IF(ISERROR(F437/RawSEM!G437)=TRUE,0,F437/RawSEM!G437)</f>
        <v>-4.1524448097069715E-3</v>
      </c>
      <c r="Y437" s="75">
        <f>IF(ISERROR(G437/RawSEM!H437)=TRUE,0,G437/RawSEM!H437)</f>
        <v>-5.0279656857106338E-3</v>
      </c>
      <c r="Z437" s="75">
        <f>IF(ISERROR(H437/RawSEM!I437)=TRUE,0,H437/RawSEM!I437)</f>
        <v>3.2970392388548663E-3</v>
      </c>
      <c r="AA437" s="75">
        <f>IF(ISERROR(I437/RawSEM!J437)=TRUE,0,I437/RawSEM!J437)</f>
        <v>-8.9285311048851318E-3</v>
      </c>
      <c r="AB437" s="56" t="str">
        <f t="shared" si="35"/>
        <v>11-Apr-2025  Bl No 52</v>
      </c>
      <c r="CQ437" s="75"/>
      <c r="CR437" s="75"/>
      <c r="CS437" s="75"/>
      <c r="CT437" s="75"/>
      <c r="CU437" s="75"/>
      <c r="CV437" s="75"/>
      <c r="CW437" s="75"/>
      <c r="CX437" s="56"/>
    </row>
    <row r="438" spans="1:102" ht="17.100000000000001" customHeight="1" x14ac:dyDescent="0.25">
      <c r="A438" s="60">
        <f>RawSEM!A438</f>
        <v>45758</v>
      </c>
      <c r="B438" s="18">
        <v>53</v>
      </c>
      <c r="C438" s="20">
        <f>-RawSEM!D438+RawSCADA!D438</f>
        <v>15.576122777777755</v>
      </c>
      <c r="D438" s="20">
        <f>-RawSEM!E438+RawSCADA!E438</f>
        <v>0.19287733333331403</v>
      </c>
      <c r="E438" s="20">
        <f>-RawSEM!F438+RawSCADA!F438</f>
        <v>-6.0155582222222392</v>
      </c>
      <c r="F438" s="20">
        <f>-RawSEM!G438+RawSCADA!G438</f>
        <v>-0.21545455555555293</v>
      </c>
      <c r="G438" s="20">
        <f>-RawSEM!H438+RawSCADA!H438</f>
        <v>-0.46248411111110954</v>
      </c>
      <c r="H438" s="20">
        <f>-RawSEM!I438+RawSCADA!I438</f>
        <v>0.32165833333333183</v>
      </c>
      <c r="I438" s="20">
        <f>-RawSEM!J438+RawSCADA!J438</f>
        <v>-1.090360666666669</v>
      </c>
      <c r="J438" s="56" t="str">
        <f t="shared" si="34"/>
        <v>11-Apr-2025  Bl No 53</v>
      </c>
      <c r="K438" s="18">
        <f t="shared" si="33"/>
        <v>11</v>
      </c>
      <c r="U438" s="75">
        <f>IF(ISERROR(C438/RawSEM!D438)=TRUE,0,C438/RawSEM!D438)</f>
        <v>1.3295978601320372E-2</v>
      </c>
      <c r="V438" s="75">
        <f>IF(ISERROR(D438/RawSEM!E438)=TRUE,0,D438/RawSEM!E438)</f>
        <v>8.300272791036729E-4</v>
      </c>
      <c r="W438" s="75">
        <f>IF(ISERROR(E438/RawSEM!F438)=TRUE,0,E438/RawSEM!F438)</f>
        <v>-2.732769577453649E-2</v>
      </c>
      <c r="X438" s="75">
        <f>IF(ISERROR(F438/RawSEM!G438)=TRUE,0,F438/RawSEM!G438)</f>
        <v>-2.1555865314032748E-3</v>
      </c>
      <c r="Y438" s="75">
        <f>IF(ISERROR(G438/RawSEM!H438)=TRUE,0,G438/RawSEM!H438)</f>
        <v>-4.9299455833750078E-3</v>
      </c>
      <c r="Z438" s="75">
        <f>IF(ISERROR(H438/RawSEM!I438)=TRUE,0,H438/RawSEM!I438)</f>
        <v>4.8608844318712803E-3</v>
      </c>
      <c r="AA438" s="75">
        <f>IF(ISERROR(I438/RawSEM!J438)=TRUE,0,I438/RawSEM!J438)</f>
        <v>-9.86687443593421E-3</v>
      </c>
      <c r="AB438" s="56" t="str">
        <f t="shared" si="35"/>
        <v>11-Apr-2025  Bl No 53</v>
      </c>
      <c r="CQ438" s="75"/>
      <c r="CR438" s="75"/>
      <c r="CS438" s="75"/>
      <c r="CT438" s="75"/>
      <c r="CU438" s="75"/>
      <c r="CV438" s="75"/>
      <c r="CW438" s="75"/>
      <c r="CX438" s="56"/>
    </row>
    <row r="439" spans="1:102" ht="17.100000000000001" customHeight="1" x14ac:dyDescent="0.25">
      <c r="A439" s="60">
        <f>RawSEM!A439</f>
        <v>45758</v>
      </c>
      <c r="B439" s="18">
        <v>54</v>
      </c>
      <c r="C439" s="20">
        <f>-RawSEM!D439+RawSCADA!D439</f>
        <v>10.638459888888747</v>
      </c>
      <c r="D439" s="20">
        <f>-RawSEM!E439+RawSCADA!E439</f>
        <v>-0.20732222222221708</v>
      </c>
      <c r="E439" s="20">
        <f>-RawSEM!F439+RawSCADA!F439</f>
        <v>-8.1220882222222031</v>
      </c>
      <c r="F439" s="20">
        <f>-RawSEM!G439+RawSCADA!G439</f>
        <v>0.50927722222222371</v>
      </c>
      <c r="G439" s="20">
        <f>-RawSEM!H439+RawSCADA!H439</f>
        <v>-0.32237477777776746</v>
      </c>
      <c r="H439" s="20">
        <f>-RawSEM!I439+RawSCADA!I439</f>
        <v>0.35225366666665536</v>
      </c>
      <c r="I439" s="20">
        <f>-RawSEM!J439+RawSCADA!J439</f>
        <v>-1.2400389999999959</v>
      </c>
      <c r="J439" s="56" t="str">
        <f t="shared" si="34"/>
        <v>11-Apr-2025  Bl No 54</v>
      </c>
      <c r="K439" s="18">
        <f t="shared" si="33"/>
        <v>11</v>
      </c>
      <c r="U439" s="75">
        <f>IF(ISERROR(C439/RawSEM!D439)=TRUE,0,C439/RawSEM!D439)</f>
        <v>9.0602076337521764E-3</v>
      </c>
      <c r="V439" s="75">
        <f>IF(ISERROR(D439/RawSEM!E439)=TRUE,0,D439/RawSEM!E439)</f>
        <v>-8.696455051429219E-4</v>
      </c>
      <c r="W439" s="75">
        <f>IF(ISERROR(E439/RawSEM!F439)=TRUE,0,E439/RawSEM!F439)</f>
        <v>-3.7771497581395731E-2</v>
      </c>
      <c r="X439" s="75">
        <f>IF(ISERROR(F439/RawSEM!G439)=TRUE,0,F439/RawSEM!G439)</f>
        <v>5.4333463231171298E-3</v>
      </c>
      <c r="Y439" s="75">
        <f>IF(ISERROR(G439/RawSEM!H439)=TRUE,0,G439/RawSEM!H439)</f>
        <v>-3.5555832514709562E-3</v>
      </c>
      <c r="Z439" s="75">
        <f>IF(ISERROR(H439/RawSEM!I439)=TRUE,0,H439/RawSEM!I439)</f>
        <v>5.1859360155150306E-3</v>
      </c>
      <c r="AA439" s="75">
        <f>IF(ISERROR(I439/RawSEM!J439)=TRUE,0,I439/RawSEM!J439)</f>
        <v>-1.056921081162164E-2</v>
      </c>
      <c r="AB439" s="56" t="str">
        <f t="shared" si="35"/>
        <v>11-Apr-2025  Bl No 54</v>
      </c>
      <c r="CQ439" s="75"/>
      <c r="CR439" s="75"/>
      <c r="CS439" s="75"/>
      <c r="CT439" s="75"/>
      <c r="CU439" s="75"/>
      <c r="CV439" s="75"/>
      <c r="CW439" s="75"/>
      <c r="CX439" s="56"/>
    </row>
    <row r="440" spans="1:102" ht="17.100000000000001" customHeight="1" x14ac:dyDescent="0.25">
      <c r="A440" s="60">
        <f>RawSEM!A440</f>
        <v>45758</v>
      </c>
      <c r="B440" s="18">
        <v>55</v>
      </c>
      <c r="C440" s="20">
        <f>-RawSEM!D440+RawSCADA!D440</f>
        <v>9.6202499999999418</v>
      </c>
      <c r="D440" s="20">
        <f>-RawSEM!E440+RawSCADA!E440</f>
        <v>0.92833566666666911</v>
      </c>
      <c r="E440" s="20">
        <f>-RawSEM!F440+RawSCADA!F440</f>
        <v>-6.0933522222222223</v>
      </c>
      <c r="F440" s="20">
        <f>-RawSEM!G440+RawSCADA!G440</f>
        <v>-0.95418822222221422</v>
      </c>
      <c r="G440" s="20">
        <f>-RawSEM!H440+RawSCADA!H440</f>
        <v>-0.23203155555555099</v>
      </c>
      <c r="H440" s="20">
        <f>-RawSEM!I440+RawSCADA!I440</f>
        <v>0.36450511111110018</v>
      </c>
      <c r="I440" s="20">
        <f>-RawSEM!J440+RawSCADA!J440</f>
        <v>-0.77525288888890032</v>
      </c>
      <c r="J440" s="56" t="str">
        <f t="shared" si="34"/>
        <v>11-Apr-2025  Bl No 55</v>
      </c>
      <c r="K440" s="18">
        <f t="shared" si="33"/>
        <v>11</v>
      </c>
      <c r="U440" s="75">
        <f>IF(ISERROR(C440/RawSEM!D440)=TRUE,0,C440/RawSEM!D440)</f>
        <v>8.256332021566096E-3</v>
      </c>
      <c r="V440" s="75">
        <f>IF(ISERROR(D440/RawSEM!E440)=TRUE,0,D440/RawSEM!E440)</f>
        <v>3.9078113008679744E-3</v>
      </c>
      <c r="W440" s="75">
        <f>IF(ISERROR(E440/RawSEM!F440)=TRUE,0,E440/RawSEM!F440)</f>
        <v>-2.9371951009194399E-2</v>
      </c>
      <c r="X440" s="75">
        <f>IF(ISERROR(F440/RawSEM!G440)=TRUE,0,F440/RawSEM!G440)</f>
        <v>-1.0182387813951737E-2</v>
      </c>
      <c r="Y440" s="75">
        <f>IF(ISERROR(G440/RawSEM!H440)=TRUE,0,G440/RawSEM!H440)</f>
        <v>-2.4602965903606708E-3</v>
      </c>
      <c r="Z440" s="75">
        <f>IF(ISERROR(H440/RawSEM!I440)=TRUE,0,H440/RawSEM!I440)</f>
        <v>5.6376068904834837E-3</v>
      </c>
      <c r="AA440" s="75">
        <f>IF(ISERROR(I440/RawSEM!J440)=TRUE,0,I440/RawSEM!J440)</f>
        <v>-7.2121915015898883E-3</v>
      </c>
      <c r="AB440" s="56" t="str">
        <f t="shared" si="35"/>
        <v>11-Apr-2025  Bl No 55</v>
      </c>
      <c r="CQ440" s="75"/>
      <c r="CR440" s="75"/>
      <c r="CS440" s="75"/>
      <c r="CT440" s="75"/>
      <c r="CU440" s="75"/>
      <c r="CV440" s="75"/>
      <c r="CW440" s="75"/>
      <c r="CX440" s="56"/>
    </row>
    <row r="441" spans="1:102" ht="17.100000000000001" customHeight="1" x14ac:dyDescent="0.25">
      <c r="A441" s="60">
        <f>RawSEM!A441</f>
        <v>45758</v>
      </c>
      <c r="B441" s="18">
        <v>56</v>
      </c>
      <c r="C441" s="20">
        <f>-RawSEM!D441+RawSCADA!D441</f>
        <v>10.809325666666609</v>
      </c>
      <c r="D441" s="20">
        <f>-RawSEM!E441+RawSCADA!E441</f>
        <v>0.29060777777777957</v>
      </c>
      <c r="E441" s="20">
        <f>-RawSEM!F441+RawSCADA!F441</f>
        <v>-4.8447282222222157</v>
      </c>
      <c r="F441" s="20">
        <f>-RawSEM!G441+RawSCADA!G441</f>
        <v>-2.6819000000003257E-2</v>
      </c>
      <c r="G441" s="20">
        <f>-RawSEM!H441+RawSCADA!H441</f>
        <v>-0.57385388888889111</v>
      </c>
      <c r="H441" s="20">
        <f>-RawSEM!I441+RawSCADA!I441</f>
        <v>0.34369099999999975</v>
      </c>
      <c r="I441" s="20">
        <f>-RawSEM!J441+RawSCADA!J441</f>
        <v>-1.2110244444444476</v>
      </c>
      <c r="J441" s="56" t="str">
        <f t="shared" si="34"/>
        <v>11-Apr-2025  Bl No 56</v>
      </c>
      <c r="K441" s="18">
        <f t="shared" si="33"/>
        <v>11</v>
      </c>
      <c r="U441" s="75">
        <f>IF(ISERROR(C441/RawSEM!D441)=TRUE,0,C441/RawSEM!D441)</f>
        <v>9.2296492337458329E-3</v>
      </c>
      <c r="V441" s="75">
        <f>IF(ISERROR(D441/RawSEM!E441)=TRUE,0,D441/RawSEM!E441)</f>
        <v>1.3360316670649808E-3</v>
      </c>
      <c r="W441" s="75">
        <f>IF(ISERROR(E441/RawSEM!F441)=TRUE,0,E441/RawSEM!F441)</f>
        <v>-2.5371312428829167E-2</v>
      </c>
      <c r="X441" s="75">
        <f>IF(ISERROR(F441/RawSEM!G441)=TRUE,0,F441/RawSEM!G441)</f>
        <v>-2.6135855774595717E-4</v>
      </c>
      <c r="Y441" s="75">
        <f>IF(ISERROR(G441/RawSEM!H441)=TRUE,0,G441/RawSEM!H441)</f>
        <v>-5.1898286819985666E-3</v>
      </c>
      <c r="Z441" s="75">
        <f>IF(ISERROR(H441/RawSEM!I441)=TRUE,0,H441/RawSEM!I441)</f>
        <v>5.534690551647725E-3</v>
      </c>
      <c r="AA441" s="75">
        <f>IF(ISERROR(I441/RawSEM!J441)=TRUE,0,I441/RawSEM!J441)</f>
        <v>-1.1241334270659573E-2</v>
      </c>
      <c r="AB441" s="56" t="str">
        <f t="shared" si="35"/>
        <v>11-Apr-2025  Bl No 56</v>
      </c>
      <c r="CQ441" s="75"/>
      <c r="CR441" s="75"/>
      <c r="CS441" s="75"/>
      <c r="CT441" s="75"/>
      <c r="CU441" s="75"/>
      <c r="CV441" s="75"/>
      <c r="CW441" s="75"/>
      <c r="CX441" s="56"/>
    </row>
    <row r="442" spans="1:102" ht="17.100000000000001" customHeight="1" x14ac:dyDescent="0.25">
      <c r="A442" s="60">
        <f>RawSEM!A442</f>
        <v>45758</v>
      </c>
      <c r="B442" s="18">
        <v>57</v>
      </c>
      <c r="C442" s="20">
        <f>-RawSEM!D442+RawSCADA!D442</f>
        <v>9.359214444444433</v>
      </c>
      <c r="D442" s="20">
        <f>-RawSEM!E442+RawSCADA!E442</f>
        <v>0.27881611111109805</v>
      </c>
      <c r="E442" s="20">
        <f>-RawSEM!F442+RawSCADA!F442</f>
        <v>-7.1908183333333113</v>
      </c>
      <c r="F442" s="20">
        <f>-RawSEM!G442+RawSCADA!G442</f>
        <v>-0.23320044444443511</v>
      </c>
      <c r="G442" s="20">
        <f>-RawSEM!H442+RawSCADA!H442</f>
        <v>-0.30022555555555641</v>
      </c>
      <c r="H442" s="20">
        <f>-RawSEM!I442+RawSCADA!I442</f>
        <v>0.73082088888888563</v>
      </c>
      <c r="I442" s="20">
        <f>-RawSEM!J442+RawSCADA!J442</f>
        <v>-2.0482386666666628</v>
      </c>
      <c r="J442" s="56" t="str">
        <f t="shared" si="34"/>
        <v>11-Apr-2025  Bl No 57</v>
      </c>
      <c r="K442" s="18">
        <f t="shared" si="33"/>
        <v>11</v>
      </c>
      <c r="U442" s="75">
        <f>IF(ISERROR(C442/RawSEM!D442)=TRUE,0,C442/RawSEM!D442)</f>
        <v>8.0467796329351075E-3</v>
      </c>
      <c r="V442" s="75">
        <f>IF(ISERROR(D442/RawSEM!E442)=TRUE,0,D442/RawSEM!E442)</f>
        <v>1.29677962696791E-3</v>
      </c>
      <c r="W442" s="75">
        <f>IF(ISERROR(E442/RawSEM!F442)=TRUE,0,E442/RawSEM!F442)</f>
        <v>-3.6903583978858609E-2</v>
      </c>
      <c r="X442" s="75">
        <f>IF(ISERROR(F442/RawSEM!G442)=TRUE,0,F442/RawSEM!G442)</f>
        <v>-2.177096536649643E-3</v>
      </c>
      <c r="Y442" s="75">
        <f>IF(ISERROR(G442/RawSEM!H442)=TRUE,0,G442/RawSEM!H442)</f>
        <v>-2.8063079119140756E-3</v>
      </c>
      <c r="Z442" s="75">
        <f>IF(ISERROR(H442/RawSEM!I442)=TRUE,0,H442/RawSEM!I442)</f>
        <v>9.9852014593291693E-3</v>
      </c>
      <c r="AA442" s="75">
        <f>IF(ISERROR(I442/RawSEM!J442)=TRUE,0,I442/RawSEM!J442)</f>
        <v>-1.8118822508126537E-2</v>
      </c>
      <c r="AB442" s="56" t="str">
        <f t="shared" si="35"/>
        <v>11-Apr-2025  Bl No 57</v>
      </c>
      <c r="CQ442" s="75"/>
      <c r="CR442" s="75"/>
      <c r="CS442" s="75"/>
      <c r="CT442" s="75"/>
      <c r="CU442" s="75"/>
      <c r="CV442" s="75"/>
      <c r="CW442" s="75"/>
      <c r="CX442" s="56"/>
    </row>
    <row r="443" spans="1:102" ht="17.100000000000001" customHeight="1" x14ac:dyDescent="0.25">
      <c r="A443" s="60">
        <f>RawSEM!A443</f>
        <v>45758</v>
      </c>
      <c r="B443" s="18">
        <v>58</v>
      </c>
      <c r="C443" s="20">
        <f>-RawSEM!D443+RawSCADA!D443</f>
        <v>9.0046489999999721</v>
      </c>
      <c r="D443" s="20">
        <f>-RawSEM!E443+RawSCADA!E443</f>
        <v>0.12259211111111767</v>
      </c>
      <c r="E443" s="20">
        <f>-RawSEM!F443+RawSCADA!F443</f>
        <v>-7.2991113333333146</v>
      </c>
      <c r="F443" s="20">
        <f>-RawSEM!G443+RawSCADA!G443</f>
        <v>-0.28325800000000356</v>
      </c>
      <c r="G443" s="20">
        <f>-RawSEM!H443+RawSCADA!H443</f>
        <v>-0.25658900000000529</v>
      </c>
      <c r="H443" s="20">
        <f>-RawSEM!I443+RawSCADA!I443</f>
        <v>-0.31651455555555685</v>
      </c>
      <c r="I443" s="20">
        <f>-RawSEM!J443+RawSCADA!J443</f>
        <v>-1.6600383333333326</v>
      </c>
      <c r="J443" s="56" t="str">
        <f t="shared" si="34"/>
        <v>11-Apr-2025  Bl No 58</v>
      </c>
      <c r="K443" s="18">
        <f t="shared" si="33"/>
        <v>11</v>
      </c>
      <c r="U443" s="75">
        <f>IF(ISERROR(C443/RawSEM!D443)=TRUE,0,C443/RawSEM!D443)</f>
        <v>7.7411857907354062E-3</v>
      </c>
      <c r="V443" s="75">
        <f>IF(ISERROR(D443/RawSEM!E443)=TRUE,0,D443/RawSEM!E443)</f>
        <v>5.6245195388249453E-4</v>
      </c>
      <c r="W443" s="75">
        <f>IF(ISERROR(E443/RawSEM!F443)=TRUE,0,E443/RawSEM!F443)</f>
        <v>-3.8958389153802508E-2</v>
      </c>
      <c r="X443" s="75">
        <f>IF(ISERROR(F443/RawSEM!G443)=TRUE,0,F443/RawSEM!G443)</f>
        <v>-2.6917552264760689E-3</v>
      </c>
      <c r="Y443" s="75">
        <f>IF(ISERROR(G443/RawSEM!H443)=TRUE,0,G443/RawSEM!H443)</f>
        <v>-2.4477330311217438E-3</v>
      </c>
      <c r="Z443" s="75">
        <f>IF(ISERROR(H443/RawSEM!I443)=TRUE,0,H443/RawSEM!I443)</f>
        <v>-4.2242493534534065E-3</v>
      </c>
      <c r="AA443" s="75">
        <f>IF(ISERROR(I443/RawSEM!J443)=TRUE,0,I443/RawSEM!J443)</f>
        <v>-1.5045301019914921E-2</v>
      </c>
      <c r="AB443" s="56" t="str">
        <f t="shared" si="35"/>
        <v>11-Apr-2025  Bl No 58</v>
      </c>
      <c r="CQ443" s="75"/>
      <c r="CR443" s="75"/>
      <c r="CS443" s="75"/>
      <c r="CT443" s="75"/>
      <c r="CU443" s="75"/>
      <c r="CV443" s="75"/>
      <c r="CW443" s="75"/>
      <c r="CX443" s="56"/>
    </row>
    <row r="444" spans="1:102" ht="17.100000000000001" customHeight="1" x14ac:dyDescent="0.25">
      <c r="A444" s="60">
        <f>RawSEM!A444</f>
        <v>45758</v>
      </c>
      <c r="B444" s="18">
        <v>59</v>
      </c>
      <c r="C444" s="20">
        <f>-RawSEM!D444+RawSCADA!D444</f>
        <v>9.1291009999999915</v>
      </c>
      <c r="D444" s="20">
        <f>-RawSEM!E444+RawSCADA!E444</f>
        <v>1.2078826666666771</v>
      </c>
      <c r="E444" s="20">
        <f>-RawSEM!F444+RawSCADA!F444</f>
        <v>-5.5479702222222329</v>
      </c>
      <c r="F444" s="20">
        <f>-RawSEM!G444+RawSCADA!G444</f>
        <v>-0.21544822222222137</v>
      </c>
      <c r="G444" s="20">
        <f>-RawSEM!H444+RawSCADA!H444</f>
        <v>-0.2106684444444511</v>
      </c>
      <c r="H444" s="20">
        <f>-RawSEM!I444+RawSCADA!I444</f>
        <v>0.73739666666666892</v>
      </c>
      <c r="I444" s="20">
        <f>-RawSEM!J444+RawSCADA!J444</f>
        <v>-1.3658102222222226</v>
      </c>
      <c r="J444" s="56" t="str">
        <f t="shared" si="34"/>
        <v>11-Apr-2025  Bl No 59</v>
      </c>
      <c r="K444" s="18">
        <f t="shared" si="33"/>
        <v>11</v>
      </c>
      <c r="U444" s="75">
        <f>IF(ISERROR(C444/RawSEM!D444)=TRUE,0,C444/RawSEM!D444)</f>
        <v>7.82006955877056E-3</v>
      </c>
      <c r="V444" s="75">
        <f>IF(ISERROR(D444/RawSEM!E444)=TRUE,0,D444/RawSEM!E444)</f>
        <v>5.3495094593150622E-3</v>
      </c>
      <c r="W444" s="75">
        <f>IF(ISERROR(E444/RawSEM!F444)=TRUE,0,E444/RawSEM!F444)</f>
        <v>-3.2594203642147053E-2</v>
      </c>
      <c r="X444" s="75">
        <f>IF(ISERROR(F444/RawSEM!G444)=TRUE,0,F444/RawSEM!G444)</f>
        <v>-2.0123065654676993E-3</v>
      </c>
      <c r="Y444" s="75">
        <f>IF(ISERROR(G444/RawSEM!H444)=TRUE,0,G444/RawSEM!H444)</f>
        <v>-1.9068192752861209E-3</v>
      </c>
      <c r="Z444" s="75">
        <f>IF(ISERROR(H444/RawSEM!I444)=TRUE,0,H444/RawSEM!I444)</f>
        <v>9.9814375645218643E-3</v>
      </c>
      <c r="AA444" s="75">
        <f>IF(ISERROR(I444/RawSEM!J444)=TRUE,0,I444/RawSEM!J444)</f>
        <v>-1.2104812661498711E-2</v>
      </c>
      <c r="AB444" s="56" t="str">
        <f t="shared" si="35"/>
        <v>11-Apr-2025  Bl No 59</v>
      </c>
      <c r="CQ444" s="75"/>
      <c r="CR444" s="75"/>
      <c r="CS444" s="75"/>
      <c r="CT444" s="75"/>
      <c r="CU444" s="75"/>
      <c r="CV444" s="75"/>
      <c r="CW444" s="75"/>
      <c r="CX444" s="56"/>
    </row>
    <row r="445" spans="1:102" ht="17.100000000000001" customHeight="1" x14ac:dyDescent="0.25">
      <c r="A445" s="60">
        <f>RawSEM!A445</f>
        <v>45758</v>
      </c>
      <c r="B445" s="18">
        <v>60</v>
      </c>
      <c r="C445" s="20">
        <f>-RawSEM!D445+RawSCADA!D445</f>
        <v>9.2607517777776138</v>
      </c>
      <c r="D445" s="20">
        <f>-RawSEM!E445+RawSCADA!E445</f>
        <v>1.5701401111111295</v>
      </c>
      <c r="E445" s="20">
        <f>-RawSEM!F445+RawSCADA!F445</f>
        <v>-5.1560324444444348</v>
      </c>
      <c r="F445" s="20">
        <f>-RawSEM!G445+RawSCADA!G445</f>
        <v>-0.4229527777777804</v>
      </c>
      <c r="G445" s="20">
        <f>-RawSEM!H445+RawSCADA!H445</f>
        <v>-0.18565699999999197</v>
      </c>
      <c r="H445" s="20">
        <f>-RawSEM!I445+RawSCADA!I445</f>
        <v>-1.0158589999999919</v>
      </c>
      <c r="I445" s="20">
        <f>-RawSEM!J445+RawSCADA!J445</f>
        <v>-1.5255988888888936</v>
      </c>
      <c r="J445" s="56" t="str">
        <f t="shared" si="34"/>
        <v>11-Apr-2025  Bl No 60</v>
      </c>
      <c r="K445" s="18">
        <f t="shared" si="33"/>
        <v>11</v>
      </c>
      <c r="U445" s="75">
        <f>IF(ISERROR(C445/RawSEM!D445)=TRUE,0,C445/RawSEM!D445)</f>
        <v>7.8389742796517621E-3</v>
      </c>
      <c r="V445" s="75">
        <f>IF(ISERROR(D445/RawSEM!E445)=TRUE,0,D445/RawSEM!E445)</f>
        <v>7.1420435669408752E-3</v>
      </c>
      <c r="W445" s="75">
        <f>IF(ISERROR(E445/RawSEM!F445)=TRUE,0,E445/RawSEM!F445)</f>
        <v>-3.1424774490535663E-2</v>
      </c>
      <c r="X445" s="75">
        <f>IF(ISERROR(F445/RawSEM!G445)=TRUE,0,F445/RawSEM!G445)</f>
        <v>-3.864956905559189E-3</v>
      </c>
      <c r="Y445" s="75">
        <f>IF(ISERROR(G445/RawSEM!H445)=TRUE,0,G445/RawSEM!H445)</f>
        <v>-1.6625205960311624E-3</v>
      </c>
      <c r="Z445" s="75">
        <f>IF(ISERROR(H445/RawSEM!I445)=TRUE,0,H445/RawSEM!I445)</f>
        <v>-1.3306337105731845E-2</v>
      </c>
      <c r="AA445" s="75">
        <f>IF(ISERROR(I445/RawSEM!J445)=TRUE,0,I445/RawSEM!J445)</f>
        <v>-1.3564640939432923E-2</v>
      </c>
      <c r="AB445" s="56" t="str">
        <f t="shared" si="35"/>
        <v>11-Apr-2025  Bl No 60</v>
      </c>
      <c r="CQ445" s="75"/>
      <c r="CR445" s="75"/>
      <c r="CS445" s="75"/>
      <c r="CT445" s="75"/>
      <c r="CU445" s="75"/>
      <c r="CV445" s="75"/>
      <c r="CW445" s="75"/>
      <c r="CX445" s="56"/>
    </row>
    <row r="446" spans="1:102" ht="17.100000000000001" customHeight="1" x14ac:dyDescent="0.25">
      <c r="A446" s="60">
        <f>RawSEM!A446</f>
        <v>45758</v>
      </c>
      <c r="B446" s="18">
        <v>61</v>
      </c>
      <c r="C446" s="20">
        <f>-RawSEM!D446+RawSCADA!D446</f>
        <v>9.8827936666666574</v>
      </c>
      <c r="D446" s="20">
        <f>-RawSEM!E446+RawSCADA!E446</f>
        <v>-6.6783555555559815E-2</v>
      </c>
      <c r="E446" s="20">
        <f>-RawSEM!F446+RawSCADA!F446</f>
        <v>-5.4231678888889121</v>
      </c>
      <c r="F446" s="20">
        <f>-RawSEM!G446+RawSCADA!G446</f>
        <v>0.1360123333333263</v>
      </c>
      <c r="G446" s="20">
        <f>-RawSEM!H446+RawSCADA!H446</f>
        <v>-0.86651366666666263</v>
      </c>
      <c r="H446" s="20">
        <f>-RawSEM!I446+RawSCADA!I446</f>
        <v>0.65144166666667047</v>
      </c>
      <c r="I446" s="20">
        <f>-RawSEM!J446+RawSCADA!J446</f>
        <v>-1.0314816666666644</v>
      </c>
      <c r="J446" s="56" t="str">
        <f t="shared" si="34"/>
        <v>11-Apr-2025  Bl No 61</v>
      </c>
      <c r="K446" s="18">
        <f t="shared" si="33"/>
        <v>11</v>
      </c>
      <c r="U446" s="75">
        <f>IF(ISERROR(C446/RawSEM!D446)=TRUE,0,C446/RawSEM!D446)</f>
        <v>8.1069203057121848E-3</v>
      </c>
      <c r="V446" s="75">
        <f>IF(ISERROR(D446/RawSEM!E446)=TRUE,0,D446/RawSEM!E446)</f>
        <v>-2.9666448512261865E-4</v>
      </c>
      <c r="W446" s="75">
        <f>IF(ISERROR(E446/RawSEM!F446)=TRUE,0,E446/RawSEM!F446)</f>
        <v>-3.2205538307482476E-2</v>
      </c>
      <c r="X446" s="75">
        <f>IF(ISERROR(F446/RawSEM!G446)=TRUE,0,F446/RawSEM!G446)</f>
        <v>1.3414811454693955E-3</v>
      </c>
      <c r="Y446" s="75">
        <f>IF(ISERROR(G446/RawSEM!H446)=TRUE,0,G446/RawSEM!H446)</f>
        <v>-6.8983790192806271E-3</v>
      </c>
      <c r="Z446" s="75">
        <f>IF(ISERROR(H446/RawSEM!I446)=TRUE,0,H446/RawSEM!I446)</f>
        <v>8.1330984532204526E-3</v>
      </c>
      <c r="AA446" s="75">
        <f>IF(ISERROR(I446/RawSEM!J446)=TRUE,0,I446/RawSEM!J446)</f>
        <v>-8.7856856505582771E-3</v>
      </c>
      <c r="AB446" s="56" t="str">
        <f t="shared" si="35"/>
        <v>11-Apr-2025  Bl No 61</v>
      </c>
      <c r="CQ446" s="75"/>
      <c r="CR446" s="75"/>
      <c r="CS446" s="75"/>
      <c r="CT446" s="75"/>
      <c r="CU446" s="75"/>
      <c r="CV446" s="75"/>
      <c r="CW446" s="75"/>
      <c r="CX446" s="56"/>
    </row>
    <row r="447" spans="1:102" ht="17.100000000000001" customHeight="1" x14ac:dyDescent="0.25">
      <c r="A447" s="60">
        <f>RawSEM!A447</f>
        <v>45758</v>
      </c>
      <c r="B447" s="18">
        <v>62</v>
      </c>
      <c r="C447" s="20">
        <f>-RawSEM!D447+RawSCADA!D447</f>
        <v>6.7145837777777615</v>
      </c>
      <c r="D447" s="20">
        <f>-RawSEM!E447+RawSCADA!E447</f>
        <v>0.26547866666666664</v>
      </c>
      <c r="E447" s="20">
        <f>-RawSEM!F447+RawSCADA!F447</f>
        <v>-4.5247757777777622</v>
      </c>
      <c r="F447" s="20">
        <f>-RawSEM!G447+RawSCADA!G447</f>
        <v>-2.9109000000005381E-2</v>
      </c>
      <c r="G447" s="20">
        <f>-RawSEM!H447+RawSCADA!H447</f>
        <v>-0.29920244444444677</v>
      </c>
      <c r="H447" s="20">
        <f>-RawSEM!I447+RawSCADA!I447</f>
        <v>0.66536522222222061</v>
      </c>
      <c r="I447" s="20">
        <f>-RawSEM!J447+RawSCADA!J447</f>
        <v>-0.74245200000000011</v>
      </c>
      <c r="J447" s="56" t="str">
        <f t="shared" si="34"/>
        <v>11-Apr-2025  Bl No 62</v>
      </c>
      <c r="K447" s="18">
        <f t="shared" si="33"/>
        <v>11</v>
      </c>
      <c r="U447" s="75">
        <f>IF(ISERROR(C447/RawSEM!D447)=TRUE,0,C447/RawSEM!D447)</f>
        <v>5.5881235326606772E-3</v>
      </c>
      <c r="V447" s="75">
        <f>IF(ISERROR(D447/RawSEM!E447)=TRUE,0,D447/RawSEM!E447)</f>
        <v>1.1496484809851769E-3</v>
      </c>
      <c r="W447" s="75">
        <f>IF(ISERROR(E447/RawSEM!F447)=TRUE,0,E447/RawSEM!F447)</f>
        <v>-2.6422850666284536E-2</v>
      </c>
      <c r="X447" s="75">
        <f>IF(ISERROR(F447/RawSEM!G447)=TRUE,0,F447/RawSEM!G447)</f>
        <v>-2.868130438895725E-4</v>
      </c>
      <c r="Y447" s="75">
        <f>IF(ISERROR(G447/RawSEM!H447)=TRUE,0,G447/RawSEM!H447)</f>
        <v>-2.4739578739717844E-3</v>
      </c>
      <c r="Z447" s="75">
        <f>IF(ISERROR(H447/RawSEM!I447)=TRUE,0,H447/RawSEM!I447)</f>
        <v>7.5070541364543348E-3</v>
      </c>
      <c r="AA447" s="75">
        <f>IF(ISERROR(I447/RawSEM!J447)=TRUE,0,I447/RawSEM!J447)</f>
        <v>-6.3416675777619863E-3</v>
      </c>
      <c r="AB447" s="56" t="str">
        <f t="shared" si="35"/>
        <v>11-Apr-2025  Bl No 62</v>
      </c>
      <c r="CQ447" s="75"/>
      <c r="CR447" s="75"/>
      <c r="CS447" s="75"/>
      <c r="CT447" s="75"/>
      <c r="CU447" s="75"/>
      <c r="CV447" s="75"/>
      <c r="CW447" s="75"/>
      <c r="CX447" s="56"/>
    </row>
    <row r="448" spans="1:102" ht="17.100000000000001" customHeight="1" x14ac:dyDescent="0.25">
      <c r="A448" s="60">
        <f>RawSEM!A448</f>
        <v>45758</v>
      </c>
      <c r="B448" s="18">
        <v>63</v>
      </c>
      <c r="C448" s="20">
        <f>-RawSEM!D448+RawSCADA!D448</f>
        <v>5.3623374444443925</v>
      </c>
      <c r="D448" s="20">
        <f>-RawSEM!E448+RawSCADA!E448</f>
        <v>-5.4110555555553219E-2</v>
      </c>
      <c r="E448" s="20">
        <f>-RawSEM!F448+RawSCADA!F448</f>
        <v>-4.3694532222222335</v>
      </c>
      <c r="F448" s="20">
        <f>-RawSEM!G448+RawSCADA!G448</f>
        <v>-1.1690567777777829</v>
      </c>
      <c r="G448" s="20">
        <f>-RawSEM!H448+RawSCADA!H448</f>
        <v>-0.93050044444444779</v>
      </c>
      <c r="H448" s="20">
        <f>-RawSEM!I448+RawSCADA!I448</f>
        <v>0.2363767777777781</v>
      </c>
      <c r="I448" s="20">
        <f>-RawSEM!J448+RawSCADA!J448</f>
        <v>-0.62762544444444757</v>
      </c>
      <c r="J448" s="56" t="str">
        <f t="shared" si="34"/>
        <v>11-Apr-2025  Bl No 63</v>
      </c>
      <c r="K448" s="18">
        <f t="shared" si="33"/>
        <v>11</v>
      </c>
      <c r="U448" s="75">
        <f>IF(ISERROR(C448/RawSEM!D448)=TRUE,0,C448/RawSEM!D448)</f>
        <v>4.4675145009414269E-3</v>
      </c>
      <c r="V448" s="75">
        <f>IF(ISERROR(D448/RawSEM!E448)=TRUE,0,D448/RawSEM!E448)</f>
        <v>-2.3265635638911316E-4</v>
      </c>
      <c r="W448" s="75">
        <f>IF(ISERROR(E448/RawSEM!F448)=TRUE,0,E448/RawSEM!F448)</f>
        <v>-2.5605815780443578E-2</v>
      </c>
      <c r="X448" s="75">
        <f>IF(ISERROR(F448/RawSEM!G448)=TRUE,0,F448/RawSEM!G448)</f>
        <v>-1.1034500515149124E-2</v>
      </c>
      <c r="Y448" s="75">
        <f>IF(ISERROR(G448/RawSEM!H448)=TRUE,0,G448/RawSEM!H448)</f>
        <v>-7.5866569841601421E-3</v>
      </c>
      <c r="Z448" s="75">
        <f>IF(ISERROR(H448/RawSEM!I448)=TRUE,0,H448/RawSEM!I448)</f>
        <v>2.5312342347487589E-3</v>
      </c>
      <c r="AA448" s="75">
        <f>IF(ISERROR(I448/RawSEM!J448)=TRUE,0,I448/RawSEM!J448)</f>
        <v>-5.37416808617199E-3</v>
      </c>
      <c r="AB448" s="56" t="str">
        <f t="shared" si="35"/>
        <v>11-Apr-2025  Bl No 63</v>
      </c>
      <c r="CQ448" s="75"/>
      <c r="CR448" s="75"/>
      <c r="CS448" s="75"/>
      <c r="CT448" s="75"/>
      <c r="CU448" s="75"/>
      <c r="CV448" s="75"/>
      <c r="CW448" s="75"/>
      <c r="CX448" s="56"/>
    </row>
    <row r="449" spans="1:102" ht="17.100000000000001" customHeight="1" x14ac:dyDescent="0.25">
      <c r="A449" s="60">
        <f>RawSEM!A449</f>
        <v>45758</v>
      </c>
      <c r="B449" s="18">
        <v>64</v>
      </c>
      <c r="C449" s="20">
        <f>-RawSEM!D449+RawSCADA!D449</f>
        <v>8.3897170000000187</v>
      </c>
      <c r="D449" s="20">
        <f>-RawSEM!E449+RawSCADA!E449</f>
        <v>-6.299644444442265E-2</v>
      </c>
      <c r="E449" s="20">
        <f>-RawSEM!F449+RawSCADA!F449</f>
        <v>-7.4602494444444289</v>
      </c>
      <c r="F449" s="20">
        <f>-RawSEM!G449+RawSCADA!G449</f>
        <v>5.7854111111112161E-2</v>
      </c>
      <c r="G449" s="20">
        <f>-RawSEM!H449+RawSCADA!H449</f>
        <v>-0.63788188888889863</v>
      </c>
      <c r="H449" s="20">
        <f>-RawSEM!I449+RawSCADA!I449</f>
        <v>-0.15391166666665868</v>
      </c>
      <c r="I449" s="20">
        <f>-RawSEM!J449+RawSCADA!J449</f>
        <v>-0.990051666666659</v>
      </c>
      <c r="J449" s="56" t="str">
        <f t="shared" si="34"/>
        <v>11-Apr-2025  Bl No 64</v>
      </c>
      <c r="K449" s="18">
        <f t="shared" si="33"/>
        <v>11</v>
      </c>
      <c r="U449" s="75">
        <f>IF(ISERROR(C449/RawSEM!D449)=TRUE,0,C449/RawSEM!D449)</f>
        <v>6.9453719280068186E-3</v>
      </c>
      <c r="V449" s="75">
        <f>IF(ISERROR(D449/RawSEM!E449)=TRUE,0,D449/RawSEM!E449)</f>
        <v>-2.7155035990136014E-4</v>
      </c>
      <c r="W449" s="75">
        <f>IF(ISERROR(E449/RawSEM!F449)=TRUE,0,E449/RawSEM!F449)</f>
        <v>-4.2165882975186426E-2</v>
      </c>
      <c r="X449" s="75">
        <f>IF(ISERROR(F449/RawSEM!G449)=TRUE,0,F449/RawSEM!G449)</f>
        <v>4.9687074500265284E-4</v>
      </c>
      <c r="Y449" s="75">
        <f>IF(ISERROR(G449/RawSEM!H449)=TRUE,0,G449/RawSEM!H449)</f>
        <v>-5.1884613354619613E-3</v>
      </c>
      <c r="Z449" s="75">
        <f>IF(ISERROR(H449/RawSEM!I449)=TRUE,0,H449/RawSEM!I449)</f>
        <v>-1.5324474553409431E-3</v>
      </c>
      <c r="AA449" s="75">
        <f>IF(ISERROR(I449/RawSEM!J449)=TRUE,0,I449/RawSEM!J449)</f>
        <v>-8.946724284178852E-3</v>
      </c>
      <c r="AB449" s="56" t="str">
        <f t="shared" si="35"/>
        <v>11-Apr-2025  Bl No 64</v>
      </c>
      <c r="CQ449" s="75"/>
      <c r="CR449" s="75"/>
      <c r="CS449" s="75"/>
      <c r="CT449" s="75"/>
      <c r="CU449" s="75"/>
      <c r="CV449" s="75"/>
      <c r="CW449" s="75"/>
      <c r="CX449" s="56"/>
    </row>
    <row r="450" spans="1:102" ht="17.100000000000001" customHeight="1" x14ac:dyDescent="0.25">
      <c r="A450" s="60">
        <f>RawSEM!A450</f>
        <v>45758</v>
      </c>
      <c r="B450" s="18">
        <v>65</v>
      </c>
      <c r="C450" s="20">
        <f>-RawSEM!D450+RawSCADA!D450</f>
        <v>11.969205777777688</v>
      </c>
      <c r="D450" s="20">
        <f>-RawSEM!E450+RawSCADA!E450</f>
        <v>-1.198100888888888</v>
      </c>
      <c r="E450" s="20">
        <f>-RawSEM!F450+RawSCADA!F450</f>
        <v>-5.6442638888888723</v>
      </c>
      <c r="F450" s="20">
        <f>-RawSEM!G450+RawSCADA!G450</f>
        <v>-0.7571141111111217</v>
      </c>
      <c r="G450" s="20">
        <f>-RawSEM!H450+RawSCADA!H450</f>
        <v>-1.0401971111111123</v>
      </c>
      <c r="H450" s="20">
        <f>-RawSEM!I450+RawSCADA!I450</f>
        <v>5.6348836666666671</v>
      </c>
      <c r="I450" s="20">
        <f>-RawSEM!J450+RawSCADA!J450</f>
        <v>-1.1628027777777703</v>
      </c>
      <c r="J450" s="56" t="str">
        <f t="shared" si="34"/>
        <v>11-Apr-2025  Bl No 65</v>
      </c>
      <c r="K450" s="18">
        <f t="shared" ref="K450:K513" si="36">DAY(A450)</f>
        <v>11</v>
      </c>
      <c r="U450" s="75">
        <f>IF(ISERROR(C450/RawSEM!D450)=TRUE,0,C450/RawSEM!D450)</f>
        <v>9.8917421015997167E-3</v>
      </c>
      <c r="V450" s="75">
        <f>IF(ISERROR(D450/RawSEM!E450)=TRUE,0,D450/RawSEM!E450)</f>
        <v>-4.7239498936037161E-3</v>
      </c>
      <c r="W450" s="75">
        <f>IF(ISERROR(E450/RawSEM!F450)=TRUE,0,E450/RawSEM!F450)</f>
        <v>-3.1178782896049098E-2</v>
      </c>
      <c r="X450" s="75">
        <f>IF(ISERROR(F450/RawSEM!G450)=TRUE,0,F450/RawSEM!G450)</f>
        <v>-5.9432791040832829E-3</v>
      </c>
      <c r="Y450" s="75">
        <f>IF(ISERROR(G450/RawSEM!H450)=TRUE,0,G450/RawSEM!H450)</f>
        <v>-8.4440356718158398E-3</v>
      </c>
      <c r="Z450" s="75">
        <f>IF(ISERROR(H450/RawSEM!I450)=TRUE,0,H450/RawSEM!I450)</f>
        <v>6.2556437025590009E-2</v>
      </c>
      <c r="AA450" s="75">
        <f>IF(ISERROR(I450/RawSEM!J450)=TRUE,0,I450/RawSEM!J450)</f>
        <v>-1.0116043458322926E-2</v>
      </c>
      <c r="AB450" s="56" t="str">
        <f t="shared" si="35"/>
        <v>11-Apr-2025  Bl No 65</v>
      </c>
      <c r="CQ450" s="75"/>
      <c r="CR450" s="75"/>
      <c r="CS450" s="75"/>
      <c r="CT450" s="75"/>
      <c r="CU450" s="75"/>
      <c r="CV450" s="75"/>
      <c r="CW450" s="75"/>
      <c r="CX450" s="56"/>
    </row>
    <row r="451" spans="1:102" ht="17.100000000000001" customHeight="1" x14ac:dyDescent="0.25">
      <c r="A451" s="60">
        <f>RawSEM!A451</f>
        <v>45758</v>
      </c>
      <c r="B451" s="18">
        <v>66</v>
      </c>
      <c r="C451" s="20">
        <f>-RawSEM!D451+RawSCADA!D451</f>
        <v>11.944059777777738</v>
      </c>
      <c r="D451" s="20">
        <f>-RawSEM!E451+RawSCADA!E451</f>
        <v>0.41785411111106896</v>
      </c>
      <c r="E451" s="20">
        <f>-RawSEM!F451+RawSCADA!F451</f>
        <v>-6.7394108888888979</v>
      </c>
      <c r="F451" s="20">
        <f>-RawSEM!G451+RawSCADA!G451</f>
        <v>-0.3671412222222159</v>
      </c>
      <c r="G451" s="20">
        <f>-RawSEM!H451+RawSCADA!H451</f>
        <v>-5.8188555555545918E-2</v>
      </c>
      <c r="H451" s="20">
        <f>-RawSEM!I451+RawSCADA!I451</f>
        <v>-4.0772222222216215E-3</v>
      </c>
      <c r="I451" s="20">
        <f>-RawSEM!J451+RawSCADA!J451</f>
        <v>-1.1263420000000082</v>
      </c>
      <c r="J451" s="56" t="str">
        <f t="shared" ref="J451:J514" si="37">TEXT(A451,"DD-MMM-YYYY") &amp;"  " &amp;"Bl No " &amp;B451</f>
        <v>11-Apr-2025  Bl No 66</v>
      </c>
      <c r="K451" s="18">
        <f t="shared" si="36"/>
        <v>11</v>
      </c>
      <c r="U451" s="75">
        <f>IF(ISERROR(C451/RawSEM!D451)=TRUE,0,C451/RawSEM!D451)</f>
        <v>9.8446179386841252E-3</v>
      </c>
      <c r="V451" s="75">
        <f>IF(ISERROR(D451/RawSEM!E451)=TRUE,0,D451/RawSEM!E451)</f>
        <v>1.6163036701768675E-3</v>
      </c>
      <c r="W451" s="75">
        <f>IF(ISERROR(E451/RawSEM!F451)=TRUE,0,E451/RawSEM!F451)</f>
        <v>-3.6769033669460584E-2</v>
      </c>
      <c r="X451" s="75">
        <f>IF(ISERROR(F451/RawSEM!G451)=TRUE,0,F451/RawSEM!G451)</f>
        <v>-2.6840034324353322E-3</v>
      </c>
      <c r="Y451" s="75">
        <f>IF(ISERROR(G451/RawSEM!H451)=TRUE,0,G451/RawSEM!H451)</f>
        <v>-4.2799801372471171E-4</v>
      </c>
      <c r="Z451" s="75">
        <f>IF(ISERROR(H451/RawSEM!I451)=TRUE,0,H451/RawSEM!I451)</f>
        <v>-4.6310178622624093E-5</v>
      </c>
      <c r="AA451" s="75">
        <f>IF(ISERROR(I451/RawSEM!J451)=TRUE,0,I451/RawSEM!J451)</f>
        <v>-9.564789842322367E-3</v>
      </c>
      <c r="AB451" s="56" t="str">
        <f t="shared" ref="AB451:AB514" si="38">TEXT(A451,"dd-mmm-yyyy") &amp;"  " &amp; "Bl No " &amp; B451:B451</f>
        <v>11-Apr-2025  Bl No 66</v>
      </c>
      <c r="CQ451" s="75"/>
      <c r="CR451" s="75"/>
      <c r="CS451" s="75"/>
      <c r="CT451" s="75"/>
      <c r="CU451" s="75"/>
      <c r="CV451" s="75"/>
      <c r="CW451" s="75"/>
      <c r="CX451" s="56"/>
    </row>
    <row r="452" spans="1:102" ht="17.100000000000001" customHeight="1" x14ac:dyDescent="0.25">
      <c r="A452" s="60">
        <f>RawSEM!A452</f>
        <v>45758</v>
      </c>
      <c r="B452" s="18">
        <v>67</v>
      </c>
      <c r="C452" s="20">
        <f>-RawSEM!D452+RawSCADA!D452</f>
        <v>11.171135111110971</v>
      </c>
      <c r="D452" s="20">
        <f>-RawSEM!E452+RawSCADA!E452</f>
        <v>-0.26718755555555163</v>
      </c>
      <c r="E452" s="20">
        <f>-RawSEM!F452+RawSCADA!F452</f>
        <v>-6.9824177777777834</v>
      </c>
      <c r="F452" s="20">
        <f>-RawSEM!G452+RawSCADA!G452</f>
        <v>-0.13422177777778188</v>
      </c>
      <c r="G452" s="20">
        <f>-RawSEM!H452+RawSCADA!H452</f>
        <v>-0.34625366666665514</v>
      </c>
      <c r="H452" s="20">
        <f>-RawSEM!I452+RawSCADA!I452</f>
        <v>0.1003074444444394</v>
      </c>
      <c r="I452" s="20">
        <f>-RawSEM!J452+RawSCADA!J452</f>
        <v>-1.2455776666666765</v>
      </c>
      <c r="J452" s="56" t="str">
        <f t="shared" si="37"/>
        <v>11-Apr-2025  Bl No 67</v>
      </c>
      <c r="K452" s="18">
        <f t="shared" si="36"/>
        <v>11</v>
      </c>
      <c r="U452" s="75">
        <f>IF(ISERROR(C452/RawSEM!D452)=TRUE,0,C452/RawSEM!D452)</f>
        <v>9.093726507060515E-3</v>
      </c>
      <c r="V452" s="75">
        <f>IF(ISERROR(D452/RawSEM!E452)=TRUE,0,D452/RawSEM!E452)</f>
        <v>-1.0157666474744926E-3</v>
      </c>
      <c r="W452" s="75">
        <f>IF(ISERROR(E452/RawSEM!F452)=TRUE,0,E452/RawSEM!F452)</f>
        <v>-3.808610904443395E-2</v>
      </c>
      <c r="X452" s="75">
        <f>IF(ISERROR(F452/RawSEM!G452)=TRUE,0,F452/RawSEM!G452)</f>
        <v>-9.2245555721173289E-4</v>
      </c>
      <c r="Y452" s="75">
        <f>IF(ISERROR(G452/RawSEM!H452)=TRUE,0,G452/RawSEM!H452)</f>
        <v>-2.5884021872170926E-3</v>
      </c>
      <c r="Z452" s="75">
        <f>IF(ISERROR(H452/RawSEM!I452)=TRUE,0,H452/RawSEM!I452)</f>
        <v>1.1128652816731392E-3</v>
      </c>
      <c r="AA452" s="75">
        <f>IF(ISERROR(I452/RawSEM!J452)=TRUE,0,I452/RawSEM!J452)</f>
        <v>-1.024364174463035E-2</v>
      </c>
      <c r="AB452" s="56" t="str">
        <f t="shared" si="38"/>
        <v>11-Apr-2025  Bl No 67</v>
      </c>
      <c r="CQ452" s="75"/>
      <c r="CR452" s="75"/>
      <c r="CS452" s="75"/>
      <c r="CT452" s="75"/>
      <c r="CU452" s="75"/>
      <c r="CV452" s="75"/>
      <c r="CW452" s="75"/>
      <c r="CX452" s="56"/>
    </row>
    <row r="453" spans="1:102" ht="17.100000000000001" customHeight="1" x14ac:dyDescent="0.25">
      <c r="A453" s="60">
        <f>RawSEM!A453</f>
        <v>45758</v>
      </c>
      <c r="B453" s="18">
        <v>68</v>
      </c>
      <c r="C453" s="20">
        <f>-RawSEM!D453+RawSCADA!D453</f>
        <v>11.759042777777722</v>
      </c>
      <c r="D453" s="20">
        <f>-RawSEM!E453+RawSCADA!E453</f>
        <v>-1.8025555555709616E-3</v>
      </c>
      <c r="E453" s="20">
        <f>-RawSEM!F453+RawSCADA!F453</f>
        <v>-6.1562254444444307</v>
      </c>
      <c r="F453" s="20">
        <f>-RawSEM!G453+RawSCADA!G453</f>
        <v>-0.3678644444444501</v>
      </c>
      <c r="G453" s="20">
        <f>-RawSEM!H453+RawSCADA!H453</f>
        <v>-0.8271349999999984</v>
      </c>
      <c r="H453" s="20">
        <f>-RawSEM!I453+RawSCADA!I453</f>
        <v>4.828414555555554</v>
      </c>
      <c r="I453" s="20">
        <f>-RawSEM!J453+RawSCADA!J453</f>
        <v>-1.0624164444444517</v>
      </c>
      <c r="J453" s="56" t="str">
        <f t="shared" si="37"/>
        <v>11-Apr-2025  Bl No 68</v>
      </c>
      <c r="K453" s="18">
        <f t="shared" si="36"/>
        <v>11</v>
      </c>
      <c r="U453" s="75">
        <f>IF(ISERROR(C453/RawSEM!D453)=TRUE,0,C453/RawSEM!D453)</f>
        <v>9.4628724906927579E-3</v>
      </c>
      <c r="V453" s="75">
        <f>IF(ISERROR(D453/RawSEM!E453)=TRUE,0,D453/RawSEM!E453)</f>
        <v>-6.6765488974220691E-6</v>
      </c>
      <c r="W453" s="75">
        <f>IF(ISERROR(E453/RawSEM!F453)=TRUE,0,E453/RawSEM!F453)</f>
        <v>-3.3881076298118505E-2</v>
      </c>
      <c r="X453" s="75">
        <f>IF(ISERROR(F453/RawSEM!G453)=TRUE,0,F453/RawSEM!G453)</f>
        <v>-2.4025041204704311E-3</v>
      </c>
      <c r="Y453" s="75">
        <f>IF(ISERROR(G453/RawSEM!H453)=TRUE,0,G453/RawSEM!H453)</f>
        <v>-5.7635892590362676E-3</v>
      </c>
      <c r="Z453" s="75">
        <f>IF(ISERROR(H453/RawSEM!I453)=TRUE,0,H453/RawSEM!I453)</f>
        <v>5.7054035453126525E-2</v>
      </c>
      <c r="AA453" s="75">
        <f>IF(ISERROR(I453/RawSEM!J453)=TRUE,0,I453/RawSEM!J453)</f>
        <v>-8.3785199999720176E-3</v>
      </c>
      <c r="AB453" s="56" t="str">
        <f t="shared" si="38"/>
        <v>11-Apr-2025  Bl No 68</v>
      </c>
      <c r="CQ453" s="75"/>
      <c r="CR453" s="75"/>
      <c r="CS453" s="75"/>
      <c r="CT453" s="75"/>
      <c r="CU453" s="75"/>
      <c r="CV453" s="75"/>
      <c r="CW453" s="75"/>
      <c r="CX453" s="56"/>
    </row>
    <row r="454" spans="1:102" ht="17.100000000000001" customHeight="1" x14ac:dyDescent="0.25">
      <c r="A454" s="60">
        <f>RawSEM!A454</f>
        <v>45758</v>
      </c>
      <c r="B454" s="18">
        <v>69</v>
      </c>
      <c r="C454" s="20">
        <f>-RawSEM!D454+RawSCADA!D454</f>
        <v>7.3341573333332235</v>
      </c>
      <c r="D454" s="20">
        <f>-RawSEM!E454+RawSCADA!E454</f>
        <v>-0.8990408888889192</v>
      </c>
      <c r="E454" s="20">
        <f>-RawSEM!F454+RawSCADA!F454</f>
        <v>-4.7441405555555605</v>
      </c>
      <c r="F454" s="20">
        <f>-RawSEM!G454+RawSCADA!G454</f>
        <v>-0.34541133333331686</v>
      </c>
      <c r="G454" s="20">
        <f>-RawSEM!H454+RawSCADA!H454</f>
        <v>0.49363744444443114</v>
      </c>
      <c r="H454" s="20">
        <f>-RawSEM!I454+RawSCADA!I454</f>
        <v>0.92490844444444065</v>
      </c>
      <c r="I454" s="20">
        <f>-RawSEM!J454+RawSCADA!J454</f>
        <v>-0.82857111111111692</v>
      </c>
      <c r="J454" s="56" t="str">
        <f t="shared" si="37"/>
        <v>11-Apr-2025  Bl No 69</v>
      </c>
      <c r="K454" s="18">
        <f t="shared" si="36"/>
        <v>11</v>
      </c>
      <c r="U454" s="75">
        <f>IF(ISERROR(C454/RawSEM!D454)=TRUE,0,C454/RawSEM!D454)</f>
        <v>5.8765026884841495E-3</v>
      </c>
      <c r="V454" s="75">
        <f>IF(ISERROR(D454/RawSEM!E454)=TRUE,0,D454/RawSEM!E454)</f>
        <v>-3.1867009813108136E-3</v>
      </c>
      <c r="W454" s="75">
        <f>IF(ISERROR(E454/RawSEM!F454)=TRUE,0,E454/RawSEM!F454)</f>
        <v>-2.5912710810674366E-2</v>
      </c>
      <c r="X454" s="75">
        <f>IF(ISERROR(F454/RawSEM!G454)=TRUE,0,F454/RawSEM!G454)</f>
        <v>-2.2488569119827125E-3</v>
      </c>
      <c r="Y454" s="75">
        <f>IF(ISERROR(G454/RawSEM!H454)=TRUE,0,G454/RawSEM!H454)</f>
        <v>3.4044337347476326E-3</v>
      </c>
      <c r="Z454" s="75">
        <f>IF(ISERROR(H454/RawSEM!I454)=TRUE,0,H454/RawSEM!I454)</f>
        <v>1.1958620943291658E-2</v>
      </c>
      <c r="AA454" s="75">
        <f>IF(ISERROR(I454/RawSEM!J454)=TRUE,0,I454/RawSEM!J454)</f>
        <v>-6.4401657052803804E-3</v>
      </c>
      <c r="AB454" s="56" t="str">
        <f t="shared" si="38"/>
        <v>11-Apr-2025  Bl No 69</v>
      </c>
      <c r="CQ454" s="75"/>
      <c r="CR454" s="75"/>
      <c r="CS454" s="75"/>
      <c r="CT454" s="75"/>
      <c r="CU454" s="75"/>
      <c r="CV454" s="75"/>
      <c r="CW454" s="75"/>
      <c r="CX454" s="56"/>
    </row>
    <row r="455" spans="1:102" ht="17.100000000000001" customHeight="1" x14ac:dyDescent="0.25">
      <c r="A455" s="60">
        <f>RawSEM!A455</f>
        <v>45758</v>
      </c>
      <c r="B455" s="18">
        <v>70</v>
      </c>
      <c r="C455" s="20">
        <f>-RawSEM!D455+RawSCADA!D455</f>
        <v>8.3940601111112301</v>
      </c>
      <c r="D455" s="20">
        <f>-RawSEM!E455+RawSCADA!E455</f>
        <v>0.16664211111111626</v>
      </c>
      <c r="E455" s="20">
        <f>-RawSEM!F455+RawSCADA!F455</f>
        <v>-2.5307108888889047</v>
      </c>
      <c r="F455" s="20">
        <f>-RawSEM!G455+RawSCADA!G455</f>
        <v>0.44232988888887803</v>
      </c>
      <c r="G455" s="20">
        <f>-RawSEM!H455+RawSCADA!H455</f>
        <v>-0.93536777777779889</v>
      </c>
      <c r="H455" s="20">
        <f>-RawSEM!I455+RawSCADA!I455</f>
        <v>0.30269177777778111</v>
      </c>
      <c r="I455" s="20">
        <f>-RawSEM!J455+RawSCADA!J455</f>
        <v>-1.5913037777777674</v>
      </c>
      <c r="J455" s="56" t="str">
        <f t="shared" si="37"/>
        <v>11-Apr-2025  Bl No 70</v>
      </c>
      <c r="K455" s="18">
        <f t="shared" si="36"/>
        <v>11</v>
      </c>
      <c r="U455" s="75">
        <f>IF(ISERROR(C455/RawSEM!D455)=TRUE,0,C455/RawSEM!D455)</f>
        <v>6.6537505492564614E-3</v>
      </c>
      <c r="V455" s="75">
        <f>IF(ISERROR(D455/RawSEM!E455)=TRUE,0,D455/RawSEM!E455)</f>
        <v>5.7907936440380122E-4</v>
      </c>
      <c r="W455" s="75">
        <f>IF(ISERROR(E455/RawSEM!F455)=TRUE,0,E455/RawSEM!F455)</f>
        <v>-1.3785990879227814E-2</v>
      </c>
      <c r="X455" s="75">
        <f>IF(ISERROR(F455/RawSEM!G455)=TRUE,0,F455/RawSEM!G455)</f>
        <v>2.7877559349341395E-3</v>
      </c>
      <c r="Y455" s="75">
        <f>IF(ISERROR(G455/RawSEM!H455)=TRUE,0,G455/RawSEM!H455)</f>
        <v>-6.1470706614000009E-3</v>
      </c>
      <c r="Z455" s="75">
        <f>IF(ISERROR(H455/RawSEM!I455)=TRUE,0,H455/RawSEM!I455)</f>
        <v>3.7587642031970988E-3</v>
      </c>
      <c r="AA455" s="75">
        <f>IF(ISERROR(I455/RawSEM!J455)=TRUE,0,I455/RawSEM!J455)</f>
        <v>-1.1885193306857047E-2</v>
      </c>
      <c r="AB455" s="56" t="str">
        <f t="shared" si="38"/>
        <v>11-Apr-2025  Bl No 70</v>
      </c>
      <c r="CQ455" s="75"/>
      <c r="CR455" s="75"/>
      <c r="CS455" s="75"/>
      <c r="CT455" s="75"/>
      <c r="CU455" s="75"/>
      <c r="CV455" s="75"/>
      <c r="CW455" s="75"/>
      <c r="CX455" s="56"/>
    </row>
    <row r="456" spans="1:102" ht="17.100000000000001" customHeight="1" x14ac:dyDescent="0.25">
      <c r="A456" s="60">
        <f>RawSEM!A456</f>
        <v>45758</v>
      </c>
      <c r="B456" s="18">
        <v>71</v>
      </c>
      <c r="C456" s="20">
        <f>-RawSEM!D456+RawSCADA!D456</f>
        <v>14.463145777777981</v>
      </c>
      <c r="D456" s="20">
        <f>-RawSEM!E456+RawSCADA!E456</f>
        <v>0.76742777777775473</v>
      </c>
      <c r="E456" s="20">
        <f>-RawSEM!F456+RawSCADA!F456</f>
        <v>-2.3627725555555514</v>
      </c>
      <c r="F456" s="20">
        <f>-RawSEM!G456+RawSCADA!G456</f>
        <v>-1.121105</v>
      </c>
      <c r="G456" s="20">
        <f>-RawSEM!H456+RawSCADA!H456</f>
        <v>-0.19157044444443727</v>
      </c>
      <c r="H456" s="20">
        <f>-RawSEM!I456+RawSCADA!I456</f>
        <v>0.23550711111110445</v>
      </c>
      <c r="I456" s="20">
        <f>-RawSEM!J456+RawSCADA!J456</f>
        <v>-0.21097388888890123</v>
      </c>
      <c r="J456" s="56" t="str">
        <f t="shared" si="37"/>
        <v>11-Apr-2025  Bl No 71</v>
      </c>
      <c r="K456" s="18">
        <f t="shared" si="36"/>
        <v>11</v>
      </c>
      <c r="U456" s="75">
        <f>IF(ISERROR(C456/RawSEM!D456)=TRUE,0,C456/RawSEM!D456)</f>
        <v>1.0689012347178435E-2</v>
      </c>
      <c r="V456" s="75">
        <f>IF(ISERROR(D456/RawSEM!E456)=TRUE,0,D456/RawSEM!E456)</f>
        <v>2.8321697393984243E-3</v>
      </c>
      <c r="W456" s="75">
        <f>IF(ISERROR(E456/RawSEM!F456)=TRUE,0,E456/RawSEM!F456)</f>
        <v>-1.212110863957367E-2</v>
      </c>
      <c r="X456" s="75">
        <f>IF(ISERROR(F456/RawSEM!G456)=TRUE,0,F456/RawSEM!G456)</f>
        <v>-6.491340459590181E-3</v>
      </c>
      <c r="Y456" s="75">
        <f>IF(ISERROR(G456/RawSEM!H456)=TRUE,0,G456/RawSEM!H456)</f>
        <v>-1.2729812853807657E-3</v>
      </c>
      <c r="Z456" s="75">
        <f>IF(ISERROR(H456/RawSEM!I456)=TRUE,0,H456/RawSEM!I456)</f>
        <v>2.7253225285496915E-3</v>
      </c>
      <c r="AA456" s="75">
        <f>IF(ISERROR(I456/RawSEM!J456)=TRUE,0,I456/RawSEM!J456)</f>
        <v>-1.529931549852218E-3</v>
      </c>
      <c r="AB456" s="56" t="str">
        <f t="shared" si="38"/>
        <v>11-Apr-2025  Bl No 71</v>
      </c>
      <c r="CQ456" s="75"/>
      <c r="CR456" s="75"/>
      <c r="CS456" s="75"/>
      <c r="CT456" s="75"/>
      <c r="CU456" s="75"/>
      <c r="CV456" s="75"/>
      <c r="CW456" s="75"/>
      <c r="CX456" s="56"/>
    </row>
    <row r="457" spans="1:102" ht="17.100000000000001" customHeight="1" x14ac:dyDescent="0.25">
      <c r="A457" s="60">
        <f>RawSEM!A457</f>
        <v>45758</v>
      </c>
      <c r="B457" s="18">
        <v>72</v>
      </c>
      <c r="C457" s="20">
        <f>-RawSEM!D457+RawSCADA!D457</f>
        <v>18.174960888889018</v>
      </c>
      <c r="D457" s="20">
        <f>-RawSEM!E457+RawSCADA!E457</f>
        <v>-0.13133333333334463</v>
      </c>
      <c r="E457" s="20">
        <f>-RawSEM!F457+RawSCADA!F457</f>
        <v>-4.0660279999999887</v>
      </c>
      <c r="F457" s="20">
        <f>-RawSEM!G457+RawSCADA!G457</f>
        <v>-0.45012355555556383</v>
      </c>
      <c r="G457" s="20">
        <f>-RawSEM!H457+RawSCADA!H457</f>
        <v>-0.30211233333335485</v>
      </c>
      <c r="H457" s="20">
        <f>-RawSEM!I457+RawSCADA!I457</f>
        <v>0.43505766666666545</v>
      </c>
      <c r="I457" s="20">
        <f>-RawSEM!J457+RawSCADA!J457</f>
        <v>0.50959688888889332</v>
      </c>
      <c r="J457" s="56" t="str">
        <f t="shared" si="37"/>
        <v>11-Apr-2025  Bl No 72</v>
      </c>
      <c r="K457" s="18">
        <f t="shared" si="36"/>
        <v>11</v>
      </c>
      <c r="U457" s="75">
        <f>IF(ISERROR(C457/RawSEM!D457)=TRUE,0,C457/RawSEM!D457)</f>
        <v>1.2607916217955005E-2</v>
      </c>
      <c r="V457" s="75">
        <f>IF(ISERROR(D457/RawSEM!E457)=TRUE,0,D457/RawSEM!E457)</f>
        <v>-5.1826354688431966E-4</v>
      </c>
      <c r="W457" s="75">
        <f>IF(ISERROR(E457/RawSEM!F457)=TRUE,0,E457/RawSEM!F457)</f>
        <v>-1.8127309365860565E-2</v>
      </c>
      <c r="X457" s="75">
        <f>IF(ISERROR(F457/RawSEM!G457)=TRUE,0,F457/RawSEM!G457)</f>
        <v>-2.3123395782425164E-3</v>
      </c>
      <c r="Y457" s="75">
        <f>IF(ISERROR(G457/RawSEM!H457)=TRUE,0,G457/RawSEM!H457)</f>
        <v>-2.0260113772113861E-3</v>
      </c>
      <c r="Z457" s="75">
        <f>IF(ISERROR(H457/RawSEM!I457)=TRUE,0,H457/RawSEM!I457)</f>
        <v>4.7852285459526233E-3</v>
      </c>
      <c r="AA457" s="75">
        <f>IF(ISERROR(I457/RawSEM!J457)=TRUE,0,I457/RawSEM!J457)</f>
        <v>3.6077145023708924E-3</v>
      </c>
      <c r="AB457" s="56" t="str">
        <f t="shared" si="38"/>
        <v>11-Apr-2025  Bl No 72</v>
      </c>
      <c r="CQ457" s="75"/>
      <c r="CR457" s="75"/>
      <c r="CS457" s="75"/>
      <c r="CT457" s="75"/>
      <c r="CU457" s="75"/>
      <c r="CV457" s="75"/>
      <c r="CW457" s="75"/>
      <c r="CX457" s="56"/>
    </row>
    <row r="458" spans="1:102" ht="17.100000000000001" customHeight="1" x14ac:dyDescent="0.25">
      <c r="A458" s="60">
        <f>RawSEM!A458</f>
        <v>45758</v>
      </c>
      <c r="B458" s="18">
        <v>73</v>
      </c>
      <c r="C458" s="20">
        <f>-RawSEM!D458+RawSCADA!D458</f>
        <v>33.059928111111049</v>
      </c>
      <c r="D458" s="20">
        <f>-RawSEM!E458+RawSCADA!E458</f>
        <v>4.2463431111111163</v>
      </c>
      <c r="E458" s="20">
        <f>-RawSEM!F458+RawSCADA!F458</f>
        <v>-5.7810575555555772</v>
      </c>
      <c r="F458" s="20">
        <f>-RawSEM!G458+RawSCADA!G458</f>
        <v>-0.64162766666666471</v>
      </c>
      <c r="G458" s="20">
        <f>-RawSEM!H458+RawSCADA!H458</f>
        <v>-0.77684655555555082</v>
      </c>
      <c r="H458" s="20">
        <f>-RawSEM!I458+RawSCADA!I458</f>
        <v>-2.0831803333333454</v>
      </c>
      <c r="I458" s="20">
        <f>-RawSEM!J458+RawSCADA!J458</f>
        <v>-0.83758333333332757</v>
      </c>
      <c r="J458" s="56" t="str">
        <f t="shared" si="37"/>
        <v>11-Apr-2025  Bl No 73</v>
      </c>
      <c r="K458" s="18">
        <f t="shared" si="36"/>
        <v>11</v>
      </c>
      <c r="U458" s="75">
        <f>IF(ISERROR(C458/RawSEM!D458)=TRUE,0,C458/RawSEM!D458)</f>
        <v>2.2291785104862637E-2</v>
      </c>
      <c r="V458" s="75">
        <f>IF(ISERROR(D458/RawSEM!E458)=TRUE,0,D458/RawSEM!E458)</f>
        <v>2.4104398734279116E-2</v>
      </c>
      <c r="W458" s="75">
        <f>IF(ISERROR(E458/RawSEM!F458)=TRUE,0,E458/RawSEM!F458)</f>
        <v>-2.3029863055366636E-2</v>
      </c>
      <c r="X458" s="75">
        <f>IF(ISERROR(F458/RawSEM!G458)=TRUE,0,F458/RawSEM!G458)</f>
        <v>-3.0318833711725831E-3</v>
      </c>
      <c r="Y458" s="75">
        <f>IF(ISERROR(G458/RawSEM!H458)=TRUE,0,G458/RawSEM!H458)</f>
        <v>-5.1020785097382311E-3</v>
      </c>
      <c r="Z458" s="75">
        <f>IF(ISERROR(H458/RawSEM!I458)=TRUE,0,H458/RawSEM!I458)</f>
        <v>-2.2066092270580651E-2</v>
      </c>
      <c r="AA458" s="75">
        <f>IF(ISERROR(I458/RawSEM!J458)=TRUE,0,I458/RawSEM!J458)</f>
        <v>-5.9388584156299992E-3</v>
      </c>
      <c r="AB458" s="56" t="str">
        <f t="shared" si="38"/>
        <v>11-Apr-2025  Bl No 73</v>
      </c>
      <c r="CQ458" s="75"/>
      <c r="CR458" s="75"/>
      <c r="CS458" s="75"/>
      <c r="CT458" s="75"/>
      <c r="CU458" s="75"/>
      <c r="CV458" s="75"/>
      <c r="CW458" s="75"/>
      <c r="CX458" s="56"/>
    </row>
    <row r="459" spans="1:102" ht="17.100000000000001" customHeight="1" x14ac:dyDescent="0.25">
      <c r="A459" s="60">
        <f>RawSEM!A459</f>
        <v>45758</v>
      </c>
      <c r="B459" s="18">
        <v>74</v>
      </c>
      <c r="C459" s="20">
        <f>-RawSEM!D459+RawSCADA!D459</f>
        <v>38.955731777777828</v>
      </c>
      <c r="D459" s="20">
        <f>-RawSEM!E459+RawSCADA!E459</f>
        <v>-0.54780133333335357</v>
      </c>
      <c r="E459" s="20">
        <f>-RawSEM!F459+RawSCADA!F459</f>
        <v>-6.0977756666666778</v>
      </c>
      <c r="F459" s="20">
        <f>-RawSEM!G459+RawSCADA!G459</f>
        <v>-0.39160533333333092</v>
      </c>
      <c r="G459" s="20">
        <f>-RawSEM!H459+RawSCADA!H459</f>
        <v>-0.56839444444443643</v>
      </c>
      <c r="H459" s="20">
        <f>-RawSEM!I459+RawSCADA!I459</f>
        <v>-0.77362877777777328</v>
      </c>
      <c r="I459" s="20">
        <f>-RawSEM!J459+RawSCADA!J459</f>
        <v>-0.87156133333331809</v>
      </c>
      <c r="J459" s="56" t="str">
        <f t="shared" si="37"/>
        <v>11-Apr-2025  Bl No 74</v>
      </c>
      <c r="K459" s="18">
        <f t="shared" si="36"/>
        <v>11</v>
      </c>
      <c r="U459" s="75">
        <f>IF(ISERROR(C459/RawSEM!D459)=TRUE,0,C459/RawSEM!D459)</f>
        <v>2.5910561697473477E-2</v>
      </c>
      <c r="V459" s="75">
        <f>IF(ISERROR(D459/RawSEM!E459)=TRUE,0,D459/RawSEM!E459)</f>
        <v>-3.2795134438372629E-3</v>
      </c>
      <c r="W459" s="75">
        <f>IF(ISERROR(E459/RawSEM!F459)=TRUE,0,E459/RawSEM!F459)</f>
        <v>-2.3040661828126047E-2</v>
      </c>
      <c r="X459" s="75">
        <f>IF(ISERROR(F459/RawSEM!G459)=TRUE,0,F459/RawSEM!G459)</f>
        <v>-1.8346976313932527E-3</v>
      </c>
      <c r="Y459" s="75">
        <f>IF(ISERROR(G459/RawSEM!H459)=TRUE,0,G459/RawSEM!H459)</f>
        <v>-3.778776183401653E-3</v>
      </c>
      <c r="Z459" s="75">
        <f>IF(ISERROR(H459/RawSEM!I459)=TRUE,0,H459/RawSEM!I459)</f>
        <v>-7.2633015789561111E-3</v>
      </c>
      <c r="AA459" s="75">
        <f>IF(ISERROR(I459/RawSEM!J459)=TRUE,0,I459/RawSEM!J459)</f>
        <v>-5.9813642544328171E-3</v>
      </c>
      <c r="AB459" s="56" t="str">
        <f t="shared" si="38"/>
        <v>11-Apr-2025  Bl No 74</v>
      </c>
      <c r="CQ459" s="75"/>
      <c r="CR459" s="75"/>
      <c r="CS459" s="75"/>
      <c r="CT459" s="75"/>
      <c r="CU459" s="75"/>
      <c r="CV459" s="75"/>
      <c r="CW459" s="75"/>
      <c r="CX459" s="56"/>
    </row>
    <row r="460" spans="1:102" ht="17.100000000000001" customHeight="1" x14ac:dyDescent="0.25">
      <c r="A460" s="60">
        <f>RawSEM!A460</f>
        <v>45758</v>
      </c>
      <c r="B460" s="18">
        <v>75</v>
      </c>
      <c r="C460" s="20">
        <f>-RawSEM!D460+RawSCADA!D460</f>
        <v>41.271815333333279</v>
      </c>
      <c r="D460" s="20">
        <f>-RawSEM!E460+RawSCADA!E460</f>
        <v>2.0098584444444327</v>
      </c>
      <c r="E460" s="20">
        <f>-RawSEM!F460+RawSCADA!F460</f>
        <v>-4.3697098888889059</v>
      </c>
      <c r="F460" s="20">
        <f>-RawSEM!G460+RawSCADA!G460</f>
        <v>0.27909788888888443</v>
      </c>
      <c r="G460" s="20">
        <f>-RawSEM!H460+RawSCADA!H460</f>
        <v>-0.6236466666666729</v>
      </c>
      <c r="H460" s="20">
        <f>-RawSEM!I460+RawSCADA!I460</f>
        <v>0.46703811111112259</v>
      </c>
      <c r="I460" s="20">
        <f>-RawSEM!J460+RawSCADA!J460</f>
        <v>-1.9613835555555568</v>
      </c>
      <c r="J460" s="56" t="str">
        <f t="shared" si="37"/>
        <v>11-Apr-2025  Bl No 75</v>
      </c>
      <c r="K460" s="18">
        <f t="shared" si="36"/>
        <v>11</v>
      </c>
      <c r="U460" s="75">
        <f>IF(ISERROR(C460/RawSEM!D460)=TRUE,0,C460/RawSEM!D460)</f>
        <v>2.7163766323582181E-2</v>
      </c>
      <c r="V460" s="75">
        <f>IF(ISERROR(D460/RawSEM!E460)=TRUE,0,D460/RawSEM!E460)</f>
        <v>1.2307455250152333E-2</v>
      </c>
      <c r="W460" s="75">
        <f>IF(ISERROR(E460/RawSEM!F460)=TRUE,0,E460/RawSEM!F460)</f>
        <v>-1.658544152803014E-2</v>
      </c>
      <c r="X460" s="75">
        <f>IF(ISERROR(F460/RawSEM!G460)=TRUE,0,F460/RawSEM!G460)</f>
        <v>1.3474156222686841E-3</v>
      </c>
      <c r="Y460" s="75">
        <f>IF(ISERROR(G460/RawSEM!H460)=TRUE,0,G460/RawSEM!H460)</f>
        <v>-4.1793099874192679E-3</v>
      </c>
      <c r="Z460" s="75">
        <f>IF(ISERROR(H460/RawSEM!I460)=TRUE,0,H460/RawSEM!I460)</f>
        <v>4.3194356069201755E-3</v>
      </c>
      <c r="AA460" s="75">
        <f>IF(ISERROR(I460/RawSEM!J460)=TRUE,0,I460/RawSEM!J460)</f>
        <v>-1.2723434276336813E-2</v>
      </c>
      <c r="AB460" s="56" t="str">
        <f t="shared" si="38"/>
        <v>11-Apr-2025  Bl No 75</v>
      </c>
      <c r="CQ460" s="75"/>
      <c r="CR460" s="75"/>
      <c r="CS460" s="75"/>
      <c r="CT460" s="75"/>
      <c r="CU460" s="75"/>
      <c r="CV460" s="75"/>
      <c r="CW460" s="75"/>
      <c r="CX460" s="56"/>
    </row>
    <row r="461" spans="1:102" ht="17.100000000000001" customHeight="1" x14ac:dyDescent="0.25">
      <c r="A461" s="60">
        <f>RawSEM!A461</f>
        <v>45758</v>
      </c>
      <c r="B461" s="18">
        <v>76</v>
      </c>
      <c r="C461" s="20">
        <f>-RawSEM!D461+RawSCADA!D461</f>
        <v>34.57463555555546</v>
      </c>
      <c r="D461" s="20">
        <f>-RawSEM!E461+RawSCADA!E461</f>
        <v>0.90137222222222135</v>
      </c>
      <c r="E461" s="20">
        <f>-RawSEM!F461+RawSCADA!F461</f>
        <v>-3.7774431111110971</v>
      </c>
      <c r="F461" s="20">
        <f>-RawSEM!G461+RawSCADA!G461</f>
        <v>-0.33889588888891353</v>
      </c>
      <c r="G461" s="20">
        <f>-RawSEM!H461+RawSCADA!H461</f>
        <v>-0.36841544444445162</v>
      </c>
      <c r="H461" s="20">
        <f>-RawSEM!I461+RawSCADA!I461</f>
        <v>0.56075144444444902</v>
      </c>
      <c r="I461" s="20">
        <f>-RawSEM!J461+RawSCADA!J461</f>
        <v>-0.94887199999999439</v>
      </c>
      <c r="J461" s="56" t="str">
        <f t="shared" si="37"/>
        <v>11-Apr-2025  Bl No 76</v>
      </c>
      <c r="K461" s="18">
        <f t="shared" si="36"/>
        <v>11</v>
      </c>
      <c r="U461" s="75">
        <f>IF(ISERROR(C461/RawSEM!D461)=TRUE,0,C461/RawSEM!D461)</f>
        <v>2.2699059890917743E-2</v>
      </c>
      <c r="V461" s="75">
        <f>IF(ISERROR(D461/RawSEM!E461)=TRUE,0,D461/RawSEM!E461)</f>
        <v>5.9052500759976916E-3</v>
      </c>
      <c r="W461" s="75">
        <f>IF(ISERROR(E461/RawSEM!F461)=TRUE,0,E461/RawSEM!F461)</f>
        <v>-1.4564231294314476E-2</v>
      </c>
      <c r="X461" s="75">
        <f>IF(ISERROR(F461/RawSEM!G461)=TRUE,0,F461/RawSEM!G461)</f>
        <v>-1.7013168668005524E-3</v>
      </c>
      <c r="Y461" s="75">
        <f>IF(ISERROR(G461/RawSEM!H461)=TRUE,0,G461/RawSEM!H461)</f>
        <v>-2.6338566827697773E-3</v>
      </c>
      <c r="Z461" s="75">
        <f>IF(ISERROR(H461/RawSEM!I461)=TRUE,0,H461/RawSEM!I461)</f>
        <v>5.4112380190186457E-3</v>
      </c>
      <c r="AA461" s="75">
        <f>IF(ISERROR(I461/RawSEM!J461)=TRUE,0,I461/RawSEM!J461)</f>
        <v>-5.9485037087560399E-3</v>
      </c>
      <c r="AB461" s="56" t="str">
        <f t="shared" si="38"/>
        <v>11-Apr-2025  Bl No 76</v>
      </c>
      <c r="CQ461" s="75"/>
      <c r="CR461" s="75"/>
      <c r="CS461" s="75"/>
      <c r="CT461" s="75"/>
      <c r="CU461" s="75"/>
      <c r="CV461" s="75"/>
      <c r="CW461" s="75"/>
      <c r="CX461" s="56"/>
    </row>
    <row r="462" spans="1:102" ht="17.100000000000001" customHeight="1" x14ac:dyDescent="0.25">
      <c r="A462" s="60">
        <f>RawSEM!A462</f>
        <v>45758</v>
      </c>
      <c r="B462" s="18">
        <v>77</v>
      </c>
      <c r="C462" s="20">
        <f>-RawSEM!D462+RawSCADA!D462</f>
        <v>39.257178555555356</v>
      </c>
      <c r="D462" s="20">
        <f>-RawSEM!E462+RawSCADA!E462</f>
        <v>0.62789000000000783</v>
      </c>
      <c r="E462" s="20">
        <f>-RawSEM!F462+RawSCADA!F462</f>
        <v>-5.9580983333333108</v>
      </c>
      <c r="F462" s="20">
        <f>-RawSEM!G462+RawSCADA!G462</f>
        <v>0.33809188888889707</v>
      </c>
      <c r="G462" s="20">
        <f>-RawSEM!H462+RawSCADA!H462</f>
        <v>-0.49100166666664791</v>
      </c>
      <c r="H462" s="20">
        <f>-RawSEM!I462+RawSCADA!I462</f>
        <v>0.5078233333333344</v>
      </c>
      <c r="I462" s="20">
        <f>-RawSEM!J462+RawSCADA!J462</f>
        <v>-2.2761267777777903</v>
      </c>
      <c r="J462" s="56" t="str">
        <f t="shared" si="37"/>
        <v>11-Apr-2025  Bl No 77</v>
      </c>
      <c r="K462" s="18">
        <f t="shared" si="36"/>
        <v>11</v>
      </c>
      <c r="U462" s="75">
        <f>IF(ISERROR(C462/RawSEM!D462)=TRUE,0,C462/RawSEM!D462)</f>
        <v>2.6155553420793801E-2</v>
      </c>
      <c r="V462" s="75">
        <f>IF(ISERROR(D462/RawSEM!E462)=TRUE,0,D462/RawSEM!E462)</f>
        <v>4.2214404884261432E-3</v>
      </c>
      <c r="W462" s="75">
        <f>IF(ISERROR(E462/RawSEM!F462)=TRUE,0,E462/RawSEM!F462)</f>
        <v>-2.2846765588435659E-2</v>
      </c>
      <c r="X462" s="75">
        <f>IF(ISERROR(F462/RawSEM!G462)=TRUE,0,F462/RawSEM!G462)</f>
        <v>1.7967791044536973E-3</v>
      </c>
      <c r="Y462" s="75">
        <f>IF(ISERROR(G462/RawSEM!H462)=TRUE,0,G462/RawSEM!H462)</f>
        <v>-3.5746440414063806E-3</v>
      </c>
      <c r="Z462" s="75">
        <f>IF(ISERROR(H462/RawSEM!I462)=TRUE,0,H462/RawSEM!I462)</f>
        <v>5.0074085468467438E-3</v>
      </c>
      <c r="AA462" s="75">
        <f>IF(ISERROR(I462/RawSEM!J462)=TRUE,0,I462/RawSEM!J462)</f>
        <v>-1.469629422058316E-2</v>
      </c>
      <c r="AB462" s="56" t="str">
        <f t="shared" si="38"/>
        <v>11-Apr-2025  Bl No 77</v>
      </c>
      <c r="CQ462" s="75"/>
      <c r="CR462" s="75"/>
      <c r="CS462" s="75"/>
      <c r="CT462" s="75"/>
      <c r="CU462" s="75"/>
      <c r="CV462" s="75"/>
      <c r="CW462" s="75"/>
      <c r="CX462" s="56"/>
    </row>
    <row r="463" spans="1:102" ht="17.100000000000001" customHeight="1" x14ac:dyDescent="0.25">
      <c r="A463" s="60">
        <f>RawSEM!A463</f>
        <v>45758</v>
      </c>
      <c r="B463" s="18">
        <v>78</v>
      </c>
      <c r="C463" s="20">
        <f>-RawSEM!D463+RawSCADA!D463</f>
        <v>38.456563444444328</v>
      </c>
      <c r="D463" s="20">
        <f>-RawSEM!E463+RawSCADA!E463</f>
        <v>1.156707333333344</v>
      </c>
      <c r="E463" s="20">
        <f>-RawSEM!F463+RawSCADA!F463</f>
        <v>-5.4824845555555726</v>
      </c>
      <c r="F463" s="20">
        <f>-RawSEM!G463+RawSCADA!G463</f>
        <v>9.4787888888873795E-2</v>
      </c>
      <c r="G463" s="20">
        <f>-RawSEM!H463+RawSCADA!H463</f>
        <v>-0.23573944444444805</v>
      </c>
      <c r="H463" s="20">
        <f>-RawSEM!I463+RawSCADA!I463</f>
        <v>0.58287444444445669</v>
      </c>
      <c r="I463" s="20">
        <f>-RawSEM!J463+RawSCADA!J463</f>
        <v>-0.59988422222224358</v>
      </c>
      <c r="J463" s="56" t="str">
        <f t="shared" si="37"/>
        <v>11-Apr-2025  Bl No 78</v>
      </c>
      <c r="K463" s="18">
        <f t="shared" si="36"/>
        <v>11</v>
      </c>
      <c r="U463" s="75">
        <f>IF(ISERROR(C463/RawSEM!D463)=TRUE,0,C463/RawSEM!D463)</f>
        <v>2.5918930114999243E-2</v>
      </c>
      <c r="V463" s="75">
        <f>IF(ISERROR(D463/RawSEM!E463)=TRUE,0,D463/RawSEM!E463)</f>
        <v>7.3704510983982566E-3</v>
      </c>
      <c r="W463" s="75">
        <f>IF(ISERROR(E463/RawSEM!F463)=TRUE,0,E463/RawSEM!F463)</f>
        <v>-2.1091849369168504E-2</v>
      </c>
      <c r="X463" s="75">
        <f>IF(ISERROR(F463/RawSEM!G463)=TRUE,0,F463/RawSEM!G463)</f>
        <v>5.3460440653829483E-4</v>
      </c>
      <c r="Y463" s="75">
        <f>IF(ISERROR(G463/RawSEM!H463)=TRUE,0,G463/RawSEM!H463)</f>
        <v>-1.7583467924263366E-3</v>
      </c>
      <c r="Z463" s="75">
        <f>IF(ISERROR(H463/RawSEM!I463)=TRUE,0,H463/RawSEM!I463)</f>
        <v>5.8694077009970747E-3</v>
      </c>
      <c r="AA463" s="75">
        <f>IF(ISERROR(I463/RawSEM!J463)=TRUE,0,I463/RawSEM!J463)</f>
        <v>-3.8642772807645758E-3</v>
      </c>
      <c r="AB463" s="56" t="str">
        <f t="shared" si="38"/>
        <v>11-Apr-2025  Bl No 78</v>
      </c>
      <c r="CQ463" s="75"/>
      <c r="CR463" s="75"/>
      <c r="CS463" s="75"/>
      <c r="CT463" s="75"/>
      <c r="CU463" s="75"/>
      <c r="CV463" s="75"/>
      <c r="CW463" s="75"/>
      <c r="CX463" s="56"/>
    </row>
    <row r="464" spans="1:102" ht="17.100000000000001" customHeight="1" x14ac:dyDescent="0.25">
      <c r="A464" s="60">
        <f>RawSEM!A464</f>
        <v>45758</v>
      </c>
      <c r="B464" s="18">
        <v>79</v>
      </c>
      <c r="C464" s="20">
        <f>-RawSEM!D464+RawSCADA!D464</f>
        <v>40.854869111111157</v>
      </c>
      <c r="D464" s="20">
        <f>-RawSEM!E464+RawSCADA!E464</f>
        <v>0.85139511111111688</v>
      </c>
      <c r="E464" s="20">
        <f>-RawSEM!F464+RawSCADA!F464</f>
        <v>-5.7238174444444496</v>
      </c>
      <c r="F464" s="20">
        <f>-RawSEM!G464+RawSCADA!G464</f>
        <v>1.4139888888905716E-2</v>
      </c>
      <c r="G464" s="20">
        <f>-RawSEM!H464+RawSCADA!H464</f>
        <v>-0.60359800000000519</v>
      </c>
      <c r="H464" s="20">
        <f>-RawSEM!I464+RawSCADA!I464</f>
        <v>0.63089022222223434</v>
      </c>
      <c r="I464" s="20">
        <f>-RawSEM!J464+RawSCADA!J464</f>
        <v>-0.74722744444446221</v>
      </c>
      <c r="J464" s="56" t="str">
        <f t="shared" si="37"/>
        <v>11-Apr-2025  Bl No 79</v>
      </c>
      <c r="K464" s="18">
        <f t="shared" si="36"/>
        <v>11</v>
      </c>
      <c r="U464" s="75">
        <f>IF(ISERROR(C464/RawSEM!D464)=TRUE,0,C464/RawSEM!D464)</f>
        <v>2.7720902757456093E-2</v>
      </c>
      <c r="V464" s="75">
        <f>IF(ISERROR(D464/RawSEM!E464)=TRUE,0,D464/RawSEM!E464)</f>
        <v>5.4479790716999684E-3</v>
      </c>
      <c r="W464" s="75">
        <f>IF(ISERROR(E464/RawSEM!F464)=TRUE,0,E464/RawSEM!F464)</f>
        <v>-2.1981119000773625E-2</v>
      </c>
      <c r="X464" s="75">
        <f>IF(ISERROR(F464/RawSEM!G464)=TRUE,0,F464/RawSEM!G464)</f>
        <v>8.3176813158219448E-5</v>
      </c>
      <c r="Y464" s="75">
        <f>IF(ISERROR(G464/RawSEM!H464)=TRUE,0,G464/RawSEM!H464)</f>
        <v>-4.5770395040159572E-3</v>
      </c>
      <c r="Z464" s="75">
        <f>IF(ISERROR(H464/RawSEM!I464)=TRUE,0,H464/RawSEM!I464)</f>
        <v>6.50960640696179E-3</v>
      </c>
      <c r="AA464" s="75">
        <f>IF(ISERROR(I464/RawSEM!J464)=TRUE,0,I464/RawSEM!J464)</f>
        <v>-5.0130651865370208E-3</v>
      </c>
      <c r="AB464" s="56" t="str">
        <f t="shared" si="38"/>
        <v>11-Apr-2025  Bl No 79</v>
      </c>
      <c r="CQ464" s="75"/>
      <c r="CR464" s="75"/>
      <c r="CS464" s="75"/>
      <c r="CT464" s="75"/>
      <c r="CU464" s="75"/>
      <c r="CV464" s="75"/>
      <c r="CW464" s="75"/>
      <c r="CX464" s="56"/>
    </row>
    <row r="465" spans="1:102" ht="17.100000000000001" customHeight="1" x14ac:dyDescent="0.25">
      <c r="A465" s="60">
        <f>RawSEM!A465</f>
        <v>45758</v>
      </c>
      <c r="B465" s="18">
        <v>80</v>
      </c>
      <c r="C465" s="20">
        <f>-RawSEM!D465+RawSCADA!D465</f>
        <v>40.854643333333343</v>
      </c>
      <c r="D465" s="20">
        <f>-RawSEM!E465+RawSCADA!E465</f>
        <v>0.42474033333331818</v>
      </c>
      <c r="E465" s="20">
        <f>-RawSEM!F465+RawSCADA!F465</f>
        <v>-5.1219615555555436</v>
      </c>
      <c r="F465" s="20">
        <f>-RawSEM!G465+RawSCADA!G465</f>
        <v>0.15146444444442864</v>
      </c>
      <c r="G465" s="20">
        <f>-RawSEM!H465+RawSCADA!H465</f>
        <v>-0.74025266666666312</v>
      </c>
      <c r="H465" s="20">
        <f>-RawSEM!I465+RawSCADA!I465</f>
        <v>-2.7144075555555673</v>
      </c>
      <c r="I465" s="20">
        <f>-RawSEM!J465+RawSCADA!J465</f>
        <v>-2.0637744444444479</v>
      </c>
      <c r="J465" s="56" t="str">
        <f t="shared" si="37"/>
        <v>11-Apr-2025  Bl No 80</v>
      </c>
      <c r="K465" s="18">
        <f t="shared" si="36"/>
        <v>11</v>
      </c>
      <c r="U465" s="75">
        <f>IF(ISERROR(C465/RawSEM!D465)=TRUE,0,C465/RawSEM!D465)</f>
        <v>2.7706960460841829E-2</v>
      </c>
      <c r="V465" s="75">
        <f>IF(ISERROR(D465/RawSEM!E465)=TRUE,0,D465/RawSEM!E465)</f>
        <v>2.7540897970119152E-3</v>
      </c>
      <c r="W465" s="75">
        <f>IF(ISERROR(E465/RawSEM!F465)=TRUE,0,E465/RawSEM!F465)</f>
        <v>-1.9952045998168948E-2</v>
      </c>
      <c r="X465" s="75">
        <f>IF(ISERROR(F465/RawSEM!G465)=TRUE,0,F465/RawSEM!G465)</f>
        <v>9.3009871802695948E-4</v>
      </c>
      <c r="Y465" s="75">
        <f>IF(ISERROR(G465/RawSEM!H465)=TRUE,0,G465/RawSEM!H465)</f>
        <v>-5.484328078078052E-3</v>
      </c>
      <c r="Z465" s="75">
        <f>IF(ISERROR(H465/RawSEM!I465)=TRUE,0,H465/RawSEM!I465)</f>
        <v>-2.7541108170948059E-2</v>
      </c>
      <c r="AA465" s="75">
        <f>IF(ISERROR(I465/RawSEM!J465)=TRUE,0,I465/RawSEM!J465)</f>
        <v>-1.3838798229489302E-2</v>
      </c>
      <c r="AB465" s="56" t="str">
        <f t="shared" si="38"/>
        <v>11-Apr-2025  Bl No 80</v>
      </c>
      <c r="CQ465" s="75"/>
      <c r="CR465" s="75"/>
      <c r="CS465" s="75"/>
      <c r="CT465" s="75"/>
      <c r="CU465" s="75"/>
      <c r="CV465" s="75"/>
      <c r="CW465" s="75"/>
      <c r="CX465" s="56"/>
    </row>
    <row r="466" spans="1:102" ht="17.100000000000001" customHeight="1" x14ac:dyDescent="0.25">
      <c r="A466" s="60">
        <f>RawSEM!A466</f>
        <v>45758</v>
      </c>
      <c r="B466" s="18">
        <v>81</v>
      </c>
      <c r="C466" s="20">
        <f>-RawSEM!D466+RawSCADA!D466</f>
        <v>36.42225499999995</v>
      </c>
      <c r="D466" s="20">
        <f>-RawSEM!E466+RawSCADA!E466</f>
        <v>1.5079236666666702</v>
      </c>
      <c r="E466" s="20">
        <f>-RawSEM!F466+RawSCADA!F466</f>
        <v>-4.6696272222222319</v>
      </c>
      <c r="F466" s="20">
        <f>-RawSEM!G466+RawSCADA!G466</f>
        <v>0.9450261111111331</v>
      </c>
      <c r="G466" s="20">
        <f>-RawSEM!H466+RawSCADA!H466</f>
        <v>-0.35047033333333388</v>
      </c>
      <c r="H466" s="20">
        <f>-RawSEM!I466+RawSCADA!I466</f>
        <v>-0.37449833333332094</v>
      </c>
      <c r="I466" s="20">
        <f>-RawSEM!J466+RawSCADA!J466</f>
        <v>-0.9546579999999949</v>
      </c>
      <c r="J466" s="56" t="str">
        <f t="shared" si="37"/>
        <v>11-Apr-2025  Bl No 81</v>
      </c>
      <c r="K466" s="18">
        <f t="shared" si="36"/>
        <v>11</v>
      </c>
      <c r="U466" s="75">
        <f>IF(ISERROR(C466/RawSEM!D466)=TRUE,0,C466/RawSEM!D466)</f>
        <v>2.4717870979751772E-2</v>
      </c>
      <c r="V466" s="75">
        <f>IF(ISERROR(D466/RawSEM!E466)=TRUE,0,D466/RawSEM!E466)</f>
        <v>1.0427916027809245E-2</v>
      </c>
      <c r="W466" s="75">
        <f>IF(ISERROR(E466/RawSEM!F466)=TRUE,0,E466/RawSEM!F466)</f>
        <v>-1.8386762451715073E-2</v>
      </c>
      <c r="X466" s="75">
        <f>IF(ISERROR(F466/RawSEM!G466)=TRUE,0,F466/RawSEM!G466)</f>
        <v>5.9977756617111211E-3</v>
      </c>
      <c r="Y466" s="75">
        <f>IF(ISERROR(G466/RawSEM!H466)=TRUE,0,G466/RawSEM!H466)</f>
        <v>-2.6689568584924474E-3</v>
      </c>
      <c r="Z466" s="75">
        <f>IF(ISERROR(H466/RawSEM!I466)=TRUE,0,H466/RawSEM!I466)</f>
        <v>-3.4046293467930064E-3</v>
      </c>
      <c r="AA466" s="75">
        <f>IF(ISERROR(I466/RawSEM!J466)=TRUE,0,I466/RawSEM!J466)</f>
        <v>-6.5235615689489875E-3</v>
      </c>
      <c r="AB466" s="56" t="str">
        <f t="shared" si="38"/>
        <v>11-Apr-2025  Bl No 81</v>
      </c>
      <c r="CQ466" s="75"/>
      <c r="CR466" s="75"/>
      <c r="CS466" s="75"/>
      <c r="CT466" s="75"/>
      <c r="CU466" s="75"/>
      <c r="CV466" s="75"/>
      <c r="CW466" s="75"/>
      <c r="CX466" s="56"/>
    </row>
    <row r="467" spans="1:102" ht="17.100000000000001" customHeight="1" x14ac:dyDescent="0.25">
      <c r="A467" s="60">
        <f>RawSEM!A467</f>
        <v>45758</v>
      </c>
      <c r="B467" s="18">
        <v>82</v>
      </c>
      <c r="C467" s="20">
        <f>-RawSEM!D467+RawSCADA!D467</f>
        <v>35.249475777777889</v>
      </c>
      <c r="D467" s="20">
        <f>-RawSEM!E467+RawSCADA!E467</f>
        <v>1.0000817777777797</v>
      </c>
      <c r="E467" s="20">
        <f>-RawSEM!F467+RawSCADA!F467</f>
        <v>-6.1730310000000088</v>
      </c>
      <c r="F467" s="20">
        <f>-RawSEM!G467+RawSCADA!G467</f>
        <v>-0.48490833333332262</v>
      </c>
      <c r="G467" s="20">
        <f>-RawSEM!H467+RawSCADA!H467</f>
        <v>-0.59879666666667219</v>
      </c>
      <c r="H467" s="20">
        <f>-RawSEM!I467+RawSCADA!I467</f>
        <v>0.57797700000000418</v>
      </c>
      <c r="I467" s="20">
        <f>-RawSEM!J467+RawSCADA!J467</f>
        <v>-1.1190269999999884</v>
      </c>
      <c r="J467" s="56" t="str">
        <f t="shared" si="37"/>
        <v>11-Apr-2025  Bl No 82</v>
      </c>
      <c r="K467" s="18">
        <f t="shared" si="36"/>
        <v>11</v>
      </c>
      <c r="U467" s="75">
        <f>IF(ISERROR(C467/RawSEM!D467)=TRUE,0,C467/RawSEM!D467)</f>
        <v>2.4076599681800218E-2</v>
      </c>
      <c r="V467" s="75">
        <f>IF(ISERROR(D467/RawSEM!E467)=TRUE,0,D467/RawSEM!E467)</f>
        <v>6.8911085631406816E-3</v>
      </c>
      <c r="W467" s="75">
        <f>IF(ISERROR(E467/RawSEM!F467)=TRUE,0,E467/RawSEM!F467)</f>
        <v>-2.4265116191311806E-2</v>
      </c>
      <c r="X467" s="75">
        <f>IF(ISERROR(F467/RawSEM!G467)=TRUE,0,F467/RawSEM!G467)</f>
        <v>-3.2099251625219119E-3</v>
      </c>
      <c r="Y467" s="75">
        <f>IF(ISERROR(G467/RawSEM!H467)=TRUE,0,G467/RawSEM!H467)</f>
        <v>-4.7267848422081205E-3</v>
      </c>
      <c r="Z467" s="75">
        <f>IF(ISERROR(H467/RawSEM!I467)=TRUE,0,H467/RawSEM!I467)</f>
        <v>5.3414308210974967E-3</v>
      </c>
      <c r="AA467" s="75">
        <f>IF(ISERROR(I467/RawSEM!J467)=TRUE,0,I467/RawSEM!J467)</f>
        <v>-7.8755468411302546E-3</v>
      </c>
      <c r="AB467" s="56" t="str">
        <f t="shared" si="38"/>
        <v>11-Apr-2025  Bl No 82</v>
      </c>
      <c r="CQ467" s="75"/>
      <c r="CR467" s="75"/>
      <c r="CS467" s="75"/>
      <c r="CT467" s="75"/>
      <c r="CU467" s="75"/>
      <c r="CV467" s="75"/>
      <c r="CW467" s="75"/>
      <c r="CX467" s="56"/>
    </row>
    <row r="468" spans="1:102" ht="17.100000000000001" customHeight="1" x14ac:dyDescent="0.25">
      <c r="A468" s="60">
        <f>RawSEM!A468</f>
        <v>45758</v>
      </c>
      <c r="B468" s="18">
        <v>83</v>
      </c>
      <c r="C468" s="20">
        <f>-RawSEM!D468+RawSCADA!D468</f>
        <v>28.48508444444451</v>
      </c>
      <c r="D468" s="20">
        <f>-RawSEM!E468+RawSCADA!E468</f>
        <v>1.8563823333333289</v>
      </c>
      <c r="E468" s="20">
        <f>-RawSEM!F468+RawSCADA!F468</f>
        <v>-5.82633355555555</v>
      </c>
      <c r="F468" s="20">
        <f>-RawSEM!G468+RawSCADA!G468</f>
        <v>-0.14744044444444171</v>
      </c>
      <c r="G468" s="20">
        <f>-RawSEM!H468+RawSCADA!H468</f>
        <v>0.49342599999999948</v>
      </c>
      <c r="H468" s="20">
        <f>-RawSEM!I468+RawSCADA!I468</f>
        <v>0.8985931111111114</v>
      </c>
      <c r="I468" s="20">
        <f>-RawSEM!J468+RawSCADA!J468</f>
        <v>-2.0708867777777584</v>
      </c>
      <c r="J468" s="56" t="str">
        <f t="shared" si="37"/>
        <v>11-Apr-2025  Bl No 83</v>
      </c>
      <c r="K468" s="18">
        <f t="shared" si="36"/>
        <v>11</v>
      </c>
      <c r="U468" s="75">
        <f>IF(ISERROR(C468/RawSEM!D468)=TRUE,0,C468/RawSEM!D468)</f>
        <v>1.9908601808666413E-2</v>
      </c>
      <c r="V468" s="75">
        <f>IF(ISERROR(D468/RawSEM!E468)=TRUE,0,D468/RawSEM!E468)</f>
        <v>1.3855885516793539E-2</v>
      </c>
      <c r="W468" s="75">
        <f>IF(ISERROR(E468/RawSEM!F468)=TRUE,0,E468/RawSEM!F468)</f>
        <v>-2.2810099588046213E-2</v>
      </c>
      <c r="X468" s="75">
        <f>IF(ISERROR(F468/RawSEM!G468)=TRUE,0,F468/RawSEM!G468)</f>
        <v>-1.0129217235388375E-3</v>
      </c>
      <c r="Y468" s="75">
        <f>IF(ISERROR(G468/RawSEM!H468)=TRUE,0,G468/RawSEM!H468)</f>
        <v>4.152914124887214E-3</v>
      </c>
      <c r="Z468" s="75">
        <f>IF(ISERROR(H468/RawSEM!I468)=TRUE,0,H468/RawSEM!I468)</f>
        <v>8.4544505328161598E-3</v>
      </c>
      <c r="AA468" s="75">
        <f>IF(ISERROR(I468/RawSEM!J468)=TRUE,0,I468/RawSEM!J468)</f>
        <v>-1.4108395859070189E-2</v>
      </c>
      <c r="AB468" s="56" t="str">
        <f t="shared" si="38"/>
        <v>11-Apr-2025  Bl No 83</v>
      </c>
      <c r="CQ468" s="75"/>
      <c r="CR468" s="75"/>
      <c r="CS468" s="75"/>
      <c r="CT468" s="75"/>
      <c r="CU468" s="75"/>
      <c r="CV468" s="75"/>
      <c r="CW468" s="75"/>
      <c r="CX468" s="56"/>
    </row>
    <row r="469" spans="1:102" ht="17.100000000000001" customHeight="1" x14ac:dyDescent="0.25">
      <c r="A469" s="60">
        <f>RawSEM!A469</f>
        <v>45758</v>
      </c>
      <c r="B469" s="18">
        <v>84</v>
      </c>
      <c r="C469" s="20">
        <f>-RawSEM!D469+RawSCADA!D469</f>
        <v>28.797099222222187</v>
      </c>
      <c r="D469" s="20">
        <f>-RawSEM!E469+RawSCADA!E469</f>
        <v>0.96732722222222378</v>
      </c>
      <c r="E469" s="20">
        <f>-RawSEM!F469+RawSCADA!F469</f>
        <v>-7.1375845555555486</v>
      </c>
      <c r="F469" s="20">
        <f>-RawSEM!G469+RawSCADA!G469</f>
        <v>0.1740436666666767</v>
      </c>
      <c r="G469" s="20">
        <f>-RawSEM!H469+RawSCADA!H469</f>
        <v>4.0323777777786063E-2</v>
      </c>
      <c r="H469" s="20">
        <f>-RawSEM!I469+RawSCADA!I469</f>
        <v>0.68293655555555688</v>
      </c>
      <c r="I469" s="20">
        <f>-RawSEM!J469+RawSCADA!J469</f>
        <v>-0.18091088888888862</v>
      </c>
      <c r="J469" s="56" t="str">
        <f t="shared" si="37"/>
        <v>11-Apr-2025  Bl No 84</v>
      </c>
      <c r="K469" s="18">
        <f t="shared" si="36"/>
        <v>11</v>
      </c>
      <c r="U469" s="75">
        <f>IF(ISERROR(C469/RawSEM!D469)=TRUE,0,C469/RawSEM!D469)</f>
        <v>2.0667325852993003E-2</v>
      </c>
      <c r="V469" s="75">
        <f>IF(ISERROR(D469/RawSEM!E469)=TRUE,0,D469/RawSEM!E469)</f>
        <v>7.4814600068801801E-3</v>
      </c>
      <c r="W469" s="75">
        <f>IF(ISERROR(E469/RawSEM!F469)=TRUE,0,E469/RawSEM!F469)</f>
        <v>-2.7946733493535419E-2</v>
      </c>
      <c r="X469" s="75">
        <f>IF(ISERROR(F469/RawSEM!G469)=TRUE,0,F469/RawSEM!G469)</f>
        <v>1.2407352567889809E-3</v>
      </c>
      <c r="Y469" s="75">
        <f>IF(ISERROR(G469/RawSEM!H469)=TRUE,0,G469/RawSEM!H469)</f>
        <v>3.5020789715852776E-4</v>
      </c>
      <c r="Z469" s="75">
        <f>IF(ISERROR(H469/RawSEM!I469)=TRUE,0,H469/RawSEM!I469)</f>
        <v>6.6022482168944015E-3</v>
      </c>
      <c r="AA469" s="75">
        <f>IF(ISERROR(I469/RawSEM!J469)=TRUE,0,I469/RawSEM!J469)</f>
        <v>-1.2835074528975343E-3</v>
      </c>
      <c r="AB469" s="56" t="str">
        <f t="shared" si="38"/>
        <v>11-Apr-2025  Bl No 84</v>
      </c>
      <c r="CQ469" s="75"/>
      <c r="CR469" s="75"/>
      <c r="CS469" s="75"/>
      <c r="CT469" s="75"/>
      <c r="CU469" s="75"/>
      <c r="CV469" s="75"/>
      <c r="CW469" s="75"/>
      <c r="CX469" s="56"/>
    </row>
    <row r="470" spans="1:102" ht="17.100000000000001" customHeight="1" x14ac:dyDescent="0.25">
      <c r="A470" s="60">
        <f>RawSEM!A470</f>
        <v>45758</v>
      </c>
      <c r="B470" s="18">
        <v>85</v>
      </c>
      <c r="C470" s="20">
        <f>-RawSEM!D470+RawSCADA!D470</f>
        <v>24.117627888888819</v>
      </c>
      <c r="D470" s="20">
        <f>-RawSEM!E470+RawSCADA!E470</f>
        <v>2.87986288888888</v>
      </c>
      <c r="E470" s="20">
        <f>-RawSEM!F470+RawSCADA!F470</f>
        <v>-6.5771561111110941</v>
      </c>
      <c r="F470" s="20">
        <f>-RawSEM!G470+RawSCADA!G470</f>
        <v>-3.6627777777766823E-3</v>
      </c>
      <c r="G470" s="20">
        <f>-RawSEM!H470+RawSCADA!H470</f>
        <v>0.26237633333333577</v>
      </c>
      <c r="H470" s="20">
        <f>-RawSEM!I470+RawSCADA!I470</f>
        <v>0.73606744444444416</v>
      </c>
      <c r="I470" s="20">
        <f>-RawSEM!J470+RawSCADA!J470</f>
        <v>-2.1138292222222219</v>
      </c>
      <c r="J470" s="56" t="str">
        <f t="shared" si="37"/>
        <v>11-Apr-2025  Bl No 85</v>
      </c>
      <c r="K470" s="18">
        <f t="shared" si="36"/>
        <v>11</v>
      </c>
      <c r="U470" s="75">
        <f>IF(ISERROR(C470/RawSEM!D470)=TRUE,0,C470/RawSEM!D470)</f>
        <v>1.7447624710430518E-2</v>
      </c>
      <c r="V470" s="75">
        <f>IF(ISERROR(D470/RawSEM!E470)=TRUE,0,D470/RawSEM!E470)</f>
        <v>2.4185540759421153E-2</v>
      </c>
      <c r="W470" s="75">
        <f>IF(ISERROR(E470/RawSEM!F470)=TRUE,0,E470/RawSEM!F470)</f>
        <v>-2.587227303632297E-2</v>
      </c>
      <c r="X470" s="75">
        <f>IF(ISERROR(F470/RawSEM!G470)=TRUE,0,F470/RawSEM!G470)</f>
        <v>-2.7317260882920904E-5</v>
      </c>
      <c r="Y470" s="75">
        <f>IF(ISERROR(G470/RawSEM!H470)=TRUE,0,G470/RawSEM!H470)</f>
        <v>2.3171571051764147E-3</v>
      </c>
      <c r="Z470" s="75">
        <f>IF(ISERROR(H470/RawSEM!I470)=TRUE,0,H470/RawSEM!I470)</f>
        <v>7.4339433905012218E-3</v>
      </c>
      <c r="AA470" s="75">
        <f>IF(ISERROR(I470/RawSEM!J470)=TRUE,0,I470/RawSEM!J470)</f>
        <v>-1.5196034781330671E-2</v>
      </c>
      <c r="AB470" s="56" t="str">
        <f t="shared" si="38"/>
        <v>11-Apr-2025  Bl No 85</v>
      </c>
      <c r="CQ470" s="75"/>
      <c r="CR470" s="75"/>
      <c r="CS470" s="75"/>
      <c r="CT470" s="75"/>
      <c r="CU470" s="75"/>
      <c r="CV470" s="75"/>
      <c r="CW470" s="75"/>
      <c r="CX470" s="56"/>
    </row>
    <row r="471" spans="1:102" ht="17.100000000000001" customHeight="1" x14ac:dyDescent="0.25">
      <c r="A471" s="60">
        <f>RawSEM!A471</f>
        <v>45758</v>
      </c>
      <c r="B471" s="18">
        <v>86</v>
      </c>
      <c r="C471" s="20">
        <f>-RawSEM!D471+RawSCADA!D471</f>
        <v>17.469798333333301</v>
      </c>
      <c r="D471" s="20">
        <f>-RawSEM!E471+RawSCADA!E471</f>
        <v>2.2982585555555488</v>
      </c>
      <c r="E471" s="20">
        <f>-RawSEM!F471+RawSCADA!F471</f>
        <v>-6.1157634444444398</v>
      </c>
      <c r="F471" s="20">
        <f>-RawSEM!G471+RawSCADA!G471</f>
        <v>-0.84228122222222623</v>
      </c>
      <c r="G471" s="20">
        <f>-RawSEM!H471+RawSCADA!H471</f>
        <v>0.44435855555556714</v>
      </c>
      <c r="H471" s="20">
        <f>-RawSEM!I471+RawSCADA!I471</f>
        <v>0.68334844444444798</v>
      </c>
      <c r="I471" s="20">
        <f>-RawSEM!J471+RawSCADA!J471</f>
        <v>-1.8103098888888667</v>
      </c>
      <c r="J471" s="56" t="str">
        <f t="shared" si="37"/>
        <v>11-Apr-2025  Bl No 86</v>
      </c>
      <c r="K471" s="18">
        <f t="shared" si="36"/>
        <v>11</v>
      </c>
      <c r="U471" s="75">
        <f>IF(ISERROR(C471/RawSEM!D471)=TRUE,0,C471/RawSEM!D471)</f>
        <v>1.2807814885232546E-2</v>
      </c>
      <c r="V471" s="75">
        <f>IF(ISERROR(D471/RawSEM!E471)=TRUE,0,D471/RawSEM!E471)</f>
        <v>2.0925301178043396E-2</v>
      </c>
      <c r="W471" s="75">
        <f>IF(ISERROR(E471/RawSEM!F471)=TRUE,0,E471/RawSEM!F471)</f>
        <v>-2.3940743367869624E-2</v>
      </c>
      <c r="X471" s="75">
        <f>IF(ISERROR(F471/RawSEM!G471)=TRUE,0,F471/RawSEM!G471)</f>
        <v>-6.5130453432058304E-3</v>
      </c>
      <c r="Y471" s="75">
        <f>IF(ISERROR(G471/RawSEM!H471)=TRUE,0,G471/RawSEM!H471)</f>
        <v>4.2043098721139243E-3</v>
      </c>
      <c r="Z471" s="75">
        <f>IF(ISERROR(H471/RawSEM!I471)=TRUE,0,H471/RawSEM!I471)</f>
        <v>7.1249816955737946E-3</v>
      </c>
      <c r="AA471" s="75">
        <f>IF(ISERROR(I471/RawSEM!J471)=TRUE,0,I471/RawSEM!J471)</f>
        <v>-1.3137455869252199E-2</v>
      </c>
      <c r="AB471" s="56" t="str">
        <f t="shared" si="38"/>
        <v>11-Apr-2025  Bl No 86</v>
      </c>
      <c r="CQ471" s="75"/>
      <c r="CR471" s="75"/>
      <c r="CS471" s="75"/>
      <c r="CT471" s="75"/>
      <c r="CU471" s="75"/>
      <c r="CV471" s="75"/>
      <c r="CW471" s="75"/>
      <c r="CX471" s="56"/>
    </row>
    <row r="472" spans="1:102" ht="17.100000000000001" customHeight="1" x14ac:dyDescent="0.25">
      <c r="A472" s="60">
        <f>RawSEM!A472</f>
        <v>45758</v>
      </c>
      <c r="B472" s="18">
        <v>87</v>
      </c>
      <c r="C472" s="20">
        <f>-RawSEM!D472+RawSCADA!D472</f>
        <v>14.965297777777778</v>
      </c>
      <c r="D472" s="20">
        <f>-RawSEM!E472+RawSCADA!E472</f>
        <v>0.64342444444443458</v>
      </c>
      <c r="E472" s="20">
        <f>-RawSEM!F472+RawSCADA!F472</f>
        <v>-5.5328908888888861</v>
      </c>
      <c r="F472" s="20">
        <f>-RawSEM!G472+RawSCADA!G472</f>
        <v>8.1981444444451768E-2</v>
      </c>
      <c r="G472" s="20">
        <f>-RawSEM!H472+RawSCADA!H472</f>
        <v>0.41080622222222019</v>
      </c>
      <c r="H472" s="20">
        <f>-RawSEM!I472+RawSCADA!I472</f>
        <v>0.69993644444444669</v>
      </c>
      <c r="I472" s="20">
        <f>-RawSEM!J472+RawSCADA!J472</f>
        <v>-2.1692096666666885</v>
      </c>
      <c r="J472" s="56" t="str">
        <f t="shared" si="37"/>
        <v>11-Apr-2025  Bl No 87</v>
      </c>
      <c r="K472" s="18">
        <f t="shared" si="36"/>
        <v>11</v>
      </c>
      <c r="U472" s="75">
        <f>IF(ISERROR(C472/RawSEM!D472)=TRUE,0,C472/RawSEM!D472)</f>
        <v>1.113931781517607E-2</v>
      </c>
      <c r="V472" s="75">
        <f>IF(ISERROR(D472/RawSEM!E472)=TRUE,0,D472/RawSEM!E472)</f>
        <v>6.4646162459062123E-3</v>
      </c>
      <c r="W472" s="75">
        <f>IF(ISERROR(E472/RawSEM!F472)=TRUE,0,E472/RawSEM!F472)</f>
        <v>-2.2032558052689978E-2</v>
      </c>
      <c r="X472" s="75">
        <f>IF(ISERROR(F472/RawSEM!G472)=TRUE,0,F472/RawSEM!G472)</f>
        <v>6.6610542256528274E-4</v>
      </c>
      <c r="Y472" s="75">
        <f>IF(ISERROR(G472/RawSEM!H472)=TRUE,0,G472/RawSEM!H472)</f>
        <v>4.0530701662071034E-3</v>
      </c>
      <c r="Z472" s="75">
        <f>IF(ISERROR(H472/RawSEM!I472)=TRUE,0,H472/RawSEM!I472)</f>
        <v>7.5386492577466293E-3</v>
      </c>
      <c r="AA472" s="75">
        <f>IF(ISERROR(I472/RawSEM!J472)=TRUE,0,I472/RawSEM!J472)</f>
        <v>-1.6150431430710165E-2</v>
      </c>
      <c r="AB472" s="56" t="str">
        <f t="shared" si="38"/>
        <v>11-Apr-2025  Bl No 87</v>
      </c>
      <c r="CQ472" s="75"/>
      <c r="CR472" s="75"/>
      <c r="CS472" s="75"/>
      <c r="CT472" s="75"/>
      <c r="CU472" s="75"/>
      <c r="CV472" s="75"/>
      <c r="CW472" s="75"/>
      <c r="CX472" s="56"/>
    </row>
    <row r="473" spans="1:102" ht="17.100000000000001" customHeight="1" x14ac:dyDescent="0.25">
      <c r="A473" s="60">
        <f>RawSEM!A473</f>
        <v>45758</v>
      </c>
      <c r="B473" s="18">
        <v>88</v>
      </c>
      <c r="C473" s="20">
        <f>-RawSEM!D473+RawSCADA!D473</f>
        <v>11.188116666666701</v>
      </c>
      <c r="D473" s="20">
        <f>-RawSEM!E473+RawSCADA!E473</f>
        <v>2.159717222222227</v>
      </c>
      <c r="E473" s="20">
        <f>-RawSEM!F473+RawSCADA!F473</f>
        <v>-4.8863851111111103</v>
      </c>
      <c r="F473" s="20">
        <f>-RawSEM!G473+RawSCADA!G473</f>
        <v>-0.67024733333333586</v>
      </c>
      <c r="G473" s="20">
        <f>-RawSEM!H473+RawSCADA!H473</f>
        <v>0.32102244444445205</v>
      </c>
      <c r="H473" s="20">
        <f>-RawSEM!I473+RawSCADA!I473</f>
        <v>0.73160000000000025</v>
      </c>
      <c r="I473" s="20">
        <f>-RawSEM!J473+RawSCADA!J473</f>
        <v>-1.716043555555558</v>
      </c>
      <c r="J473" s="56" t="str">
        <f t="shared" si="37"/>
        <v>11-Apr-2025  Bl No 88</v>
      </c>
      <c r="K473" s="18">
        <f t="shared" si="36"/>
        <v>11</v>
      </c>
      <c r="U473" s="75">
        <f>IF(ISERROR(C473/RawSEM!D473)=TRUE,0,C473/RawSEM!D473)</f>
        <v>8.4577156159599959E-3</v>
      </c>
      <c r="V473" s="75">
        <f>IF(ISERROR(D473/RawSEM!E473)=TRUE,0,D473/RawSEM!E473)</f>
        <v>2.0519701570861765E-2</v>
      </c>
      <c r="W473" s="75">
        <f>IF(ISERROR(E473/RawSEM!F473)=TRUE,0,E473/RawSEM!F473)</f>
        <v>-1.9797009984066041E-2</v>
      </c>
      <c r="X473" s="75">
        <f>IF(ISERROR(F473/RawSEM!G473)=TRUE,0,F473/RawSEM!G473)</f>
        <v>-5.6835231234821761E-3</v>
      </c>
      <c r="Y473" s="75">
        <f>IF(ISERROR(G473/RawSEM!H473)=TRUE,0,G473/RawSEM!H473)</f>
        <v>3.3069460010842324E-3</v>
      </c>
      <c r="Z473" s="75">
        <f>IF(ISERROR(H473/RawSEM!I473)=TRUE,0,H473/RawSEM!I473)</f>
        <v>8.16590767032771E-3</v>
      </c>
      <c r="AA473" s="75">
        <f>IF(ISERROR(I473/RawSEM!J473)=TRUE,0,I473/RawSEM!J473)</f>
        <v>-1.3327706912489501E-2</v>
      </c>
      <c r="AB473" s="56" t="str">
        <f t="shared" si="38"/>
        <v>11-Apr-2025  Bl No 88</v>
      </c>
      <c r="CQ473" s="75"/>
      <c r="CR473" s="75"/>
      <c r="CS473" s="75"/>
      <c r="CT473" s="75"/>
      <c r="CU473" s="75"/>
      <c r="CV473" s="75"/>
      <c r="CW473" s="75"/>
      <c r="CX473" s="56"/>
    </row>
    <row r="474" spans="1:102" ht="17.100000000000001" customHeight="1" x14ac:dyDescent="0.25">
      <c r="A474" s="60">
        <f>RawSEM!A474</f>
        <v>45758</v>
      </c>
      <c r="B474" s="18">
        <v>89</v>
      </c>
      <c r="C474" s="20">
        <f>-RawSEM!D474+RawSCADA!D474</f>
        <v>12.546811222222232</v>
      </c>
      <c r="D474" s="20">
        <f>-RawSEM!E474+RawSCADA!E474</f>
        <v>0.22389433333333386</v>
      </c>
      <c r="E474" s="20">
        <f>-RawSEM!F474+RawSCADA!F474</f>
        <v>-4.655144666666672</v>
      </c>
      <c r="F474" s="20">
        <f>-RawSEM!G474+RawSCADA!G474</f>
        <v>-0.7904267777777676</v>
      </c>
      <c r="G474" s="20">
        <f>-RawSEM!H474+RawSCADA!H474</f>
        <v>0.20150622222223546</v>
      </c>
      <c r="H474" s="20">
        <f>-RawSEM!I474+RawSCADA!I474</f>
        <v>0.57519555555556678</v>
      </c>
      <c r="I474" s="20">
        <f>-RawSEM!J474+RawSCADA!J474</f>
        <v>-0.88202377777777485</v>
      </c>
      <c r="J474" s="56" t="str">
        <f t="shared" si="37"/>
        <v>11-Apr-2025  Bl No 89</v>
      </c>
      <c r="K474" s="18">
        <f t="shared" si="36"/>
        <v>11</v>
      </c>
      <c r="U474" s="75">
        <f>IF(ISERROR(C474/RawSEM!D474)=TRUE,0,C474/RawSEM!D474)</f>
        <v>9.6128090296235397E-3</v>
      </c>
      <c r="V474" s="75">
        <f>IF(ISERROR(D474/RawSEM!E474)=TRUE,0,D474/RawSEM!E474)</f>
        <v>1.9352535199023764E-3</v>
      </c>
      <c r="W474" s="75">
        <f>IF(ISERROR(E474/RawSEM!F474)=TRUE,0,E474/RawSEM!F474)</f>
        <v>-1.9167291145467075E-2</v>
      </c>
      <c r="X474" s="75">
        <f>IF(ISERROR(F474/RawSEM!G474)=TRUE,0,F474/RawSEM!G474)</f>
        <v>-7.0660446628422607E-3</v>
      </c>
      <c r="Y474" s="75">
        <f>IF(ISERROR(G474/RawSEM!H474)=TRUE,0,G474/RawSEM!H474)</f>
        <v>2.2136924152586861E-3</v>
      </c>
      <c r="Z474" s="75">
        <f>IF(ISERROR(H474/RawSEM!I474)=TRUE,0,H474/RawSEM!I474)</f>
        <v>6.7061619232978769E-3</v>
      </c>
      <c r="AA474" s="75">
        <f>IF(ISERROR(I474/RawSEM!J474)=TRUE,0,I474/RawSEM!J474)</f>
        <v>-7.0526244153178144E-3</v>
      </c>
      <c r="AB474" s="56" t="str">
        <f t="shared" si="38"/>
        <v>11-Apr-2025  Bl No 89</v>
      </c>
      <c r="CQ474" s="75"/>
      <c r="CR474" s="75"/>
      <c r="CS474" s="75"/>
      <c r="CT474" s="75"/>
      <c r="CU474" s="75"/>
      <c r="CV474" s="75"/>
      <c r="CW474" s="75"/>
      <c r="CX474" s="56"/>
    </row>
    <row r="475" spans="1:102" ht="17.100000000000001" customHeight="1" x14ac:dyDescent="0.25">
      <c r="A475" s="60">
        <f>RawSEM!A475</f>
        <v>45758</v>
      </c>
      <c r="B475" s="18">
        <v>90</v>
      </c>
      <c r="C475" s="20">
        <f>-RawSEM!D475+RawSCADA!D475</f>
        <v>8.081461999999874</v>
      </c>
      <c r="D475" s="20">
        <f>-RawSEM!E475+RawSCADA!E475</f>
        <v>1.7951807777777731</v>
      </c>
      <c r="E475" s="20">
        <f>-RawSEM!F475+RawSCADA!F475</f>
        <v>-5.3733257777777794</v>
      </c>
      <c r="F475" s="20">
        <f>-RawSEM!G475+RawSCADA!G475</f>
        <v>-1.0371591111111087</v>
      </c>
      <c r="G475" s="20">
        <f>-RawSEM!H475+RawSCADA!H475</f>
        <v>0.18460477777777839</v>
      </c>
      <c r="H475" s="20">
        <f>-RawSEM!I475+RawSCADA!I475</f>
        <v>0.67545155555555425</v>
      </c>
      <c r="I475" s="20">
        <f>-RawSEM!J475+RawSCADA!J475</f>
        <v>-1.653634777777782</v>
      </c>
      <c r="J475" s="56" t="str">
        <f t="shared" si="37"/>
        <v>11-Apr-2025  Bl No 90</v>
      </c>
      <c r="K475" s="18">
        <f t="shared" si="36"/>
        <v>11</v>
      </c>
      <c r="U475" s="75">
        <f>IF(ISERROR(C475/RawSEM!D475)=TRUE,0,C475/RawSEM!D475)</f>
        <v>6.2887802807574614E-3</v>
      </c>
      <c r="V475" s="75">
        <f>IF(ISERROR(D475/RawSEM!E475)=TRUE,0,D475/RawSEM!E475)</f>
        <v>1.6107473112899173E-2</v>
      </c>
      <c r="W475" s="75">
        <f>IF(ISERROR(E475/RawSEM!F475)=TRUE,0,E475/RawSEM!F475)</f>
        <v>-2.2350470474367688E-2</v>
      </c>
      <c r="X475" s="75">
        <f>IF(ISERROR(F475/RawSEM!G475)=TRUE,0,F475/RawSEM!G475)</f>
        <v>-9.7696659685373149E-3</v>
      </c>
      <c r="Y475" s="75">
        <f>IF(ISERROR(G475/RawSEM!H475)=TRUE,0,G475/RawSEM!H475)</f>
        <v>2.0621623969814388E-3</v>
      </c>
      <c r="Z475" s="75">
        <f>IF(ISERROR(H475/RawSEM!I475)=TRUE,0,H475/RawSEM!I475)</f>
        <v>8.255739165390073E-3</v>
      </c>
      <c r="AA475" s="75">
        <f>IF(ISERROR(I475/RawSEM!J475)=TRUE,0,I475/RawSEM!J475)</f>
        <v>-1.3700370984074416E-2</v>
      </c>
      <c r="AB475" s="56" t="str">
        <f t="shared" si="38"/>
        <v>11-Apr-2025  Bl No 90</v>
      </c>
      <c r="CQ475" s="75"/>
      <c r="CR475" s="75"/>
      <c r="CS475" s="75"/>
      <c r="CT475" s="75"/>
      <c r="CU475" s="75"/>
      <c r="CV475" s="75"/>
      <c r="CW475" s="75"/>
      <c r="CX475" s="56"/>
    </row>
    <row r="476" spans="1:102" ht="17.100000000000001" customHeight="1" x14ac:dyDescent="0.25">
      <c r="A476" s="60">
        <f>RawSEM!A476</f>
        <v>45758</v>
      </c>
      <c r="B476" s="18">
        <v>91</v>
      </c>
      <c r="C476" s="20">
        <f>-RawSEM!D476+RawSCADA!D476</f>
        <v>3.5822213333333366</v>
      </c>
      <c r="D476" s="20">
        <f>-RawSEM!E476+RawSCADA!E476</f>
        <v>2.6700568888888938</v>
      </c>
      <c r="E476" s="20">
        <f>-RawSEM!F476+RawSCADA!F476</f>
        <v>-5.4240783333333411</v>
      </c>
      <c r="F476" s="20">
        <f>-RawSEM!G476+RawSCADA!G476</f>
        <v>-1.2957116666666622</v>
      </c>
      <c r="G476" s="20">
        <f>-RawSEM!H476+RawSCADA!H476</f>
        <v>0.14190755555554802</v>
      </c>
      <c r="H476" s="20">
        <f>-RawSEM!I476+RawSCADA!I476</f>
        <v>0.60265677777778137</v>
      </c>
      <c r="I476" s="20">
        <f>-RawSEM!J476+RawSCADA!J476</f>
        <v>-1.1895515555555676</v>
      </c>
      <c r="J476" s="56" t="str">
        <f t="shared" si="37"/>
        <v>11-Apr-2025  Bl No 91</v>
      </c>
      <c r="K476" s="18">
        <f t="shared" si="36"/>
        <v>11</v>
      </c>
      <c r="U476" s="75">
        <f>IF(ISERROR(C476/RawSEM!D476)=TRUE,0,C476/RawSEM!D476)</f>
        <v>2.8233284365561848E-3</v>
      </c>
      <c r="V476" s="75">
        <f>IF(ISERROR(D476/RawSEM!E476)=TRUE,0,D476/RawSEM!E476)</f>
        <v>2.8567268480477245E-2</v>
      </c>
      <c r="W476" s="75">
        <f>IF(ISERROR(E476/RawSEM!F476)=TRUE,0,E476/RawSEM!F476)</f>
        <v>-2.2887043830475198E-2</v>
      </c>
      <c r="X476" s="75">
        <f>IF(ISERROR(F476/RawSEM!G476)=TRUE,0,F476/RawSEM!G476)</f>
        <v>-1.2620449025111108E-2</v>
      </c>
      <c r="Y476" s="75">
        <f>IF(ISERROR(G476/RawSEM!H476)=TRUE,0,G476/RawSEM!H476)</f>
        <v>1.6352715346021629E-3</v>
      </c>
      <c r="Z476" s="75">
        <f>IF(ISERROR(H476/RawSEM!I476)=TRUE,0,H476/RawSEM!I476)</f>
        <v>7.7064507347392045E-3</v>
      </c>
      <c r="AA476" s="75">
        <f>IF(ISERROR(I476/RawSEM!J476)=TRUE,0,I476/RawSEM!J476)</f>
        <v>-1.0333718653187525E-2</v>
      </c>
      <c r="AB476" s="56" t="str">
        <f t="shared" si="38"/>
        <v>11-Apr-2025  Bl No 91</v>
      </c>
      <c r="CQ476" s="75"/>
      <c r="CR476" s="75"/>
      <c r="CS476" s="75"/>
      <c r="CT476" s="75"/>
      <c r="CU476" s="75"/>
      <c r="CV476" s="75"/>
      <c r="CW476" s="75"/>
      <c r="CX476" s="56"/>
    </row>
    <row r="477" spans="1:102" ht="17.100000000000001" customHeight="1" x14ac:dyDescent="0.25">
      <c r="A477" s="60">
        <f>RawSEM!A477</f>
        <v>45758</v>
      </c>
      <c r="B477" s="18">
        <v>92</v>
      </c>
      <c r="C477" s="20">
        <f>-RawSEM!D477+RawSCADA!D477</f>
        <v>5.4713971111111732</v>
      </c>
      <c r="D477" s="20">
        <f>-RawSEM!E477+RawSCADA!E477</f>
        <v>1.4380778888888983</v>
      </c>
      <c r="E477" s="20">
        <f>-RawSEM!F477+RawSCADA!F477</f>
        <v>-5.0787167777777711</v>
      </c>
      <c r="F477" s="20">
        <f>-RawSEM!G477+RawSCADA!G477</f>
        <v>-2.2834346666666647</v>
      </c>
      <c r="G477" s="20">
        <f>-RawSEM!H477+RawSCADA!H477</f>
        <v>1.1220878888888848</v>
      </c>
      <c r="H477" s="20">
        <f>-RawSEM!I477+RawSCADA!I477</f>
        <v>0.52783688888888491</v>
      </c>
      <c r="I477" s="20">
        <f>-RawSEM!J477+RawSCADA!J477</f>
        <v>-0.77899622222221865</v>
      </c>
      <c r="J477" s="56" t="str">
        <f t="shared" si="37"/>
        <v>11-Apr-2025  Bl No 92</v>
      </c>
      <c r="K477" s="18">
        <f t="shared" si="36"/>
        <v>11</v>
      </c>
      <c r="U477" s="75">
        <f>IF(ISERROR(C477/RawSEM!D477)=TRUE,0,C477/RawSEM!D477)</f>
        <v>4.3607807529206632E-3</v>
      </c>
      <c r="V477" s="75">
        <f>IF(ISERROR(D477/RawSEM!E477)=TRUE,0,D477/RawSEM!E477)</f>
        <v>1.7419192634460748E-2</v>
      </c>
      <c r="W477" s="75">
        <f>IF(ISERROR(E477/RawSEM!F477)=TRUE,0,E477/RawSEM!F477)</f>
        <v>-2.1790128541802446E-2</v>
      </c>
      <c r="X477" s="75">
        <f>IF(ISERROR(F477/RawSEM!G477)=TRUE,0,F477/RawSEM!G477)</f>
        <v>-2.3774539354903534E-2</v>
      </c>
      <c r="Y477" s="75">
        <f>IF(ISERROR(G477/RawSEM!H477)=TRUE,0,G477/RawSEM!H477)</f>
        <v>1.3484558732417185E-2</v>
      </c>
      <c r="Z477" s="75">
        <f>IF(ISERROR(H477/RawSEM!I477)=TRUE,0,H477/RawSEM!I477)</f>
        <v>7.0858959029910223E-3</v>
      </c>
      <c r="AA477" s="75">
        <f>IF(ISERROR(I477/RawSEM!J477)=TRUE,0,I477/RawSEM!J477)</f>
        <v>-6.956714755649511E-3</v>
      </c>
      <c r="AB477" s="56" t="str">
        <f t="shared" si="38"/>
        <v>11-Apr-2025  Bl No 92</v>
      </c>
      <c r="CQ477" s="75"/>
      <c r="CR477" s="75"/>
      <c r="CS477" s="75"/>
      <c r="CT477" s="75"/>
      <c r="CU477" s="75"/>
      <c r="CV477" s="75"/>
      <c r="CW477" s="75"/>
      <c r="CX477" s="56"/>
    </row>
    <row r="478" spans="1:102" ht="17.100000000000001" customHeight="1" x14ac:dyDescent="0.25">
      <c r="A478" s="60">
        <f>RawSEM!A478</f>
        <v>45758</v>
      </c>
      <c r="B478" s="18">
        <v>93</v>
      </c>
      <c r="C478" s="20">
        <f>-RawSEM!D478+RawSCADA!D478</f>
        <v>3.1015681111111917</v>
      </c>
      <c r="D478" s="20">
        <f>-RawSEM!E478+RawSCADA!E478</f>
        <v>1.5289998888888903</v>
      </c>
      <c r="E478" s="20">
        <f>-RawSEM!F478+RawSCADA!F478</f>
        <v>-4.2980678888889088</v>
      </c>
      <c r="F478" s="20">
        <f>-RawSEM!G478+RawSCADA!G478</f>
        <v>-1.8674411111111056</v>
      </c>
      <c r="G478" s="20">
        <f>-RawSEM!H478+RawSCADA!H478</f>
        <v>0.40980766666666568</v>
      </c>
      <c r="H478" s="20">
        <f>-RawSEM!I478+RawSCADA!I478</f>
        <v>0.75812277777778547</v>
      </c>
      <c r="I478" s="20">
        <f>-RawSEM!J478+RawSCADA!J478</f>
        <v>-0.60997333333332904</v>
      </c>
      <c r="J478" s="56" t="str">
        <f t="shared" si="37"/>
        <v>11-Apr-2025  Bl No 93</v>
      </c>
      <c r="K478" s="18">
        <f t="shared" si="36"/>
        <v>11</v>
      </c>
      <c r="U478" s="75">
        <f>IF(ISERROR(C478/RawSEM!D478)=TRUE,0,C478/RawSEM!D478)</f>
        <v>2.5502360985026618E-3</v>
      </c>
      <c r="V478" s="75">
        <f>IF(ISERROR(D478/RawSEM!E478)=TRUE,0,D478/RawSEM!E478)</f>
        <v>1.9910059767280816E-2</v>
      </c>
      <c r="W478" s="75">
        <f>IF(ISERROR(E478/RawSEM!F478)=TRUE,0,E478/RawSEM!F478)</f>
        <v>-1.8312779241565127E-2</v>
      </c>
      <c r="X478" s="75">
        <f>IF(ISERROR(F478/RawSEM!G478)=TRUE,0,F478/RawSEM!G478)</f>
        <v>-2.1748272848647811E-2</v>
      </c>
      <c r="Y478" s="75">
        <f>IF(ISERROR(G478/RawSEM!H478)=TRUE,0,G478/RawSEM!H478)</f>
        <v>5.1643235677608281E-3</v>
      </c>
      <c r="Z478" s="75">
        <f>IF(ISERROR(H478/RawSEM!I478)=TRUE,0,H478/RawSEM!I478)</f>
        <v>1.068404555031942E-2</v>
      </c>
      <c r="AA478" s="75">
        <f>IF(ISERROR(I478/RawSEM!J478)=TRUE,0,I478/RawSEM!J478)</f>
        <v>-5.8882736500139882E-3</v>
      </c>
      <c r="AB478" s="56" t="str">
        <f t="shared" si="38"/>
        <v>11-Apr-2025  Bl No 93</v>
      </c>
      <c r="CQ478" s="75"/>
      <c r="CR478" s="75"/>
      <c r="CS478" s="75"/>
      <c r="CT478" s="75"/>
      <c r="CU478" s="75"/>
      <c r="CV478" s="75"/>
      <c r="CW478" s="75"/>
      <c r="CX478" s="56"/>
    </row>
    <row r="479" spans="1:102" ht="17.100000000000001" customHeight="1" x14ac:dyDescent="0.25">
      <c r="A479" s="60">
        <f>RawSEM!A479</f>
        <v>45758</v>
      </c>
      <c r="B479" s="18">
        <v>94</v>
      </c>
      <c r="C479" s="20">
        <f>-RawSEM!D479+RawSCADA!D479</f>
        <v>1.9893694444444918</v>
      </c>
      <c r="D479" s="20">
        <f>-RawSEM!E479+RawSCADA!E479</f>
        <v>2.9050161111111095</v>
      </c>
      <c r="E479" s="20">
        <f>-RawSEM!F479+RawSCADA!F479</f>
        <v>-5.1810550000000148</v>
      </c>
      <c r="F479" s="20">
        <f>-RawSEM!G479+RawSCADA!G479</f>
        <v>-1.238217111111112</v>
      </c>
      <c r="G479" s="20">
        <f>-RawSEM!H479+RawSCADA!H479</f>
        <v>0.82911244444444776</v>
      </c>
      <c r="H479" s="20">
        <f>-RawSEM!I479+RawSCADA!I479</f>
        <v>0.62776488888889048</v>
      </c>
      <c r="I479" s="20">
        <f>-RawSEM!J479+RawSCADA!J479</f>
        <v>-0.85216877777777711</v>
      </c>
      <c r="J479" s="56" t="str">
        <f t="shared" si="37"/>
        <v>11-Apr-2025  Bl No 94</v>
      </c>
      <c r="K479" s="18">
        <f t="shared" si="36"/>
        <v>11</v>
      </c>
      <c r="U479" s="75">
        <f>IF(ISERROR(C479/RawSEM!D479)=TRUE,0,C479/RawSEM!D479)</f>
        <v>1.6461109679763828E-3</v>
      </c>
      <c r="V479" s="75">
        <f>IF(ISERROR(D479/RawSEM!E479)=TRUE,0,D479/RawSEM!E479)</f>
        <v>4.2837011738354185E-2</v>
      </c>
      <c r="W479" s="75">
        <f>IF(ISERROR(E479/RawSEM!F479)=TRUE,0,E479/RawSEM!F479)</f>
        <v>-2.1273309650039148E-2</v>
      </c>
      <c r="X479" s="75">
        <f>IF(ISERROR(F479/RawSEM!G479)=TRUE,0,F479/RawSEM!G479)</f>
        <v>-1.4784970738187938E-2</v>
      </c>
      <c r="Y479" s="75">
        <f>IF(ISERROR(G479/RawSEM!H479)=TRUE,0,G479/RawSEM!H479)</f>
        <v>1.0085348237242947E-2</v>
      </c>
      <c r="Z479" s="75">
        <f>IF(ISERROR(H479/RawSEM!I479)=TRUE,0,H479/RawSEM!I479)</f>
        <v>9.2616919376709989E-3</v>
      </c>
      <c r="AA479" s="75">
        <f>IF(ISERROR(I479/RawSEM!J479)=TRUE,0,I479/RawSEM!J479)</f>
        <v>-8.5659566417020886E-3</v>
      </c>
      <c r="AB479" s="56" t="str">
        <f t="shared" si="38"/>
        <v>11-Apr-2025  Bl No 94</v>
      </c>
      <c r="CQ479" s="75"/>
      <c r="CR479" s="75"/>
      <c r="CS479" s="75"/>
      <c r="CT479" s="75"/>
      <c r="CU479" s="75"/>
      <c r="CV479" s="75"/>
      <c r="CW479" s="75"/>
      <c r="CX479" s="56"/>
    </row>
    <row r="480" spans="1:102" ht="17.100000000000001" customHeight="1" x14ac:dyDescent="0.25">
      <c r="A480" s="60">
        <f>RawSEM!A480</f>
        <v>45758</v>
      </c>
      <c r="B480" s="18">
        <v>95</v>
      </c>
      <c r="C480" s="20">
        <f>-RawSEM!D480+RawSCADA!D480</f>
        <v>4.3466698888887549</v>
      </c>
      <c r="D480" s="20">
        <f>-RawSEM!E480+RawSCADA!E480</f>
        <v>0.75756444444444782</v>
      </c>
      <c r="E480" s="20">
        <f>-RawSEM!F480+RawSCADA!F480</f>
        <v>-4.5832621111111109</v>
      </c>
      <c r="F480" s="20">
        <f>-RawSEM!G480+RawSCADA!G480</f>
        <v>-1.2068927777777816</v>
      </c>
      <c r="G480" s="20">
        <f>-RawSEM!H480+RawSCADA!H480</f>
        <v>0.91995155555555641</v>
      </c>
      <c r="H480" s="20">
        <f>-RawSEM!I480+RawSCADA!I480</f>
        <v>0.4748037777777796</v>
      </c>
      <c r="I480" s="20">
        <f>-RawSEM!J480+RawSCADA!J480</f>
        <v>-0.50630611111111534</v>
      </c>
      <c r="J480" s="56" t="str">
        <f t="shared" si="37"/>
        <v>11-Apr-2025  Bl No 95</v>
      </c>
      <c r="K480" s="18">
        <f t="shared" si="36"/>
        <v>11</v>
      </c>
      <c r="U480" s="75">
        <f>IF(ISERROR(C480/RawSEM!D480)=TRUE,0,C480/RawSEM!D480)</f>
        <v>3.640166877393723E-3</v>
      </c>
      <c r="V480" s="75">
        <f>IF(ISERROR(D480/RawSEM!E480)=TRUE,0,D480/RawSEM!E480)</f>
        <v>1.1873428521935273E-2</v>
      </c>
      <c r="W480" s="75">
        <f>IF(ISERROR(E480/RawSEM!F480)=TRUE,0,E480/RawSEM!F480)</f>
        <v>-1.9442021341779549E-2</v>
      </c>
      <c r="X480" s="75">
        <f>IF(ISERROR(F480/RawSEM!G480)=TRUE,0,F480/RawSEM!G480)</f>
        <v>-1.4721286023549874E-2</v>
      </c>
      <c r="Y480" s="75">
        <f>IF(ISERROR(G480/RawSEM!H480)=TRUE,0,G480/RawSEM!H480)</f>
        <v>1.1543490578454149E-2</v>
      </c>
      <c r="Z480" s="75">
        <f>IF(ISERROR(H480/RawSEM!I480)=TRUE,0,H480/RawSEM!I480)</f>
        <v>7.2867369210831744E-3</v>
      </c>
      <c r="AA480" s="75">
        <f>IF(ISERROR(I480/RawSEM!J480)=TRUE,0,I480/RawSEM!J480)</f>
        <v>-5.141875783114736E-3</v>
      </c>
      <c r="AB480" s="56" t="str">
        <f t="shared" si="38"/>
        <v>11-Apr-2025  Bl No 95</v>
      </c>
      <c r="CQ480" s="75"/>
      <c r="CR480" s="75"/>
      <c r="CS480" s="75"/>
      <c r="CT480" s="75"/>
      <c r="CU480" s="75"/>
      <c r="CV480" s="75"/>
      <c r="CW480" s="75"/>
      <c r="CX480" s="56"/>
    </row>
    <row r="481" spans="1:102" s="83" customFormat="1" ht="17.100000000000001" customHeight="1" x14ac:dyDescent="0.3">
      <c r="A481" s="92">
        <f>RawSEM!A481</f>
        <v>45758</v>
      </c>
      <c r="B481" s="82">
        <v>96</v>
      </c>
      <c r="C481" s="20">
        <f>-RawSEM!D481+RawSCADA!D481</f>
        <v>3.633382111111132</v>
      </c>
      <c r="D481" s="20">
        <f>-RawSEM!E481+RawSCADA!E481</f>
        <v>1.166963333333328</v>
      </c>
      <c r="E481" s="20">
        <f>-RawSEM!F481+RawSCADA!F481</f>
        <v>-4.7383101111111046</v>
      </c>
      <c r="F481" s="20">
        <f>-RawSEM!G481+RawSCADA!G481</f>
        <v>-0.8786313333333311</v>
      </c>
      <c r="G481" s="20">
        <f>-RawSEM!H481+RawSCADA!H481</f>
        <v>1.1479825555555578</v>
      </c>
      <c r="H481" s="20">
        <f>-RawSEM!I481+RawSCADA!I481</f>
        <v>0.55559244444445</v>
      </c>
      <c r="I481" s="20">
        <f>-RawSEM!J481+RawSCADA!J481</f>
        <v>-1.5812687777777796</v>
      </c>
      <c r="J481" s="81" t="str">
        <f t="shared" si="37"/>
        <v>11-Apr-2025  Bl No 96</v>
      </c>
      <c r="K481" s="18">
        <f t="shared" si="36"/>
        <v>11</v>
      </c>
      <c r="L481" s="33"/>
      <c r="M481" s="104"/>
      <c r="N481" s="105"/>
      <c r="O481" s="105"/>
      <c r="P481" s="105"/>
      <c r="Q481" s="105"/>
      <c r="R481" s="105"/>
      <c r="S481" s="105"/>
      <c r="U481" s="75">
        <f>IF(ISERROR(C481/RawSEM!D481)=TRUE,0,C481/RawSEM!D481)</f>
        <v>3.1167471704028208E-3</v>
      </c>
      <c r="V481" s="75">
        <f>IF(ISERROR(D481/RawSEM!E481)=TRUE,0,D481/RawSEM!E481)</f>
        <v>1.6411123245379623E-2</v>
      </c>
      <c r="W481" s="75">
        <f>IF(ISERROR(E481/RawSEM!F481)=TRUE,0,E481/RawSEM!F481)</f>
        <v>-2.0136475876105054E-2</v>
      </c>
      <c r="X481" s="75">
        <f>IF(ISERROR(F481/RawSEM!G481)=TRUE,0,F481/RawSEM!G481)</f>
        <v>-1.1072397049072372E-2</v>
      </c>
      <c r="Y481" s="75">
        <f>IF(ISERROR(G481/RawSEM!H481)=TRUE,0,G481/RawSEM!H481)</f>
        <v>1.4789625403958189E-2</v>
      </c>
      <c r="Z481" s="75">
        <f>IF(ISERROR(H481/RawSEM!I481)=TRUE,0,H481/RawSEM!I481)</f>
        <v>8.8371068808922801E-3</v>
      </c>
      <c r="AA481" s="75">
        <f>IF(ISERROR(I481/RawSEM!J481)=TRUE,0,I481/RawSEM!J481)</f>
        <v>-1.5936996349302356E-2</v>
      </c>
      <c r="AB481" s="81" t="str">
        <f t="shared" si="38"/>
        <v>11-Apr-2025  Bl No 96</v>
      </c>
      <c r="AE481" s="85"/>
      <c r="AG481" s="85"/>
      <c r="AI481" s="85"/>
      <c r="CQ481" s="84"/>
      <c r="CR481" s="84"/>
      <c r="CS481" s="84"/>
      <c r="CT481" s="84"/>
      <c r="CU481" s="84"/>
      <c r="CV481" s="84"/>
      <c r="CW481" s="84"/>
      <c r="CX481" s="81"/>
    </row>
    <row r="482" spans="1:102" ht="17.100000000000001" customHeight="1" x14ac:dyDescent="0.25">
      <c r="A482" s="60">
        <f>RawSEM!A482</f>
        <v>45759</v>
      </c>
      <c r="B482" s="18">
        <v>1</v>
      </c>
      <c r="C482" s="20">
        <f>-RawSEM!D482+RawSCADA!D482</f>
        <v>6.3028933333332589</v>
      </c>
      <c r="D482" s="20">
        <f>-RawSEM!E482+RawSCADA!E482</f>
        <v>-0.3850228888888978</v>
      </c>
      <c r="E482" s="20">
        <f>-RawSEM!F482+RawSCADA!F482</f>
        <v>-5.1392981111110885</v>
      </c>
      <c r="F482" s="20">
        <f>-RawSEM!G482+RawSCADA!G482</f>
        <v>-1.3559338888888846</v>
      </c>
      <c r="G482" s="20">
        <f>-RawSEM!H482+RawSCADA!H482</f>
        <v>1.1562538888888838</v>
      </c>
      <c r="H482" s="20">
        <f>-RawSEM!I482+RawSCADA!I482</f>
        <v>0.77718388888888512</v>
      </c>
      <c r="I482" s="20">
        <f>-RawSEM!J482+RawSCADA!J482</f>
        <v>-1.1671704444444515</v>
      </c>
      <c r="J482" s="56" t="str">
        <f t="shared" si="37"/>
        <v>12-Apr-2025  Bl No 1</v>
      </c>
      <c r="K482" s="18">
        <f t="shared" si="36"/>
        <v>12</v>
      </c>
      <c r="U482" s="75">
        <f>IF(ISERROR(C482/RawSEM!D482)=TRUE,0,C482/RawSEM!D482)</f>
        <v>5.5726060913631617E-3</v>
      </c>
      <c r="V482" s="75">
        <f>IF(ISERROR(D482/RawSEM!E482)=TRUE,0,D482/RawSEM!E482)</f>
        <v>-4.1499552573993912E-3</v>
      </c>
      <c r="W482" s="75">
        <f>IF(ISERROR(E482/RawSEM!F482)=TRUE,0,E482/RawSEM!F482)</f>
        <v>-2.2033149031785611E-2</v>
      </c>
      <c r="X482" s="75">
        <f>IF(ISERROR(F482/RawSEM!G482)=TRUE,0,F482/RawSEM!G482)</f>
        <v>-1.8161503943473777E-2</v>
      </c>
      <c r="Y482" s="75">
        <f>IF(ISERROR(G482/RawSEM!H482)=TRUE,0,G482/RawSEM!H482)</f>
        <v>1.5098798223132179E-2</v>
      </c>
      <c r="Z482" s="75">
        <f>IF(ISERROR(H482/RawSEM!I482)=TRUE,0,H482/RawSEM!I482)</f>
        <v>1.3200172035315864E-2</v>
      </c>
      <c r="AA482" s="75">
        <f>IF(ISERROR(I482/RawSEM!J482)=TRUE,0,I482/RawSEM!J482)</f>
        <v>-1.1382586741217587E-2</v>
      </c>
      <c r="AB482" s="56" t="str">
        <f t="shared" si="38"/>
        <v>12-Apr-2025  Bl No 1</v>
      </c>
      <c r="CQ482" s="75"/>
      <c r="CR482" s="75"/>
      <c r="CS482" s="75"/>
      <c r="CT482" s="75"/>
      <c r="CU482" s="75"/>
      <c r="CV482" s="75"/>
      <c r="CW482" s="75"/>
      <c r="CX482" s="56"/>
    </row>
    <row r="483" spans="1:102" ht="17.100000000000001" customHeight="1" x14ac:dyDescent="0.25">
      <c r="A483" s="60">
        <f>RawSEM!A483</f>
        <v>45759</v>
      </c>
      <c r="B483" s="18">
        <v>2</v>
      </c>
      <c r="C483" s="20">
        <f>-RawSEM!D483+RawSCADA!D483</f>
        <v>4.8805392222220689</v>
      </c>
      <c r="D483" s="20">
        <f>-RawSEM!E483+RawSCADA!E483</f>
        <v>0.94726688888889043</v>
      </c>
      <c r="E483" s="20">
        <f>-RawSEM!F483+RawSCADA!F483</f>
        <v>-4.4706522222222134</v>
      </c>
      <c r="F483" s="20">
        <f>-RawSEM!G483+RawSCADA!G483</f>
        <v>-1.8457938888888918</v>
      </c>
      <c r="G483" s="20">
        <f>-RawSEM!H483+RawSCADA!H483</f>
        <v>1.7827365555555588</v>
      </c>
      <c r="H483" s="20">
        <f>-RawSEM!I483+RawSCADA!I483</f>
        <v>0.45272577777777911</v>
      </c>
      <c r="I483" s="20">
        <f>-RawSEM!J483+RawSCADA!J483</f>
        <v>-1.2039721111111135</v>
      </c>
      <c r="J483" s="56" t="str">
        <f t="shared" si="37"/>
        <v>12-Apr-2025  Bl No 2</v>
      </c>
      <c r="K483" s="18">
        <f t="shared" si="36"/>
        <v>12</v>
      </c>
      <c r="U483" s="75">
        <f>IF(ISERROR(C483/RawSEM!D483)=TRUE,0,C483/RawSEM!D483)</f>
        <v>4.3694607533955087E-3</v>
      </c>
      <c r="V483" s="75">
        <f>IF(ISERROR(D483/RawSEM!E483)=TRUE,0,D483/RawSEM!E483)</f>
        <v>9.0140097518084175E-3</v>
      </c>
      <c r="W483" s="75">
        <f>IF(ISERROR(E483/RawSEM!F483)=TRUE,0,E483/RawSEM!F483)</f>
        <v>-1.9786777554809405E-2</v>
      </c>
      <c r="X483" s="75">
        <f>IF(ISERROR(F483/RawSEM!G483)=TRUE,0,F483/RawSEM!G483)</f>
        <v>-2.4589649229968837E-2</v>
      </c>
      <c r="Y483" s="75">
        <f>IF(ISERROR(G483/RawSEM!H483)=TRUE,0,G483/RawSEM!H483)</f>
        <v>2.7442252776272703E-2</v>
      </c>
      <c r="Z483" s="75">
        <f>IF(ISERROR(H483/RawSEM!I483)=TRUE,0,H483/RawSEM!I483)</f>
        <v>7.9172223932150298E-3</v>
      </c>
      <c r="AA483" s="75">
        <f>IF(ISERROR(I483/RawSEM!J483)=TRUE,0,I483/RawSEM!J483)</f>
        <v>-1.2128501743876309E-2</v>
      </c>
      <c r="AB483" s="56" t="str">
        <f t="shared" si="38"/>
        <v>12-Apr-2025  Bl No 2</v>
      </c>
      <c r="CQ483" s="75"/>
      <c r="CR483" s="75"/>
      <c r="CS483" s="75"/>
      <c r="CT483" s="75"/>
      <c r="CU483" s="75"/>
      <c r="CV483" s="75"/>
      <c r="CW483" s="75"/>
      <c r="CX483" s="56"/>
    </row>
    <row r="484" spans="1:102" ht="17.100000000000001" customHeight="1" x14ac:dyDescent="0.25">
      <c r="A484" s="60">
        <f>RawSEM!A484</f>
        <v>45759</v>
      </c>
      <c r="B484" s="18">
        <v>3</v>
      </c>
      <c r="C484" s="20">
        <f>-RawSEM!D484+RawSCADA!D484</f>
        <v>5.0179214444444824</v>
      </c>
      <c r="D484" s="20">
        <f>-RawSEM!E484+RawSCADA!E484</f>
        <v>1.7291791111111081</v>
      </c>
      <c r="E484" s="20">
        <f>-RawSEM!F484+RawSCADA!F484</f>
        <v>-3.5821723333333466</v>
      </c>
      <c r="F484" s="20">
        <f>-RawSEM!G484+RawSCADA!G484</f>
        <v>-1.9330039999999968</v>
      </c>
      <c r="G484" s="20">
        <f>-RawSEM!H484+RawSCADA!H484</f>
        <v>1.1376050000000077</v>
      </c>
      <c r="H484" s="20">
        <f>-RawSEM!I484+RawSCADA!I484</f>
        <v>0.62470244444444489</v>
      </c>
      <c r="I484" s="20">
        <f>-RawSEM!J484+RawSCADA!J484</f>
        <v>-1.3726965555555637</v>
      </c>
      <c r="J484" s="56" t="str">
        <f t="shared" si="37"/>
        <v>12-Apr-2025  Bl No 3</v>
      </c>
      <c r="K484" s="18">
        <f t="shared" si="36"/>
        <v>12</v>
      </c>
      <c r="U484" s="75">
        <f>IF(ISERROR(C484/RawSEM!D484)=TRUE,0,C484/RawSEM!D484)</f>
        <v>4.5650970176764876E-3</v>
      </c>
      <c r="V484" s="75">
        <f>IF(ISERROR(D484/RawSEM!E484)=TRUE,0,D484/RawSEM!E484)</f>
        <v>1.6032337492153017E-2</v>
      </c>
      <c r="W484" s="75">
        <f>IF(ISERROR(E484/RawSEM!F484)=TRUE,0,E484/RawSEM!F484)</f>
        <v>-1.6284674110038307E-2</v>
      </c>
      <c r="X484" s="75">
        <f>IF(ISERROR(F484/RawSEM!G484)=TRUE,0,F484/RawSEM!G484)</f>
        <v>-2.6383462372264955E-2</v>
      </c>
      <c r="Y484" s="75">
        <f>IF(ISERROR(G484/RawSEM!H484)=TRUE,0,G484/RawSEM!H484)</f>
        <v>1.6694916995397879E-2</v>
      </c>
      <c r="Z484" s="75">
        <f>IF(ISERROR(H484/RawSEM!I484)=TRUE,0,H484/RawSEM!I484)</f>
        <v>1.1222414641078959E-2</v>
      </c>
      <c r="AA484" s="75">
        <f>IF(ISERROR(I484/RawSEM!J484)=TRUE,0,I484/RawSEM!J484)</f>
        <v>-1.3667920140548467E-2</v>
      </c>
      <c r="AB484" s="56" t="str">
        <f t="shared" si="38"/>
        <v>12-Apr-2025  Bl No 3</v>
      </c>
      <c r="CQ484" s="75"/>
      <c r="CR484" s="75"/>
      <c r="CS484" s="75"/>
      <c r="CT484" s="75"/>
      <c r="CU484" s="75"/>
      <c r="CV484" s="75"/>
      <c r="CW484" s="75"/>
      <c r="CX484" s="56"/>
    </row>
    <row r="485" spans="1:102" ht="17.100000000000001" customHeight="1" x14ac:dyDescent="0.25">
      <c r="A485" s="60">
        <f>RawSEM!A485</f>
        <v>45759</v>
      </c>
      <c r="B485" s="18">
        <v>4</v>
      </c>
      <c r="C485" s="20">
        <f>-RawSEM!D485+RawSCADA!D485</f>
        <v>2.7414345555557702</v>
      </c>
      <c r="D485" s="20">
        <f>-RawSEM!E485+RawSCADA!E485</f>
        <v>0.90101688888887566</v>
      </c>
      <c r="E485" s="20">
        <f>-RawSEM!F485+RawSCADA!F485</f>
        <v>-3.2580877777777744</v>
      </c>
      <c r="F485" s="20">
        <f>-RawSEM!G485+RawSCADA!G485</f>
        <v>-1.7585232222222231</v>
      </c>
      <c r="G485" s="20">
        <f>-RawSEM!H485+RawSCADA!H485</f>
        <v>1.1447951111111081</v>
      </c>
      <c r="H485" s="20">
        <f>-RawSEM!I485+RawSCADA!I485</f>
        <v>0.54010600000000153</v>
      </c>
      <c r="I485" s="20">
        <f>-RawSEM!J485+RawSCADA!J485</f>
        <v>-1.3403221111111208</v>
      </c>
      <c r="J485" s="56" t="str">
        <f t="shared" si="37"/>
        <v>12-Apr-2025  Bl No 4</v>
      </c>
      <c r="K485" s="18">
        <f t="shared" si="36"/>
        <v>12</v>
      </c>
      <c r="U485" s="75">
        <f>IF(ISERROR(C485/RawSEM!D485)=TRUE,0,C485/RawSEM!D485)</f>
        <v>2.5546230353694988E-3</v>
      </c>
      <c r="V485" s="75">
        <f>IF(ISERROR(D485/RawSEM!E485)=TRUE,0,D485/RawSEM!E485)</f>
        <v>7.8898253641246016E-3</v>
      </c>
      <c r="W485" s="75">
        <f>IF(ISERROR(E485/RawSEM!F485)=TRUE,0,E485/RawSEM!F485)</f>
        <v>-1.4701023077808526E-2</v>
      </c>
      <c r="X485" s="75">
        <f>IF(ISERROR(F485/RawSEM!G485)=TRUE,0,F485/RawSEM!G485)</f>
        <v>-2.4300027800221991E-2</v>
      </c>
      <c r="Y485" s="75">
        <f>IF(ISERROR(G485/RawSEM!H485)=TRUE,0,G485/RawSEM!H485)</f>
        <v>1.7457105949456948E-2</v>
      </c>
      <c r="Z485" s="75">
        <f>IF(ISERROR(H485/RawSEM!I485)=TRUE,0,H485/RawSEM!I485)</f>
        <v>9.9103473078504187E-3</v>
      </c>
      <c r="AA485" s="75">
        <f>IF(ISERROR(I485/RawSEM!J485)=TRUE,0,I485/RawSEM!J485)</f>
        <v>-1.3583941873800246E-2</v>
      </c>
      <c r="AB485" s="56" t="str">
        <f t="shared" si="38"/>
        <v>12-Apr-2025  Bl No 4</v>
      </c>
      <c r="CQ485" s="75"/>
      <c r="CR485" s="75"/>
      <c r="CS485" s="75"/>
      <c r="CT485" s="75"/>
      <c r="CU485" s="75"/>
      <c r="CV485" s="75"/>
      <c r="CW485" s="75"/>
      <c r="CX485" s="56"/>
    </row>
    <row r="486" spans="1:102" ht="17.100000000000001" customHeight="1" x14ac:dyDescent="0.25">
      <c r="A486" s="60">
        <f>RawSEM!A486</f>
        <v>45759</v>
      </c>
      <c r="B486" s="18">
        <v>5</v>
      </c>
      <c r="C486" s="20">
        <f>-RawSEM!D486+RawSCADA!D486</f>
        <v>2.3126005555554912</v>
      </c>
      <c r="D486" s="20">
        <f>-RawSEM!E486+RawSCADA!E486</f>
        <v>1.1970095555555531</v>
      </c>
      <c r="E486" s="20">
        <f>-RawSEM!F486+RawSCADA!F486</f>
        <v>-2.7693958888889085</v>
      </c>
      <c r="F486" s="20">
        <f>-RawSEM!G486+RawSCADA!G486</f>
        <v>-2.2242015555555525</v>
      </c>
      <c r="G486" s="20">
        <f>-RawSEM!H486+RawSCADA!H486</f>
        <v>1.2144103333333334</v>
      </c>
      <c r="H486" s="20">
        <f>-RawSEM!I486+RawSCADA!I486</f>
        <v>0.70027444444444598</v>
      </c>
      <c r="I486" s="20">
        <f>-RawSEM!J486+RawSCADA!J486</f>
        <v>-1.1782727777777779</v>
      </c>
      <c r="J486" s="56" t="str">
        <f t="shared" si="37"/>
        <v>12-Apr-2025  Bl No 5</v>
      </c>
      <c r="K486" s="18">
        <f t="shared" si="36"/>
        <v>12</v>
      </c>
      <c r="U486" s="75">
        <f>IF(ISERROR(C486/RawSEM!D486)=TRUE,0,C486/RawSEM!D486)</f>
        <v>2.1929796556811221E-3</v>
      </c>
      <c r="V486" s="75">
        <f>IF(ISERROR(D486/RawSEM!E486)=TRUE,0,D486/RawSEM!E486)</f>
        <v>8.684325444098152E-3</v>
      </c>
      <c r="W486" s="75">
        <f>IF(ISERROR(E486/RawSEM!F486)=TRUE,0,E486/RawSEM!F486)</f>
        <v>-1.2942323943142804E-2</v>
      </c>
      <c r="X486" s="75">
        <f>IF(ISERROR(F486/RawSEM!G486)=TRUE,0,F486/RawSEM!G486)</f>
        <v>-3.1758733453622234E-2</v>
      </c>
      <c r="Y486" s="75">
        <f>IF(ISERROR(G486/RawSEM!H486)=TRUE,0,G486/RawSEM!H486)</f>
        <v>1.8718715061984151E-2</v>
      </c>
      <c r="Z486" s="75">
        <f>IF(ISERROR(H486/RawSEM!I486)=TRUE,0,H486/RawSEM!I486)</f>
        <v>1.3110218301515059E-2</v>
      </c>
      <c r="AA486" s="75">
        <f>IF(ISERROR(I486/RawSEM!J486)=TRUE,0,I486/RawSEM!J486)</f>
        <v>-1.1976751146348628E-2</v>
      </c>
      <c r="AB486" s="56" t="str">
        <f t="shared" si="38"/>
        <v>12-Apr-2025  Bl No 5</v>
      </c>
      <c r="CQ486" s="75"/>
      <c r="CR486" s="75"/>
      <c r="CS486" s="75"/>
      <c r="CT486" s="75"/>
      <c r="CU486" s="75"/>
      <c r="CV486" s="75"/>
      <c r="CW486" s="75"/>
      <c r="CX486" s="56"/>
    </row>
    <row r="487" spans="1:102" ht="17.100000000000001" customHeight="1" x14ac:dyDescent="0.25">
      <c r="A487" s="60">
        <f>RawSEM!A487</f>
        <v>45759</v>
      </c>
      <c r="B487" s="18">
        <v>6</v>
      </c>
      <c r="C487" s="20">
        <f>-RawSEM!D487+RawSCADA!D487</f>
        <v>3.9196436666668433</v>
      </c>
      <c r="D487" s="20">
        <f>-RawSEM!E487+RawSCADA!E487</f>
        <v>2.2524807777777767</v>
      </c>
      <c r="E487" s="20">
        <f>-RawSEM!F487+RawSCADA!F487</f>
        <v>-2.2345798888889021</v>
      </c>
      <c r="F487" s="20">
        <f>-RawSEM!G487+RawSCADA!G487</f>
        <v>-2.3984861111111115</v>
      </c>
      <c r="G487" s="20">
        <f>-RawSEM!H487+RawSCADA!H487</f>
        <v>1.3446426666666724</v>
      </c>
      <c r="H487" s="20">
        <f>-RawSEM!I487+RawSCADA!I487</f>
        <v>0.57687177777777521</v>
      </c>
      <c r="I487" s="20">
        <f>-RawSEM!J487+RawSCADA!J487</f>
        <v>-1.6931605555555507</v>
      </c>
      <c r="J487" s="56" t="str">
        <f t="shared" si="37"/>
        <v>12-Apr-2025  Bl No 6</v>
      </c>
      <c r="K487" s="18">
        <f t="shared" si="36"/>
        <v>12</v>
      </c>
      <c r="U487" s="75">
        <f>IF(ISERROR(C487/RawSEM!D487)=TRUE,0,C487/RawSEM!D487)</f>
        <v>3.8118222490676696E-3</v>
      </c>
      <c r="V487" s="75">
        <f>IF(ISERROR(D487/RawSEM!E487)=TRUE,0,D487/RawSEM!E487)</f>
        <v>1.64325506925555E-2</v>
      </c>
      <c r="W487" s="75">
        <f>IF(ISERROR(E487/RawSEM!F487)=TRUE,0,E487/RawSEM!F487)</f>
        <v>-1.065858031015814E-2</v>
      </c>
      <c r="X487" s="75">
        <f>IF(ISERROR(F487/RawSEM!G487)=TRUE,0,F487/RawSEM!G487)</f>
        <v>-3.3662670038676318E-2</v>
      </c>
      <c r="Y487" s="75">
        <f>IF(ISERROR(G487/RawSEM!H487)=TRUE,0,G487/RawSEM!H487)</f>
        <v>2.0592023587833731E-2</v>
      </c>
      <c r="Z487" s="75">
        <f>IF(ISERROR(H487/RawSEM!I487)=TRUE,0,H487/RawSEM!I487)</f>
        <v>1.093753370680468E-2</v>
      </c>
      <c r="AA487" s="75">
        <f>IF(ISERROR(I487/RawSEM!J487)=TRUE,0,I487/RawSEM!J487)</f>
        <v>-1.8115333936288332E-2</v>
      </c>
      <c r="AB487" s="56" t="str">
        <f t="shared" si="38"/>
        <v>12-Apr-2025  Bl No 6</v>
      </c>
      <c r="CQ487" s="75"/>
      <c r="CR487" s="75"/>
      <c r="CS487" s="75"/>
      <c r="CT487" s="75"/>
      <c r="CU487" s="75"/>
      <c r="CV487" s="75"/>
      <c r="CW487" s="75"/>
      <c r="CX487" s="56"/>
    </row>
    <row r="488" spans="1:102" ht="17.100000000000001" customHeight="1" x14ac:dyDescent="0.25">
      <c r="A488" s="60">
        <f>RawSEM!A488</f>
        <v>45759</v>
      </c>
      <c r="B488" s="18">
        <v>7</v>
      </c>
      <c r="C488" s="20">
        <f>-RawSEM!D488+RawSCADA!D488</f>
        <v>3.1582401111111267</v>
      </c>
      <c r="D488" s="20">
        <f>-RawSEM!E488+RawSCADA!E488</f>
        <v>1.422442000000018</v>
      </c>
      <c r="E488" s="20">
        <f>-RawSEM!F488+RawSCADA!F488</f>
        <v>-2.9691663333333338</v>
      </c>
      <c r="F488" s="20">
        <f>-RawSEM!G488+RawSCADA!G488</f>
        <v>-2.6446946666666662</v>
      </c>
      <c r="G488" s="20">
        <f>-RawSEM!H488+RawSCADA!H488</f>
        <v>1.6560087777777852</v>
      </c>
      <c r="H488" s="20">
        <f>-RawSEM!I488+RawSCADA!I488</f>
        <v>0.89528644444444438</v>
      </c>
      <c r="I488" s="20">
        <f>-RawSEM!J488+RawSCADA!J488</f>
        <v>-1.3510448888888789</v>
      </c>
      <c r="J488" s="56" t="str">
        <f t="shared" si="37"/>
        <v>12-Apr-2025  Bl No 7</v>
      </c>
      <c r="K488" s="18">
        <f t="shared" si="36"/>
        <v>12</v>
      </c>
      <c r="U488" s="75">
        <f>IF(ISERROR(C488/RawSEM!D488)=TRUE,0,C488/RawSEM!D488)</f>
        <v>3.1266646625766259E-3</v>
      </c>
      <c r="V488" s="75">
        <f>IF(ISERROR(D488/RawSEM!E488)=TRUE,0,D488/RawSEM!E488)</f>
        <v>1.0520590548635097E-2</v>
      </c>
      <c r="W488" s="75">
        <f>IF(ISERROR(E488/RawSEM!F488)=TRUE,0,E488/RawSEM!F488)</f>
        <v>-1.465434336195599E-2</v>
      </c>
      <c r="X488" s="75">
        <f>IF(ISERROR(F488/RawSEM!G488)=TRUE,0,F488/RawSEM!G488)</f>
        <v>-3.7053297433019182E-2</v>
      </c>
      <c r="Y488" s="75">
        <f>IF(ISERROR(G488/RawSEM!H488)=TRUE,0,G488/RawSEM!H488)</f>
        <v>2.5599304645225588E-2</v>
      </c>
      <c r="Z488" s="75">
        <f>IF(ISERROR(H488/RawSEM!I488)=TRUE,0,H488/RawSEM!I488)</f>
        <v>1.7160549200410272E-2</v>
      </c>
      <c r="AA488" s="75">
        <f>IF(ISERROR(I488/RawSEM!J488)=TRUE,0,I488/RawSEM!J488)</f>
        <v>-1.4164746876613312E-2</v>
      </c>
      <c r="AB488" s="56" t="str">
        <f t="shared" si="38"/>
        <v>12-Apr-2025  Bl No 7</v>
      </c>
      <c r="CQ488" s="75"/>
      <c r="CR488" s="75"/>
      <c r="CS488" s="75"/>
      <c r="CT488" s="75"/>
      <c r="CU488" s="75"/>
      <c r="CV488" s="75"/>
      <c r="CW488" s="75"/>
      <c r="CX488" s="56"/>
    </row>
    <row r="489" spans="1:102" ht="17.100000000000001" customHeight="1" x14ac:dyDescent="0.25">
      <c r="A489" s="60">
        <f>RawSEM!A489</f>
        <v>45759</v>
      </c>
      <c r="B489" s="18">
        <v>8</v>
      </c>
      <c r="C489" s="20">
        <f>-RawSEM!D489+RawSCADA!D489</f>
        <v>1.6267697777777812</v>
      </c>
      <c r="D489" s="20">
        <f>-RawSEM!E489+RawSCADA!E489</f>
        <v>1.1757198888888922</v>
      </c>
      <c r="E489" s="20">
        <f>-RawSEM!F489+RawSCADA!F489</f>
        <v>-2.8160019999999975</v>
      </c>
      <c r="F489" s="20">
        <f>-RawSEM!G489+RawSCADA!G489</f>
        <v>-1.4533910000000105</v>
      </c>
      <c r="G489" s="20">
        <f>-RawSEM!H489+RawSCADA!H489</f>
        <v>0.64375055555555605</v>
      </c>
      <c r="H489" s="20">
        <f>-RawSEM!I489+RawSCADA!I489</f>
        <v>0.3917813333333342</v>
      </c>
      <c r="I489" s="20">
        <f>-RawSEM!J489+RawSCADA!J489</f>
        <v>-1.0072113333333306</v>
      </c>
      <c r="J489" s="56" t="str">
        <f t="shared" si="37"/>
        <v>12-Apr-2025  Bl No 8</v>
      </c>
      <c r="K489" s="18">
        <f t="shared" si="36"/>
        <v>12</v>
      </c>
      <c r="U489" s="75">
        <f>IF(ISERROR(C489/RawSEM!D489)=TRUE,0,C489/RawSEM!D489)</f>
        <v>1.632902659713576E-3</v>
      </c>
      <c r="V489" s="75">
        <f>IF(ISERROR(D489/RawSEM!E489)=TRUE,0,D489/RawSEM!E489)</f>
        <v>8.6676740733139402E-3</v>
      </c>
      <c r="W489" s="75">
        <f>IF(ISERROR(E489/RawSEM!F489)=TRUE,0,E489/RawSEM!F489)</f>
        <v>-1.3820678783309958E-2</v>
      </c>
      <c r="X489" s="75">
        <f>IF(ISERROR(F489/RawSEM!G489)=TRUE,0,F489/RawSEM!G489)</f>
        <v>-2.0420303420555626E-2</v>
      </c>
      <c r="Y489" s="75">
        <f>IF(ISERROR(G489/RawSEM!H489)=TRUE,0,G489/RawSEM!H489)</f>
        <v>8.6341787854293545E-3</v>
      </c>
      <c r="Z489" s="75">
        <f>IF(ISERROR(H489/RawSEM!I489)=TRUE,0,H489/RawSEM!I489)</f>
        <v>7.5785618487568523E-3</v>
      </c>
      <c r="AA489" s="75">
        <f>IF(ISERROR(I489/RawSEM!J489)=TRUE,0,I489/RawSEM!J489)</f>
        <v>-1.0439933054717099E-2</v>
      </c>
      <c r="AB489" s="56" t="str">
        <f t="shared" si="38"/>
        <v>12-Apr-2025  Bl No 8</v>
      </c>
      <c r="CQ489" s="75"/>
      <c r="CR489" s="75"/>
      <c r="CS489" s="75"/>
      <c r="CT489" s="75"/>
      <c r="CU489" s="75"/>
      <c r="CV489" s="75"/>
      <c r="CW489" s="75"/>
      <c r="CX489" s="56"/>
    </row>
    <row r="490" spans="1:102" ht="17.100000000000001" customHeight="1" x14ac:dyDescent="0.25">
      <c r="A490" s="60">
        <f>RawSEM!A490</f>
        <v>45759</v>
      </c>
      <c r="B490" s="18">
        <v>9</v>
      </c>
      <c r="C490" s="20">
        <f>-RawSEM!D490+RawSCADA!D490</f>
        <v>-0.15641600000003564</v>
      </c>
      <c r="D490" s="20">
        <f>-RawSEM!E490+RawSCADA!E490</f>
        <v>1.6437275555555573</v>
      </c>
      <c r="E490" s="20">
        <f>-RawSEM!F490+RawSCADA!F490</f>
        <v>-1.3861849999999833</v>
      </c>
      <c r="F490" s="20">
        <f>-RawSEM!G490+RawSCADA!G490</f>
        <v>-1.4427261111111136</v>
      </c>
      <c r="G490" s="20">
        <f>-RawSEM!H490+RawSCADA!H490</f>
        <v>1.6483985555555591</v>
      </c>
      <c r="H490" s="20">
        <f>-RawSEM!I490+RawSCADA!I490</f>
        <v>0.37369811111111062</v>
      </c>
      <c r="I490" s="20">
        <f>-RawSEM!J490+RawSCADA!J490</f>
        <v>-0.97450100000000361</v>
      </c>
      <c r="J490" s="56" t="str">
        <f t="shared" si="37"/>
        <v>12-Apr-2025  Bl No 9</v>
      </c>
      <c r="K490" s="18">
        <f t="shared" si="36"/>
        <v>12</v>
      </c>
      <c r="U490" s="75">
        <f>IF(ISERROR(C490/RawSEM!D490)=TRUE,0,C490/RawSEM!D490)</f>
        <v>-1.6064246667168527E-4</v>
      </c>
      <c r="V490" s="75">
        <f>IF(ISERROR(D490/RawSEM!E490)=TRUE,0,D490/RawSEM!E490)</f>
        <v>1.2196562127145965E-2</v>
      </c>
      <c r="W490" s="75">
        <f>IF(ISERROR(E490/RawSEM!F490)=TRUE,0,E490/RawSEM!F490)</f>
        <v>-7.048673083865897E-3</v>
      </c>
      <c r="X490" s="75">
        <f>IF(ISERROR(F490/RawSEM!G490)=TRUE,0,F490/RawSEM!G490)</f>
        <v>-2.0456160451309626E-2</v>
      </c>
      <c r="Y490" s="75">
        <f>IF(ISERROR(G490/RawSEM!H490)=TRUE,0,G490/RawSEM!H490)</f>
        <v>2.3755974387156993E-2</v>
      </c>
      <c r="Z490" s="75">
        <f>IF(ISERROR(H490/RawSEM!I490)=TRUE,0,H490/RawSEM!I490)</f>
        <v>7.3343168297831419E-3</v>
      </c>
      <c r="AA490" s="75">
        <f>IF(ISERROR(I490/RawSEM!J490)=TRUE,0,I490/RawSEM!J490)</f>
        <v>-1.021678003489117E-2</v>
      </c>
      <c r="AB490" s="56" t="str">
        <f t="shared" si="38"/>
        <v>12-Apr-2025  Bl No 9</v>
      </c>
      <c r="CQ490" s="75"/>
      <c r="CR490" s="75"/>
      <c r="CS490" s="75"/>
      <c r="CT490" s="75"/>
      <c r="CU490" s="75"/>
      <c r="CV490" s="75"/>
      <c r="CW490" s="75"/>
      <c r="CX490" s="56"/>
    </row>
    <row r="491" spans="1:102" ht="17.100000000000001" customHeight="1" x14ac:dyDescent="0.25">
      <c r="A491" s="60">
        <f>RawSEM!A491</f>
        <v>45759</v>
      </c>
      <c r="B491" s="18">
        <v>10</v>
      </c>
      <c r="C491" s="20">
        <f>-RawSEM!D491+RawSCADA!D491</f>
        <v>0.18793699999991986</v>
      </c>
      <c r="D491" s="20">
        <f>-RawSEM!E491+RawSCADA!E491</f>
        <v>0.77735688888890309</v>
      </c>
      <c r="E491" s="20">
        <f>-RawSEM!F491+RawSCADA!F491</f>
        <v>-1.5261474444444616</v>
      </c>
      <c r="F491" s="20">
        <f>-RawSEM!G491+RawSCADA!G491</f>
        <v>-1.9325355555555603</v>
      </c>
      <c r="G491" s="20">
        <f>-RawSEM!H491+RawSCADA!H491</f>
        <v>1.8621982222222186</v>
      </c>
      <c r="H491" s="20">
        <f>-RawSEM!I491+RawSCADA!I491</f>
        <v>0.83674722222222186</v>
      </c>
      <c r="I491" s="20">
        <f>-RawSEM!J491+RawSCADA!J491</f>
        <v>-1.2136063333333311</v>
      </c>
      <c r="J491" s="56" t="str">
        <f t="shared" si="37"/>
        <v>12-Apr-2025  Bl No 10</v>
      </c>
      <c r="K491" s="18">
        <f t="shared" si="36"/>
        <v>12</v>
      </c>
      <c r="U491" s="75">
        <f>IF(ISERROR(C491/RawSEM!D491)=TRUE,0,C491/RawSEM!D491)</f>
        <v>1.970538864395616E-4</v>
      </c>
      <c r="V491" s="75">
        <f>IF(ISERROR(D491/RawSEM!E491)=TRUE,0,D491/RawSEM!E491)</f>
        <v>5.2242747384398016E-3</v>
      </c>
      <c r="W491" s="75">
        <f>IF(ISERROR(E491/RawSEM!F491)=TRUE,0,E491/RawSEM!F491)</f>
        <v>-8.0803693761586567E-3</v>
      </c>
      <c r="X491" s="75">
        <f>IF(ISERROR(F491/RawSEM!G491)=TRUE,0,F491/RawSEM!G491)</f>
        <v>-2.7524719599916873E-2</v>
      </c>
      <c r="Y491" s="75">
        <f>IF(ISERROR(G491/RawSEM!H491)=TRUE,0,G491/RawSEM!H491)</f>
        <v>2.7776756852793169E-2</v>
      </c>
      <c r="Z491" s="75">
        <f>IF(ISERROR(H491/RawSEM!I491)=TRUE,0,H491/RawSEM!I491)</f>
        <v>1.6678371408626377E-2</v>
      </c>
      <c r="AA491" s="75">
        <f>IF(ISERROR(I491/RawSEM!J491)=TRUE,0,I491/RawSEM!J491)</f>
        <v>-1.2647845764341631E-2</v>
      </c>
      <c r="AB491" s="56" t="str">
        <f t="shared" si="38"/>
        <v>12-Apr-2025  Bl No 10</v>
      </c>
      <c r="CQ491" s="75"/>
      <c r="CR491" s="75"/>
      <c r="CS491" s="75"/>
      <c r="CT491" s="75"/>
      <c r="CU491" s="75"/>
      <c r="CV491" s="75"/>
      <c r="CW491" s="75"/>
      <c r="CX491" s="56"/>
    </row>
    <row r="492" spans="1:102" ht="17.100000000000001" customHeight="1" x14ac:dyDescent="0.25">
      <c r="A492" s="60">
        <f>RawSEM!A492</f>
        <v>45759</v>
      </c>
      <c r="B492" s="18">
        <v>11</v>
      </c>
      <c r="C492" s="20">
        <f>-RawSEM!D492+RawSCADA!D492</f>
        <v>-0.96598011111120741</v>
      </c>
      <c r="D492" s="20">
        <f>-RawSEM!E492+RawSCADA!E492</f>
        <v>1.2623858888889004</v>
      </c>
      <c r="E492" s="20">
        <f>-RawSEM!F492+RawSCADA!F492</f>
        <v>-1.5356242222222249</v>
      </c>
      <c r="F492" s="20">
        <f>-RawSEM!G492+RawSCADA!G492</f>
        <v>-2.0895267777777775</v>
      </c>
      <c r="G492" s="20">
        <f>-RawSEM!H492+RawSCADA!H492</f>
        <v>1.747542777777781</v>
      </c>
      <c r="H492" s="20">
        <f>-RawSEM!I492+RawSCADA!I492</f>
        <v>0.82170999999999594</v>
      </c>
      <c r="I492" s="20">
        <f>-RawSEM!J492+RawSCADA!J492</f>
        <v>-1.1387497777777753</v>
      </c>
      <c r="J492" s="56" t="str">
        <f t="shared" si="37"/>
        <v>12-Apr-2025  Bl No 11</v>
      </c>
      <c r="K492" s="18">
        <f t="shared" si="36"/>
        <v>12</v>
      </c>
      <c r="U492" s="75">
        <f>IF(ISERROR(C492/RawSEM!D492)=TRUE,0,C492/RawSEM!D492)</f>
        <v>-1.034199934970404E-3</v>
      </c>
      <c r="V492" s="75">
        <f>IF(ISERROR(D492/RawSEM!E492)=TRUE,0,D492/RawSEM!E492)</f>
        <v>7.929530714579686E-3</v>
      </c>
      <c r="W492" s="75">
        <f>IF(ISERROR(E492/RawSEM!F492)=TRUE,0,E492/RawSEM!F492)</f>
        <v>-8.3849286736570449E-3</v>
      </c>
      <c r="X492" s="75">
        <f>IF(ISERROR(F492/RawSEM!G492)=TRUE,0,F492/RawSEM!G492)</f>
        <v>-2.9909175433105329E-2</v>
      </c>
      <c r="Y492" s="75">
        <f>IF(ISERROR(G492/RawSEM!H492)=TRUE,0,G492/RawSEM!H492)</f>
        <v>2.6495263229534802E-2</v>
      </c>
      <c r="Z492" s="75">
        <f>IF(ISERROR(H492/RawSEM!I492)=TRUE,0,H492/RawSEM!I492)</f>
        <v>1.6419488138627709E-2</v>
      </c>
      <c r="AA492" s="75">
        <f>IF(ISERROR(I492/RawSEM!J492)=TRUE,0,I492/RawSEM!J492)</f>
        <v>-1.2047712418300627E-2</v>
      </c>
      <c r="AB492" s="56" t="str">
        <f t="shared" si="38"/>
        <v>12-Apr-2025  Bl No 11</v>
      </c>
      <c r="CQ492" s="75"/>
      <c r="CR492" s="75"/>
      <c r="CS492" s="75"/>
      <c r="CT492" s="75"/>
      <c r="CU492" s="75"/>
      <c r="CV492" s="75"/>
      <c r="CW492" s="75"/>
      <c r="CX492" s="56"/>
    </row>
    <row r="493" spans="1:102" ht="17.100000000000001" customHeight="1" x14ac:dyDescent="0.25">
      <c r="A493" s="60">
        <f>RawSEM!A493</f>
        <v>45759</v>
      </c>
      <c r="B493" s="18">
        <v>12</v>
      </c>
      <c r="C493" s="20">
        <f>-RawSEM!D493+RawSCADA!D493</f>
        <v>-0.87743499999999131</v>
      </c>
      <c r="D493" s="20">
        <f>-RawSEM!E493+RawSCADA!E493</f>
        <v>2.2505921111111036</v>
      </c>
      <c r="E493" s="20">
        <f>-RawSEM!F493+RawSCADA!F493</f>
        <v>-1.5608072222222233</v>
      </c>
      <c r="F493" s="20">
        <f>-RawSEM!G493+RawSCADA!G493</f>
        <v>-2.1415743333333381</v>
      </c>
      <c r="G493" s="20">
        <f>-RawSEM!H493+RawSCADA!H493</f>
        <v>1.6038184444444425</v>
      </c>
      <c r="H493" s="20">
        <f>-RawSEM!I493+RawSCADA!I493</f>
        <v>0.9968810000000019</v>
      </c>
      <c r="I493" s="20">
        <f>-RawSEM!J493+RawSCADA!J493</f>
        <v>-1.5152005555555661</v>
      </c>
      <c r="J493" s="56" t="str">
        <f t="shared" si="37"/>
        <v>12-Apr-2025  Bl No 12</v>
      </c>
      <c r="K493" s="18">
        <f t="shared" si="36"/>
        <v>12</v>
      </c>
      <c r="U493" s="75">
        <f>IF(ISERROR(C493/RawSEM!D493)=TRUE,0,C493/RawSEM!D493)</f>
        <v>-9.5161520161541344E-4</v>
      </c>
      <c r="V493" s="75">
        <f>IF(ISERROR(D493/RawSEM!E493)=TRUE,0,D493/RawSEM!E493)</f>
        <v>1.4175350896346264E-2</v>
      </c>
      <c r="W493" s="75">
        <f>IF(ISERROR(E493/RawSEM!F493)=TRUE,0,E493/RawSEM!F493)</f>
        <v>-8.5588308444525425E-3</v>
      </c>
      <c r="X493" s="75">
        <f>IF(ISERROR(F493/RawSEM!G493)=TRUE,0,F493/RawSEM!G493)</f>
        <v>-3.091758196279535E-2</v>
      </c>
      <c r="Y493" s="75">
        <f>IF(ISERROR(G493/RawSEM!H493)=TRUE,0,G493/RawSEM!H493)</f>
        <v>2.4699056962787715E-2</v>
      </c>
      <c r="Z493" s="75">
        <f>IF(ISERROR(H493/RawSEM!I493)=TRUE,0,H493/RawSEM!I493)</f>
        <v>2.0011904188347182E-2</v>
      </c>
      <c r="AA493" s="75">
        <f>IF(ISERROR(I493/RawSEM!J493)=TRUE,0,I493/RawSEM!J493)</f>
        <v>-1.6190946190721905E-2</v>
      </c>
      <c r="AB493" s="56" t="str">
        <f t="shared" si="38"/>
        <v>12-Apr-2025  Bl No 12</v>
      </c>
      <c r="CQ493" s="75"/>
      <c r="CR493" s="75"/>
      <c r="CS493" s="75"/>
      <c r="CT493" s="75"/>
      <c r="CU493" s="75"/>
      <c r="CV493" s="75"/>
      <c r="CW493" s="75"/>
      <c r="CX493" s="56"/>
    </row>
    <row r="494" spans="1:102" ht="17.100000000000001" customHeight="1" x14ac:dyDescent="0.25">
      <c r="A494" s="60">
        <f>RawSEM!A494</f>
        <v>45759</v>
      </c>
      <c r="B494" s="18">
        <v>13</v>
      </c>
      <c r="C494" s="20">
        <f>-RawSEM!D494+RawSCADA!D494</f>
        <v>0.59282922222223533</v>
      </c>
      <c r="D494" s="20">
        <f>-RawSEM!E494+RawSCADA!E494</f>
        <v>2.7520690000000059</v>
      </c>
      <c r="E494" s="20">
        <f>-RawSEM!F494+RawSCADA!F494</f>
        <v>-0.76677633333335393</v>
      </c>
      <c r="F494" s="20">
        <f>-RawSEM!G494+RawSCADA!G494</f>
        <v>-2.3212484444444499</v>
      </c>
      <c r="G494" s="20">
        <f>-RawSEM!H494+RawSCADA!H494</f>
        <v>1.2575952222222213</v>
      </c>
      <c r="H494" s="20">
        <f>-RawSEM!I494+RawSCADA!I494</f>
        <v>0.41117322222222441</v>
      </c>
      <c r="I494" s="20">
        <f>-RawSEM!J494+RawSCADA!J494</f>
        <v>-1.30456199999999</v>
      </c>
      <c r="J494" s="56" t="str">
        <f t="shared" si="37"/>
        <v>12-Apr-2025  Bl No 13</v>
      </c>
      <c r="K494" s="18">
        <f t="shared" si="36"/>
        <v>12</v>
      </c>
      <c r="U494" s="75">
        <f>IF(ISERROR(C494/RawSEM!D494)=TRUE,0,C494/RawSEM!D494)</f>
        <v>6.5272179103579447E-4</v>
      </c>
      <c r="V494" s="75">
        <f>IF(ISERROR(D494/RawSEM!E494)=TRUE,0,D494/RawSEM!E494)</f>
        <v>1.7380205578931409E-2</v>
      </c>
      <c r="W494" s="75">
        <f>IF(ISERROR(E494/RawSEM!F494)=TRUE,0,E494/RawSEM!F494)</f>
        <v>-4.1862463985232702E-3</v>
      </c>
      <c r="X494" s="75">
        <f>IF(ISERROR(F494/RawSEM!G494)=TRUE,0,F494/RawSEM!G494)</f>
        <v>-3.4078273930700488E-2</v>
      </c>
      <c r="Y494" s="75">
        <f>IF(ISERROR(G494/RawSEM!H494)=TRUE,0,G494/RawSEM!H494)</f>
        <v>1.8082614716656044E-2</v>
      </c>
      <c r="Z494" s="75">
        <f>IF(ISERROR(H494/RawSEM!I494)=TRUE,0,H494/RawSEM!I494)</f>
        <v>8.2956699557392433E-3</v>
      </c>
      <c r="AA494" s="75">
        <f>IF(ISERROR(I494/RawSEM!J494)=TRUE,0,I494/RawSEM!J494)</f>
        <v>-1.3576855189869098E-2</v>
      </c>
      <c r="AB494" s="56" t="str">
        <f t="shared" si="38"/>
        <v>12-Apr-2025  Bl No 13</v>
      </c>
      <c r="CQ494" s="75"/>
      <c r="CR494" s="75"/>
      <c r="CS494" s="75"/>
      <c r="CT494" s="75"/>
      <c r="CU494" s="75"/>
      <c r="CV494" s="75"/>
      <c r="CW494" s="75"/>
      <c r="CX494" s="56"/>
    </row>
    <row r="495" spans="1:102" ht="17.100000000000001" customHeight="1" x14ac:dyDescent="0.25">
      <c r="A495" s="60">
        <f>RawSEM!A495</f>
        <v>45759</v>
      </c>
      <c r="B495" s="18">
        <v>14</v>
      </c>
      <c r="C495" s="20">
        <f>-RawSEM!D495+RawSCADA!D495</f>
        <v>-0.52569055555557043</v>
      </c>
      <c r="D495" s="20">
        <f>-RawSEM!E495+RawSCADA!E495</f>
        <v>2.2952464444444445</v>
      </c>
      <c r="E495" s="20">
        <f>-RawSEM!F495+RawSCADA!F495</f>
        <v>-0.9044021111111249</v>
      </c>
      <c r="F495" s="20">
        <f>-RawSEM!G495+RawSCADA!G495</f>
        <v>-2.3116977777777805</v>
      </c>
      <c r="G495" s="20">
        <f>-RawSEM!H495+RawSCADA!H495</f>
        <v>0.53097055555555528</v>
      </c>
      <c r="H495" s="20">
        <f>-RawSEM!I495+RawSCADA!I495</f>
        <v>0.33935088888889453</v>
      </c>
      <c r="I495" s="20">
        <f>-RawSEM!J495+RawSCADA!J495</f>
        <v>-0.88162844444444488</v>
      </c>
      <c r="J495" s="56" t="str">
        <f t="shared" si="37"/>
        <v>12-Apr-2025  Bl No 14</v>
      </c>
      <c r="K495" s="18">
        <f t="shared" si="36"/>
        <v>12</v>
      </c>
      <c r="U495" s="75">
        <f>IF(ISERROR(C495/RawSEM!D495)=TRUE,0,C495/RawSEM!D495)</f>
        <v>-5.8430257822400479E-4</v>
      </c>
      <c r="V495" s="75">
        <f>IF(ISERROR(D495/RawSEM!E495)=TRUE,0,D495/RawSEM!E495)</f>
        <v>1.4606886468225881E-2</v>
      </c>
      <c r="W495" s="75">
        <f>IF(ISERROR(E495/RawSEM!F495)=TRUE,0,E495/RawSEM!F495)</f>
        <v>-5.0508553099261298E-3</v>
      </c>
      <c r="X495" s="75">
        <f>IF(ISERROR(F495/RawSEM!G495)=TRUE,0,F495/RawSEM!G495)</f>
        <v>-3.2593911893254245E-2</v>
      </c>
      <c r="Y495" s="75">
        <f>IF(ISERROR(G495/RawSEM!H495)=TRUE,0,G495/RawSEM!H495)</f>
        <v>6.5338963816149254E-3</v>
      </c>
      <c r="Z495" s="75">
        <f>IF(ISERROR(H495/RawSEM!I495)=TRUE,0,H495/RawSEM!I495)</f>
        <v>6.8718994801567875E-3</v>
      </c>
      <c r="AA495" s="75">
        <f>IF(ISERROR(I495/RawSEM!J495)=TRUE,0,I495/RawSEM!J495)</f>
        <v>-9.2313248078032834E-3</v>
      </c>
      <c r="AB495" s="56" t="str">
        <f t="shared" si="38"/>
        <v>12-Apr-2025  Bl No 14</v>
      </c>
      <c r="CQ495" s="75"/>
      <c r="CR495" s="75"/>
      <c r="CS495" s="75"/>
      <c r="CT495" s="75"/>
      <c r="CU495" s="75"/>
      <c r="CV495" s="75"/>
      <c r="CW495" s="75"/>
      <c r="CX495" s="56"/>
    </row>
    <row r="496" spans="1:102" ht="17.100000000000001" customHeight="1" x14ac:dyDescent="0.25">
      <c r="A496" s="60">
        <f>RawSEM!A496</f>
        <v>45759</v>
      </c>
      <c r="B496" s="18">
        <v>15</v>
      </c>
      <c r="C496" s="20">
        <f>-RawSEM!D496+RawSCADA!D496</f>
        <v>0.326540666666574</v>
      </c>
      <c r="D496" s="20">
        <f>-RawSEM!E496+RawSCADA!E496</f>
        <v>2.6682725555555464</v>
      </c>
      <c r="E496" s="20">
        <f>-RawSEM!F496+RawSCADA!F496</f>
        <v>-1.3039312222222179</v>
      </c>
      <c r="F496" s="20">
        <f>-RawSEM!G496+RawSCADA!G496</f>
        <v>-2.7464067777777785</v>
      </c>
      <c r="G496" s="20">
        <f>-RawSEM!H496+RawSCADA!H496</f>
        <v>2.0100230000000039</v>
      </c>
      <c r="H496" s="20">
        <f>-RawSEM!I496+RawSCADA!I496</f>
        <v>0.26756288888888946</v>
      </c>
      <c r="I496" s="20">
        <f>-RawSEM!J496+RawSCADA!J496</f>
        <v>-1.1718565555555642</v>
      </c>
      <c r="J496" s="56" t="str">
        <f t="shared" si="37"/>
        <v>12-Apr-2025  Bl No 15</v>
      </c>
      <c r="K496" s="18">
        <f t="shared" si="36"/>
        <v>12</v>
      </c>
      <c r="U496" s="75">
        <f>IF(ISERROR(C496/RawSEM!D496)=TRUE,0,C496/RawSEM!D496)</f>
        <v>3.6793591656365105E-4</v>
      </c>
      <c r="V496" s="75">
        <f>IF(ISERROR(D496/RawSEM!E496)=TRUE,0,D496/RawSEM!E496)</f>
        <v>1.721513034455226E-2</v>
      </c>
      <c r="W496" s="75">
        <f>IF(ISERROR(E496/RawSEM!F496)=TRUE,0,E496/RawSEM!F496)</f>
        <v>-7.2731793068373605E-3</v>
      </c>
      <c r="X496" s="75">
        <f>IF(ISERROR(F496/RawSEM!G496)=TRUE,0,F496/RawSEM!G496)</f>
        <v>-3.8214636962648742E-2</v>
      </c>
      <c r="Y496" s="75">
        <f>IF(ISERROR(G496/RawSEM!H496)=TRUE,0,G496/RawSEM!H496)</f>
        <v>2.7177751276393269E-2</v>
      </c>
      <c r="Z496" s="75">
        <f>IF(ISERROR(H496/RawSEM!I496)=TRUE,0,H496/RawSEM!I496)</f>
        <v>5.4097698484587182E-3</v>
      </c>
      <c r="AA496" s="75">
        <f>IF(ISERROR(I496/RawSEM!J496)=TRUE,0,I496/RawSEM!J496)</f>
        <v>-1.2229667833659958E-2</v>
      </c>
      <c r="AB496" s="56" t="str">
        <f t="shared" si="38"/>
        <v>12-Apr-2025  Bl No 15</v>
      </c>
      <c r="CQ496" s="75"/>
      <c r="CR496" s="75"/>
      <c r="CS496" s="75"/>
      <c r="CT496" s="75"/>
      <c r="CU496" s="75"/>
      <c r="CV496" s="75"/>
      <c r="CW496" s="75"/>
      <c r="CX496" s="56"/>
    </row>
    <row r="497" spans="1:102" ht="17.100000000000001" customHeight="1" x14ac:dyDescent="0.25">
      <c r="A497" s="60">
        <f>RawSEM!A497</f>
        <v>45759</v>
      </c>
      <c r="B497" s="18">
        <v>16</v>
      </c>
      <c r="C497" s="20">
        <f>-RawSEM!D497+RawSCADA!D497</f>
        <v>-0.99878988888883669</v>
      </c>
      <c r="D497" s="20">
        <f>-RawSEM!E497+RawSCADA!E497</f>
        <v>2.8772251111111018</v>
      </c>
      <c r="E497" s="20">
        <f>-RawSEM!F497+RawSCADA!F497</f>
        <v>-0.95289388888889448</v>
      </c>
      <c r="F497" s="20">
        <f>-RawSEM!G497+RawSCADA!G497</f>
        <v>-2.6627596666666591</v>
      </c>
      <c r="G497" s="20">
        <f>-RawSEM!H497+RawSCADA!H497</f>
        <v>1.6942593333333207</v>
      </c>
      <c r="H497" s="20">
        <f>-RawSEM!I497+RawSCADA!I497</f>
        <v>0.35858788888889137</v>
      </c>
      <c r="I497" s="20">
        <f>-RawSEM!J497+RawSCADA!J497</f>
        <v>-1.1755921111111149</v>
      </c>
      <c r="J497" s="56" t="str">
        <f t="shared" si="37"/>
        <v>12-Apr-2025  Bl No 16</v>
      </c>
      <c r="K497" s="18">
        <f t="shared" si="36"/>
        <v>12</v>
      </c>
      <c r="U497" s="75">
        <f>IF(ISERROR(C497/RawSEM!D497)=TRUE,0,C497/RawSEM!D497)</f>
        <v>-1.1405568538230967E-3</v>
      </c>
      <c r="V497" s="75">
        <f>IF(ISERROR(D497/RawSEM!E497)=TRUE,0,D497/RawSEM!E497)</f>
        <v>1.8604486799666042E-2</v>
      </c>
      <c r="W497" s="75">
        <f>IF(ISERROR(E497/RawSEM!F497)=TRUE,0,E497/RawSEM!F497)</f>
        <v>-5.4335701384311628E-3</v>
      </c>
      <c r="X497" s="75">
        <f>IF(ISERROR(F497/RawSEM!G497)=TRUE,0,F497/RawSEM!G497)</f>
        <v>-3.6567162962965305E-2</v>
      </c>
      <c r="Y497" s="75">
        <f>IF(ISERROR(G497/RawSEM!H497)=TRUE,0,G497/RawSEM!H497)</f>
        <v>2.4655678572537146E-2</v>
      </c>
      <c r="Z497" s="75">
        <f>IF(ISERROR(H497/RawSEM!I497)=TRUE,0,H497/RawSEM!I497)</f>
        <v>7.2621571094765918E-3</v>
      </c>
      <c r="AA497" s="75">
        <f>IF(ISERROR(I497/RawSEM!J497)=TRUE,0,I497/RawSEM!J497)</f>
        <v>-1.2538311765263597E-2</v>
      </c>
      <c r="AB497" s="56" t="str">
        <f t="shared" si="38"/>
        <v>12-Apr-2025  Bl No 16</v>
      </c>
      <c r="CQ497" s="75"/>
      <c r="CR497" s="75"/>
      <c r="CS497" s="75"/>
      <c r="CT497" s="75"/>
      <c r="CU497" s="75"/>
      <c r="CV497" s="75"/>
      <c r="CW497" s="75"/>
      <c r="CX497" s="56"/>
    </row>
    <row r="498" spans="1:102" ht="17.100000000000001" customHeight="1" x14ac:dyDescent="0.25">
      <c r="A498" s="60">
        <f>RawSEM!A498</f>
        <v>45759</v>
      </c>
      <c r="B498" s="18">
        <v>17</v>
      </c>
      <c r="C498" s="20">
        <f>-RawSEM!D498+RawSCADA!D498</f>
        <v>-1.0639241111110778</v>
      </c>
      <c r="D498" s="20">
        <f>-RawSEM!E498+RawSCADA!E498</f>
        <v>3.1790775555555513</v>
      </c>
      <c r="E498" s="20">
        <f>-RawSEM!F498+RawSCADA!F498</f>
        <v>-1.2234684444444497</v>
      </c>
      <c r="F498" s="20">
        <f>-RawSEM!G498+RawSCADA!G498</f>
        <v>-2.4674374444444567</v>
      </c>
      <c r="G498" s="20">
        <f>-RawSEM!H498+RawSCADA!H498</f>
        <v>0.99680455555555625</v>
      </c>
      <c r="H498" s="20">
        <f>-RawSEM!I498+RawSCADA!I498</f>
        <v>0.16985644444444858</v>
      </c>
      <c r="I498" s="20">
        <f>-RawSEM!J498+RawSCADA!J498</f>
        <v>-1.1992079999999987</v>
      </c>
      <c r="J498" s="56" t="str">
        <f t="shared" si="37"/>
        <v>12-Apr-2025  Bl No 17</v>
      </c>
      <c r="K498" s="18">
        <f t="shared" si="36"/>
        <v>12</v>
      </c>
      <c r="U498" s="75">
        <f>IF(ISERROR(C498/RawSEM!D498)=TRUE,0,C498/RawSEM!D498)</f>
        <v>-1.2277889837156953E-3</v>
      </c>
      <c r="V498" s="75">
        <f>IF(ISERROR(D498/RawSEM!E498)=TRUE,0,D498/RawSEM!E498)</f>
        <v>2.0746313116755753E-2</v>
      </c>
      <c r="W498" s="75">
        <f>IF(ISERROR(E498/RawSEM!F498)=TRUE,0,E498/RawSEM!F498)</f>
        <v>-7.0754910722432901E-3</v>
      </c>
      <c r="X498" s="75">
        <f>IF(ISERROR(F498/RawSEM!G498)=TRUE,0,F498/RawSEM!G498)</f>
        <v>-3.2508216051490534E-2</v>
      </c>
      <c r="Y498" s="75">
        <f>IF(ISERROR(G498/RawSEM!H498)=TRUE,0,G498/RawSEM!H498)</f>
        <v>1.3297535745709219E-2</v>
      </c>
      <c r="Z498" s="75">
        <f>IF(ISERROR(H498/RawSEM!I498)=TRUE,0,H498/RawSEM!I498)</f>
        <v>3.4137332875998575E-3</v>
      </c>
      <c r="AA498" s="75">
        <f>IF(ISERROR(I498/RawSEM!J498)=TRUE,0,I498/RawSEM!J498)</f>
        <v>-1.2266656846860104E-2</v>
      </c>
      <c r="AB498" s="56" t="str">
        <f t="shared" si="38"/>
        <v>12-Apr-2025  Bl No 17</v>
      </c>
      <c r="CQ498" s="75"/>
      <c r="CR498" s="75"/>
      <c r="CS498" s="75"/>
      <c r="CT498" s="75"/>
      <c r="CU498" s="75"/>
      <c r="CV498" s="75"/>
      <c r="CW498" s="75"/>
      <c r="CX498" s="56"/>
    </row>
    <row r="499" spans="1:102" ht="17.100000000000001" customHeight="1" x14ac:dyDescent="0.25">
      <c r="A499" s="60">
        <f>RawSEM!A499</f>
        <v>45759</v>
      </c>
      <c r="B499" s="18">
        <v>18</v>
      </c>
      <c r="C499" s="20">
        <f>-RawSEM!D499+RawSCADA!D499</f>
        <v>-1.2032467777777356</v>
      </c>
      <c r="D499" s="20">
        <f>-RawSEM!E499+RawSCADA!E499</f>
        <v>3.751771555555564</v>
      </c>
      <c r="E499" s="20">
        <f>-RawSEM!F499+RawSCADA!F499</f>
        <v>-0.49288777777778137</v>
      </c>
      <c r="F499" s="20">
        <f>-RawSEM!G499+RawSCADA!G499</f>
        <v>-2.152315999999999</v>
      </c>
      <c r="G499" s="20">
        <f>-RawSEM!H499+RawSCADA!H499</f>
        <v>0.90883788888888262</v>
      </c>
      <c r="H499" s="20">
        <f>-RawSEM!I499+RawSCADA!I499</f>
        <v>0.13516833333333267</v>
      </c>
      <c r="I499" s="20">
        <f>-RawSEM!J499+RawSCADA!J499</f>
        <v>-1.1772243333333279</v>
      </c>
      <c r="J499" s="56" t="str">
        <f t="shared" si="37"/>
        <v>12-Apr-2025  Bl No 18</v>
      </c>
      <c r="K499" s="18">
        <f t="shared" si="36"/>
        <v>12</v>
      </c>
      <c r="U499" s="75">
        <f>IF(ISERROR(C499/RawSEM!D499)=TRUE,0,C499/RawSEM!D499)</f>
        <v>-1.3896736554267471E-3</v>
      </c>
      <c r="V499" s="75">
        <f>IF(ISERROR(D499/RawSEM!E499)=TRUE,0,D499/RawSEM!E499)</f>
        <v>2.4445364980546794E-2</v>
      </c>
      <c r="W499" s="75">
        <f>IF(ISERROR(E499/RawSEM!F499)=TRUE,0,E499/RawSEM!F499)</f>
        <v>-2.930015407054452E-3</v>
      </c>
      <c r="X499" s="75">
        <f>IF(ISERROR(F499/RawSEM!G499)=TRUE,0,F499/RawSEM!G499)</f>
        <v>-2.6997803815293285E-2</v>
      </c>
      <c r="Y499" s="75">
        <f>IF(ISERROR(G499/RawSEM!H499)=TRUE,0,G499/RawSEM!H499)</f>
        <v>1.1728272228186976E-2</v>
      </c>
      <c r="Z499" s="75">
        <f>IF(ISERROR(H499/RawSEM!I499)=TRUE,0,H499/RawSEM!I499)</f>
        <v>2.7035396932070187E-3</v>
      </c>
      <c r="AA499" s="75">
        <f>IF(ISERROR(I499/RawSEM!J499)=TRUE,0,I499/RawSEM!J499)</f>
        <v>-1.2119441081434206E-2</v>
      </c>
      <c r="AB499" s="56" t="str">
        <f t="shared" si="38"/>
        <v>12-Apr-2025  Bl No 18</v>
      </c>
      <c r="CQ499" s="75"/>
      <c r="CR499" s="75"/>
      <c r="CS499" s="75"/>
      <c r="CT499" s="75"/>
      <c r="CU499" s="75"/>
      <c r="CV499" s="75"/>
      <c r="CW499" s="75"/>
      <c r="CX499" s="56"/>
    </row>
    <row r="500" spans="1:102" ht="17.100000000000001" customHeight="1" x14ac:dyDescent="0.25">
      <c r="A500" s="60">
        <f>RawSEM!A500</f>
        <v>45759</v>
      </c>
      <c r="B500" s="18">
        <v>19</v>
      </c>
      <c r="C500" s="20">
        <f>-RawSEM!D500+RawSCADA!D500</f>
        <v>-6.2621308888889189</v>
      </c>
      <c r="D500" s="20">
        <f>-RawSEM!E500+RawSCADA!E500</f>
        <v>5.1686895555555452</v>
      </c>
      <c r="E500" s="20">
        <f>-RawSEM!F500+RawSCADA!F500</f>
        <v>2.5023136666666517</v>
      </c>
      <c r="F500" s="20">
        <f>-RawSEM!G500+RawSCADA!G500</f>
        <v>-2.7006750000000039</v>
      </c>
      <c r="G500" s="20">
        <f>-RawSEM!H500+RawSCADA!H500</f>
        <v>0.49932444444445423</v>
      </c>
      <c r="H500" s="20">
        <f>-RawSEM!I500+RawSCADA!I500</f>
        <v>-0.34776177777777662</v>
      </c>
      <c r="I500" s="20">
        <f>-RawSEM!J500+RawSCADA!J500</f>
        <v>-1.4261771111111159</v>
      </c>
      <c r="J500" s="56" t="str">
        <f t="shared" si="37"/>
        <v>12-Apr-2025  Bl No 19</v>
      </c>
      <c r="K500" s="18">
        <f t="shared" si="36"/>
        <v>12</v>
      </c>
      <c r="U500" s="75">
        <f>IF(ISERROR(C500/RawSEM!D500)=TRUE,0,C500/RawSEM!D500)</f>
        <v>-7.2271324481434293E-3</v>
      </c>
      <c r="V500" s="75">
        <f>IF(ISERROR(D500/RawSEM!E500)=TRUE,0,D500/RawSEM!E500)</f>
        <v>3.3952940588990378E-2</v>
      </c>
      <c r="W500" s="75">
        <f>IF(ISERROR(E500/RawSEM!F500)=TRUE,0,E500/RawSEM!F500)</f>
        <v>1.5681722659233205E-2</v>
      </c>
      <c r="X500" s="75">
        <f>IF(ISERROR(F500/RawSEM!G500)=TRUE,0,F500/RawSEM!G500)</f>
        <v>-3.1128163698197056E-2</v>
      </c>
      <c r="Y500" s="75">
        <f>IF(ISERROR(G500/RawSEM!H500)=TRUE,0,G500/RawSEM!H500)</f>
        <v>5.8507269924593912E-3</v>
      </c>
      <c r="Z500" s="75">
        <f>IF(ISERROR(H500/RawSEM!I500)=TRUE,0,H500/RawSEM!I500)</f>
        <v>-6.7913733005596291E-3</v>
      </c>
      <c r="AA500" s="75">
        <f>IF(ISERROR(I500/RawSEM!J500)=TRUE,0,I500/RawSEM!J500)</f>
        <v>-1.4732017096842366E-2</v>
      </c>
      <c r="AB500" s="56" t="str">
        <f t="shared" si="38"/>
        <v>12-Apr-2025  Bl No 19</v>
      </c>
      <c r="CQ500" s="75"/>
      <c r="CR500" s="75"/>
      <c r="CS500" s="75"/>
      <c r="CT500" s="75"/>
      <c r="CU500" s="75"/>
      <c r="CV500" s="75"/>
      <c r="CW500" s="75"/>
      <c r="CX500" s="56"/>
    </row>
    <row r="501" spans="1:102" ht="17.100000000000001" customHeight="1" x14ac:dyDescent="0.25">
      <c r="A501" s="60">
        <f>RawSEM!A501</f>
        <v>45759</v>
      </c>
      <c r="B501" s="18">
        <v>20</v>
      </c>
      <c r="C501" s="20">
        <f>-RawSEM!D501+RawSCADA!D501</f>
        <v>-3.5213908888888454</v>
      </c>
      <c r="D501" s="20">
        <f>-RawSEM!E501+RawSCADA!E501</f>
        <v>4.2136600000000044</v>
      </c>
      <c r="E501" s="20">
        <f>-RawSEM!F501+RawSCADA!F501</f>
        <v>0.68497044444444555</v>
      </c>
      <c r="F501" s="20">
        <f>-RawSEM!G501+RawSCADA!G501</f>
        <v>-2.2900048888888875</v>
      </c>
      <c r="G501" s="20">
        <f>-RawSEM!H501+RawSCADA!H501</f>
        <v>0.44169677777777849</v>
      </c>
      <c r="H501" s="20">
        <f>-RawSEM!I501+RawSCADA!I501</f>
        <v>-0.14240600000000114</v>
      </c>
      <c r="I501" s="20">
        <f>-RawSEM!J501+RawSCADA!J501</f>
        <v>-1.3054864444444405</v>
      </c>
      <c r="J501" s="56" t="str">
        <f t="shared" si="37"/>
        <v>12-Apr-2025  Bl No 20</v>
      </c>
      <c r="K501" s="18">
        <f t="shared" si="36"/>
        <v>12</v>
      </c>
      <c r="U501" s="75">
        <f>IF(ISERROR(C501/RawSEM!D501)=TRUE,0,C501/RawSEM!D501)</f>
        <v>-4.1132991630860004E-3</v>
      </c>
      <c r="V501" s="75">
        <f>IF(ISERROR(D501/RawSEM!E501)=TRUE,0,D501/RawSEM!E501)</f>
        <v>2.7824010331557195E-2</v>
      </c>
      <c r="W501" s="75">
        <f>IF(ISERROR(E501/RawSEM!F501)=TRUE,0,E501/RawSEM!F501)</f>
        <v>4.6155420729492328E-3</v>
      </c>
      <c r="X501" s="75">
        <f>IF(ISERROR(F501/RawSEM!G501)=TRUE,0,F501/RawSEM!G501)</f>
        <v>-2.3687899912328968E-2</v>
      </c>
      <c r="Y501" s="75">
        <f>IF(ISERROR(G501/RawSEM!H501)=TRUE,0,G501/RawSEM!H501)</f>
        <v>4.4793925929531809E-3</v>
      </c>
      <c r="Z501" s="75">
        <f>IF(ISERROR(H501/RawSEM!I501)=TRUE,0,H501/RawSEM!I501)</f>
        <v>-2.6885289231234166E-3</v>
      </c>
      <c r="AA501" s="75">
        <f>IF(ISERROR(I501/RawSEM!J501)=TRUE,0,I501/RawSEM!J501)</f>
        <v>-1.325162456600038E-2</v>
      </c>
      <c r="AB501" s="56" t="str">
        <f t="shared" si="38"/>
        <v>12-Apr-2025  Bl No 20</v>
      </c>
      <c r="CQ501" s="75"/>
      <c r="CR501" s="75"/>
      <c r="CS501" s="75"/>
      <c r="CT501" s="75"/>
      <c r="CU501" s="75"/>
      <c r="CV501" s="75"/>
      <c r="CW501" s="75"/>
      <c r="CX501" s="56"/>
    </row>
    <row r="502" spans="1:102" ht="17.100000000000001" customHeight="1" x14ac:dyDescent="0.25">
      <c r="A502" s="60">
        <f>RawSEM!A502</f>
        <v>45759</v>
      </c>
      <c r="B502" s="18">
        <v>21</v>
      </c>
      <c r="C502" s="20">
        <f>-RawSEM!D502+RawSCADA!D502</f>
        <v>-6.4258562222222508</v>
      </c>
      <c r="D502" s="20">
        <f>-RawSEM!E502+RawSCADA!E502</f>
        <v>3.9587854444444588</v>
      </c>
      <c r="E502" s="20">
        <f>-RawSEM!F502+RawSCADA!F502</f>
        <v>0.76478500000001759</v>
      </c>
      <c r="F502" s="20">
        <f>-RawSEM!G502+RawSCADA!G502</f>
        <v>-2.1176580000000058</v>
      </c>
      <c r="G502" s="20">
        <f>-RawSEM!H502+RawSCADA!H502</f>
        <v>0.84090488888888615</v>
      </c>
      <c r="H502" s="20">
        <f>-RawSEM!I502+RawSCADA!I502</f>
        <v>-0.22572299999999501</v>
      </c>
      <c r="I502" s="20">
        <f>-RawSEM!J502+RawSCADA!J502</f>
        <v>-1.608401888888892</v>
      </c>
      <c r="J502" s="56" t="str">
        <f t="shared" si="37"/>
        <v>12-Apr-2025  Bl No 21</v>
      </c>
      <c r="K502" s="18">
        <f t="shared" si="36"/>
        <v>12</v>
      </c>
      <c r="U502" s="75">
        <f>IF(ISERROR(C502/RawSEM!D502)=TRUE,0,C502/RawSEM!D502)</f>
        <v>-7.4842084702010734E-3</v>
      </c>
      <c r="V502" s="75">
        <f>IF(ISERROR(D502/RawSEM!E502)=TRUE,0,D502/RawSEM!E502)</f>
        <v>2.7208704648689429E-2</v>
      </c>
      <c r="W502" s="75">
        <f>IF(ISERROR(E502/RawSEM!F502)=TRUE,0,E502/RawSEM!F502)</f>
        <v>5.3183862053044267E-3</v>
      </c>
      <c r="X502" s="75">
        <f>IF(ISERROR(F502/RawSEM!G502)=TRUE,0,F502/RawSEM!G502)</f>
        <v>-1.9198125612209117E-2</v>
      </c>
      <c r="Y502" s="75">
        <f>IF(ISERROR(G502/RawSEM!H502)=TRUE,0,G502/RawSEM!H502)</f>
        <v>7.8482447145649115E-3</v>
      </c>
      <c r="Z502" s="75">
        <f>IF(ISERROR(H502/RawSEM!I502)=TRUE,0,H502/RawSEM!I502)</f>
        <v>-4.0151660689889826E-3</v>
      </c>
      <c r="AA502" s="75">
        <f>IF(ISERROR(I502/RawSEM!J502)=TRUE,0,I502/RawSEM!J502)</f>
        <v>-1.5454703367753979E-2</v>
      </c>
      <c r="AB502" s="56" t="str">
        <f t="shared" si="38"/>
        <v>12-Apr-2025  Bl No 21</v>
      </c>
      <c r="CQ502" s="75"/>
      <c r="CR502" s="75"/>
      <c r="CS502" s="75"/>
      <c r="CT502" s="75"/>
      <c r="CU502" s="75"/>
      <c r="CV502" s="75"/>
      <c r="CW502" s="75"/>
      <c r="CX502" s="56"/>
    </row>
    <row r="503" spans="1:102" ht="17.100000000000001" customHeight="1" x14ac:dyDescent="0.25">
      <c r="A503" s="60">
        <f>RawSEM!A503</f>
        <v>45759</v>
      </c>
      <c r="B503" s="18">
        <v>22</v>
      </c>
      <c r="C503" s="20">
        <f>-RawSEM!D503+RawSCADA!D503</f>
        <v>-7.5359356666666599</v>
      </c>
      <c r="D503" s="20">
        <f>-RawSEM!E503+RawSCADA!E503</f>
        <v>4.7931465555555519</v>
      </c>
      <c r="E503" s="20">
        <f>-RawSEM!F503+RawSCADA!F503</f>
        <v>2.9845125555555683</v>
      </c>
      <c r="F503" s="20">
        <f>-RawSEM!G503+RawSCADA!G503</f>
        <v>-2.2962415555555538</v>
      </c>
      <c r="G503" s="20">
        <f>-RawSEM!H503+RawSCADA!H503</f>
        <v>0.5455608888888861</v>
      </c>
      <c r="H503" s="20">
        <f>-RawSEM!I503+RawSCADA!I503</f>
        <v>7.2093111111115604E-2</v>
      </c>
      <c r="I503" s="20">
        <f>-RawSEM!J503+RawSCADA!J503</f>
        <v>-1.0383195555555602</v>
      </c>
      <c r="J503" s="56" t="str">
        <f t="shared" si="37"/>
        <v>12-Apr-2025  Bl No 22</v>
      </c>
      <c r="K503" s="18">
        <f t="shared" si="36"/>
        <v>12</v>
      </c>
      <c r="U503" s="75">
        <f>IF(ISERROR(C503/RawSEM!D503)=TRUE,0,C503/RawSEM!D503)</f>
        <v>-8.6079604963004257E-3</v>
      </c>
      <c r="V503" s="75">
        <f>IF(ISERROR(D503/RawSEM!E503)=TRUE,0,D503/RawSEM!E503)</f>
        <v>3.4880962661522748E-2</v>
      </c>
      <c r="W503" s="75">
        <f>IF(ISERROR(E503/RawSEM!F503)=TRUE,0,E503/RawSEM!F503)</f>
        <v>2.1383502534595835E-2</v>
      </c>
      <c r="X503" s="75">
        <f>IF(ISERROR(F503/RawSEM!G503)=TRUE,0,F503/RawSEM!G503)</f>
        <v>-1.9004320375986695E-2</v>
      </c>
      <c r="Y503" s="75">
        <f>IF(ISERROR(G503/RawSEM!H503)=TRUE,0,G503/RawSEM!H503)</f>
        <v>4.7733618293443339E-3</v>
      </c>
      <c r="Z503" s="75">
        <f>IF(ISERROR(H503/RawSEM!I503)=TRUE,0,H503/RawSEM!I503)</f>
        <v>1.2052157076030399E-3</v>
      </c>
      <c r="AA503" s="75">
        <f>IF(ISERROR(I503/RawSEM!J503)=TRUE,0,I503/RawSEM!J503)</f>
        <v>-9.6137851059557508E-3</v>
      </c>
      <c r="AB503" s="56" t="str">
        <f t="shared" si="38"/>
        <v>12-Apr-2025  Bl No 22</v>
      </c>
      <c r="CQ503" s="75"/>
      <c r="CR503" s="75"/>
      <c r="CS503" s="75"/>
      <c r="CT503" s="75"/>
      <c r="CU503" s="75"/>
      <c r="CV503" s="75"/>
      <c r="CW503" s="75"/>
      <c r="CX503" s="56"/>
    </row>
    <row r="504" spans="1:102" ht="17.100000000000001" customHeight="1" x14ac:dyDescent="0.25">
      <c r="A504" s="60">
        <f>RawSEM!A504</f>
        <v>45759</v>
      </c>
      <c r="B504" s="18">
        <v>23</v>
      </c>
      <c r="C504" s="20">
        <f>-RawSEM!D504+RawSCADA!D504</f>
        <v>-7.382666666666637</v>
      </c>
      <c r="D504" s="20">
        <f>-RawSEM!E504+RawSCADA!E504</f>
        <v>3.7641691111111157</v>
      </c>
      <c r="E504" s="20">
        <f>-RawSEM!F504+RawSCADA!F504</f>
        <v>2.5411956666666811</v>
      </c>
      <c r="F504" s="20">
        <f>-RawSEM!G504+RawSCADA!G504</f>
        <v>-1.8668395555555719</v>
      </c>
      <c r="G504" s="20">
        <f>-RawSEM!H504+RawSCADA!H504</f>
        <v>1.6714455555555503</v>
      </c>
      <c r="H504" s="20">
        <f>-RawSEM!I504+RawSCADA!I504</f>
        <v>-9.9641888888889696E-2</v>
      </c>
      <c r="I504" s="20">
        <f>-RawSEM!J504+RawSCADA!J504</f>
        <v>-1.5986038888888885</v>
      </c>
      <c r="J504" s="56" t="str">
        <f t="shared" si="37"/>
        <v>12-Apr-2025  Bl No 23</v>
      </c>
      <c r="K504" s="18">
        <f t="shared" si="36"/>
        <v>12</v>
      </c>
      <c r="U504" s="75">
        <f>IF(ISERROR(C504/RawSEM!D504)=TRUE,0,C504/RawSEM!D504)</f>
        <v>-8.3151551382311464E-3</v>
      </c>
      <c r="V504" s="75">
        <f>IF(ISERROR(D504/RawSEM!E504)=TRUE,0,D504/RawSEM!E504)</f>
        <v>3.095963373397595E-2</v>
      </c>
      <c r="W504" s="75">
        <f>IF(ISERROR(E504/RawSEM!F504)=TRUE,0,E504/RawSEM!F504)</f>
        <v>1.80087936997935E-2</v>
      </c>
      <c r="X504" s="75">
        <f>IF(ISERROR(F504/RawSEM!G504)=TRUE,0,F504/RawSEM!G504)</f>
        <v>-1.4146621085490337E-2</v>
      </c>
      <c r="Y504" s="75">
        <f>IF(ISERROR(G504/RawSEM!H504)=TRUE,0,G504/RawSEM!H504)</f>
        <v>1.4235633215080045E-2</v>
      </c>
      <c r="Z504" s="75">
        <f>IF(ISERROR(H504/RawSEM!I504)=TRUE,0,H504/RawSEM!I504)</f>
        <v>-1.5635103450969362E-3</v>
      </c>
      <c r="AA504" s="75">
        <f>IF(ISERROR(I504/RawSEM!J504)=TRUE,0,I504/RawSEM!J504)</f>
        <v>-1.4203348244078149E-2</v>
      </c>
      <c r="AB504" s="56" t="str">
        <f t="shared" si="38"/>
        <v>12-Apr-2025  Bl No 23</v>
      </c>
      <c r="CQ504" s="75"/>
      <c r="CR504" s="75"/>
      <c r="CS504" s="75"/>
      <c r="CT504" s="75"/>
      <c r="CU504" s="75"/>
      <c r="CV504" s="75"/>
      <c r="CW504" s="75"/>
      <c r="CX504" s="56"/>
    </row>
    <row r="505" spans="1:102" ht="17.100000000000001" customHeight="1" x14ac:dyDescent="0.25">
      <c r="A505" s="60">
        <f>RawSEM!A505</f>
        <v>45759</v>
      </c>
      <c r="B505" s="18">
        <v>24</v>
      </c>
      <c r="C505" s="20">
        <f>-RawSEM!D505+RawSCADA!D505</f>
        <v>-7.5663756666666586</v>
      </c>
      <c r="D505" s="20">
        <f>-RawSEM!E505+RawSCADA!E505</f>
        <v>4.3101264444444496</v>
      </c>
      <c r="E505" s="20">
        <f>-RawSEM!F505+RawSCADA!F505</f>
        <v>4.1095051111111047</v>
      </c>
      <c r="F505" s="20">
        <f>-RawSEM!G505+RawSCADA!G505</f>
        <v>-1.769997888888895</v>
      </c>
      <c r="G505" s="20">
        <f>-RawSEM!H505+RawSCADA!H505</f>
        <v>0.63907477777777899</v>
      </c>
      <c r="H505" s="20">
        <f>-RawSEM!I505+RawSCADA!I505</f>
        <v>4.3293444444444162E-2</v>
      </c>
      <c r="I505" s="20">
        <f>-RawSEM!J505+RawSCADA!J505</f>
        <v>-1.7129348888888813</v>
      </c>
      <c r="J505" s="56" t="str">
        <f t="shared" si="37"/>
        <v>12-Apr-2025  Bl No 24</v>
      </c>
      <c r="K505" s="18">
        <f t="shared" si="36"/>
        <v>12</v>
      </c>
      <c r="U505" s="75">
        <f>IF(ISERROR(C505/RawSEM!D505)=TRUE,0,C505/RawSEM!D505)</f>
        <v>-8.4332735488582208E-3</v>
      </c>
      <c r="V505" s="75">
        <f>IF(ISERROR(D505/RawSEM!E505)=TRUE,0,D505/RawSEM!E505)</f>
        <v>3.425480488180746E-2</v>
      </c>
      <c r="W505" s="75">
        <f>IF(ISERROR(E505/RawSEM!F505)=TRUE,0,E505/RawSEM!F505)</f>
        <v>2.9303039263036821E-2</v>
      </c>
      <c r="X505" s="75">
        <f>IF(ISERROR(F505/RawSEM!G505)=TRUE,0,F505/RawSEM!G505)</f>
        <v>-1.2854035706439726E-2</v>
      </c>
      <c r="Y505" s="75">
        <f>IF(ISERROR(G505/RawSEM!H505)=TRUE,0,G505/RawSEM!H505)</f>
        <v>5.3433631136855942E-3</v>
      </c>
      <c r="Z505" s="75">
        <f>IF(ISERROR(H505/RawSEM!I505)=TRUE,0,H505/RawSEM!I505)</f>
        <v>6.3539750564230602E-4</v>
      </c>
      <c r="AA505" s="75">
        <f>IF(ISERROR(I505/RawSEM!J505)=TRUE,0,I505/RawSEM!J505)</f>
        <v>-1.4655701043895891E-2</v>
      </c>
      <c r="AB505" s="56" t="str">
        <f t="shared" si="38"/>
        <v>12-Apr-2025  Bl No 24</v>
      </c>
      <c r="CQ505" s="75"/>
      <c r="CR505" s="75"/>
      <c r="CS505" s="75"/>
      <c r="CT505" s="75"/>
      <c r="CU505" s="75"/>
      <c r="CV505" s="75"/>
      <c r="CW505" s="75"/>
      <c r="CX505" s="56"/>
    </row>
    <row r="506" spans="1:102" ht="17.100000000000001" customHeight="1" x14ac:dyDescent="0.25">
      <c r="A506" s="60">
        <f>RawSEM!A506</f>
        <v>45759</v>
      </c>
      <c r="B506" s="18">
        <v>25</v>
      </c>
      <c r="C506" s="20">
        <f>-RawSEM!D506+RawSCADA!D506</f>
        <v>-2.7389498888887829</v>
      </c>
      <c r="D506" s="20">
        <f>-RawSEM!E506+RawSCADA!E506</f>
        <v>4.1537935555555521</v>
      </c>
      <c r="E506" s="20">
        <f>-RawSEM!F506+RawSCADA!F506</f>
        <v>2.8794746666666526</v>
      </c>
      <c r="F506" s="20">
        <f>-RawSEM!G506+RawSCADA!G506</f>
        <v>-1.0826162222222138</v>
      </c>
      <c r="G506" s="20">
        <f>-RawSEM!H506+RawSCADA!H506</f>
        <v>0.1654445555555526</v>
      </c>
      <c r="H506" s="20">
        <f>-RawSEM!I506+RawSCADA!I506</f>
        <v>0.20544377777777356</v>
      </c>
      <c r="I506" s="20">
        <f>-RawSEM!J506+RawSCADA!J506</f>
        <v>-1.8758816666666718</v>
      </c>
      <c r="J506" s="56" t="str">
        <f t="shared" si="37"/>
        <v>12-Apr-2025  Bl No 25</v>
      </c>
      <c r="K506" s="18">
        <f t="shared" si="36"/>
        <v>12</v>
      </c>
      <c r="U506" s="75">
        <f>IF(ISERROR(C506/RawSEM!D506)=TRUE,0,C506/RawSEM!D506)</f>
        <v>-2.9806736255943893E-3</v>
      </c>
      <c r="V506" s="75">
        <f>IF(ISERROR(D506/RawSEM!E506)=TRUE,0,D506/RawSEM!E506)</f>
        <v>3.1853819037539498E-2</v>
      </c>
      <c r="W506" s="75">
        <f>IF(ISERROR(E506/RawSEM!F506)=TRUE,0,E506/RawSEM!F506)</f>
        <v>1.9814062477062775E-2</v>
      </c>
      <c r="X506" s="75">
        <f>IF(ISERROR(F506/RawSEM!G506)=TRUE,0,F506/RawSEM!G506)</f>
        <v>-7.4974026952835957E-3</v>
      </c>
      <c r="Y506" s="75">
        <f>IF(ISERROR(G506/RawSEM!H506)=TRUE,0,G506/RawSEM!H506)</f>
        <v>1.31867838934655E-3</v>
      </c>
      <c r="Z506" s="75">
        <f>IF(ISERROR(H506/RawSEM!I506)=TRUE,0,H506/RawSEM!I506)</f>
        <v>2.8692623876809113E-3</v>
      </c>
      <c r="AA506" s="75">
        <f>IF(ISERROR(I506/RawSEM!J506)=TRUE,0,I506/RawSEM!J506)</f>
        <v>-1.5736628614507735E-2</v>
      </c>
      <c r="AB506" s="56" t="str">
        <f t="shared" si="38"/>
        <v>12-Apr-2025  Bl No 25</v>
      </c>
      <c r="CQ506" s="75"/>
      <c r="CR506" s="75"/>
      <c r="CS506" s="75"/>
      <c r="CT506" s="75"/>
      <c r="CU506" s="75"/>
      <c r="CV506" s="75"/>
      <c r="CW506" s="75"/>
      <c r="CX506" s="56"/>
    </row>
    <row r="507" spans="1:102" ht="17.100000000000001" customHeight="1" x14ac:dyDescent="0.25">
      <c r="A507" s="60">
        <f>RawSEM!A507</f>
        <v>45759</v>
      </c>
      <c r="B507" s="18">
        <v>26</v>
      </c>
      <c r="C507" s="20">
        <f>-RawSEM!D507+RawSCADA!D507</f>
        <v>1.0820815555555328</v>
      </c>
      <c r="D507" s="20">
        <f>-RawSEM!E507+RawSCADA!E507</f>
        <v>3.3687143333333438</v>
      </c>
      <c r="E507" s="20">
        <f>-RawSEM!F507+RawSCADA!F507</f>
        <v>2.7304804444444528</v>
      </c>
      <c r="F507" s="20">
        <f>-RawSEM!G507+RawSCADA!G507</f>
        <v>-1.9623301111111289</v>
      </c>
      <c r="G507" s="20">
        <f>-RawSEM!H507+RawSCADA!H507</f>
        <v>0.49419522222223122</v>
      </c>
      <c r="H507" s="20">
        <f>-RawSEM!I507+RawSCADA!I507</f>
        <v>0.27289466666665874</v>
      </c>
      <c r="I507" s="20">
        <f>-RawSEM!J507+RawSCADA!J507</f>
        <v>-1.7059812222222206</v>
      </c>
      <c r="J507" s="56" t="str">
        <f t="shared" si="37"/>
        <v>12-Apr-2025  Bl No 26</v>
      </c>
      <c r="K507" s="18">
        <f t="shared" si="36"/>
        <v>12</v>
      </c>
      <c r="U507" s="75">
        <f>IF(ISERROR(C507/RawSEM!D507)=TRUE,0,C507/RawSEM!D507)</f>
        <v>1.1533735246203182E-3</v>
      </c>
      <c r="V507" s="75">
        <f>IF(ISERROR(D507/RawSEM!E507)=TRUE,0,D507/RawSEM!E507)</f>
        <v>2.4841107649366076E-2</v>
      </c>
      <c r="W507" s="75">
        <f>IF(ISERROR(E507/RawSEM!F507)=TRUE,0,E507/RawSEM!F507)</f>
        <v>1.7756866369889476E-2</v>
      </c>
      <c r="X507" s="75">
        <f>IF(ISERROR(F507/RawSEM!G507)=TRUE,0,F507/RawSEM!G507)</f>
        <v>-1.316980805992992E-2</v>
      </c>
      <c r="Y507" s="75">
        <f>IF(ISERROR(G507/RawSEM!H507)=TRUE,0,G507/RawSEM!H507)</f>
        <v>3.8570912959564247E-3</v>
      </c>
      <c r="Z507" s="75">
        <f>IF(ISERROR(H507/RawSEM!I507)=TRUE,0,H507/RawSEM!I507)</f>
        <v>3.6502764401639743E-3</v>
      </c>
      <c r="AA507" s="75">
        <f>IF(ISERROR(I507/RawSEM!J507)=TRUE,0,I507/RawSEM!J507)</f>
        <v>-1.4213383240872181E-2</v>
      </c>
      <c r="AB507" s="56" t="str">
        <f t="shared" si="38"/>
        <v>12-Apr-2025  Bl No 26</v>
      </c>
      <c r="CQ507" s="75"/>
      <c r="CR507" s="75"/>
      <c r="CS507" s="75"/>
      <c r="CT507" s="75"/>
      <c r="CU507" s="75"/>
      <c r="CV507" s="75"/>
      <c r="CW507" s="75"/>
      <c r="CX507" s="56"/>
    </row>
    <row r="508" spans="1:102" ht="17.100000000000001" customHeight="1" x14ac:dyDescent="0.25">
      <c r="A508" s="60">
        <f>RawSEM!A508</f>
        <v>45759</v>
      </c>
      <c r="B508" s="18">
        <v>27</v>
      </c>
      <c r="C508" s="20">
        <f>-RawSEM!D508+RawSCADA!D508</f>
        <v>5.6721596666666301</v>
      </c>
      <c r="D508" s="20">
        <f>-RawSEM!E508+RawSCADA!E508</f>
        <v>2.8527479999999912</v>
      </c>
      <c r="E508" s="20">
        <f>-RawSEM!F508+RawSCADA!F508</f>
        <v>3.790931333333333</v>
      </c>
      <c r="F508" s="20">
        <f>-RawSEM!G508+RawSCADA!G508</f>
        <v>-1.3939249999999959</v>
      </c>
      <c r="G508" s="20">
        <f>-RawSEM!H508+RawSCADA!H508</f>
        <v>0.46818000000001803</v>
      </c>
      <c r="H508" s="20">
        <f>-RawSEM!I508+RawSCADA!I508</f>
        <v>4.0074111111110255E-2</v>
      </c>
      <c r="I508" s="20">
        <f>-RawSEM!J508+RawSCADA!J508</f>
        <v>-1.461283222222221</v>
      </c>
      <c r="J508" s="56" t="str">
        <f t="shared" si="37"/>
        <v>12-Apr-2025  Bl No 27</v>
      </c>
      <c r="K508" s="18">
        <f t="shared" si="36"/>
        <v>12</v>
      </c>
      <c r="U508" s="75">
        <f>IF(ISERROR(C508/RawSEM!D508)=TRUE,0,C508/RawSEM!D508)</f>
        <v>5.905832308223365E-3</v>
      </c>
      <c r="V508" s="75">
        <f>IF(ISERROR(D508/RawSEM!E508)=TRUE,0,D508/RawSEM!E508)</f>
        <v>1.9432311138442966E-2</v>
      </c>
      <c r="W508" s="75">
        <f>IF(ISERROR(E508/RawSEM!F508)=TRUE,0,E508/RawSEM!F508)</f>
        <v>2.4229086508758251E-2</v>
      </c>
      <c r="X508" s="75">
        <f>IF(ISERROR(F508/RawSEM!G508)=TRUE,0,F508/RawSEM!G508)</f>
        <v>-9.1242655683793535E-3</v>
      </c>
      <c r="Y508" s="75">
        <f>IF(ISERROR(G508/RawSEM!H508)=TRUE,0,G508/RawSEM!H508)</f>
        <v>3.5847513690324437E-3</v>
      </c>
      <c r="Z508" s="75">
        <f>IF(ISERROR(H508/RawSEM!I508)=TRUE,0,H508/RawSEM!I508)</f>
        <v>5.18331976665299E-4</v>
      </c>
      <c r="AA508" s="75">
        <f>IF(ISERROR(I508/RawSEM!J508)=TRUE,0,I508/RawSEM!J508)</f>
        <v>-1.2203394092582684E-2</v>
      </c>
      <c r="AB508" s="56" t="str">
        <f t="shared" si="38"/>
        <v>12-Apr-2025  Bl No 27</v>
      </c>
      <c r="CQ508" s="75"/>
      <c r="CR508" s="75"/>
      <c r="CS508" s="75"/>
      <c r="CT508" s="75"/>
      <c r="CU508" s="75"/>
      <c r="CV508" s="75"/>
      <c r="CW508" s="75"/>
      <c r="CX508" s="56"/>
    </row>
    <row r="509" spans="1:102" ht="17.100000000000001" customHeight="1" x14ac:dyDescent="0.25">
      <c r="A509" s="60">
        <f>RawSEM!A509</f>
        <v>45759</v>
      </c>
      <c r="B509" s="18">
        <v>28</v>
      </c>
      <c r="C509" s="20">
        <f>-RawSEM!D509+RawSCADA!D509</f>
        <v>2.4435128888889039</v>
      </c>
      <c r="D509" s="20">
        <f>-RawSEM!E509+RawSCADA!E509</f>
        <v>2.9664410000000032</v>
      </c>
      <c r="E509" s="20">
        <f>-RawSEM!F509+RawSCADA!F509</f>
        <v>2.6625174444444326</v>
      </c>
      <c r="F509" s="20">
        <f>-RawSEM!G509+RawSCADA!G509</f>
        <v>-1.219199444444456</v>
      </c>
      <c r="G509" s="20">
        <f>-RawSEM!H509+RawSCADA!H509</f>
        <v>0.21459488888888245</v>
      </c>
      <c r="H509" s="20">
        <f>-RawSEM!I509+RawSCADA!I509</f>
        <v>4.6358324444444463</v>
      </c>
      <c r="I509" s="20">
        <f>-RawSEM!J509+RawSCADA!J509</f>
        <v>-1.3075193333333317</v>
      </c>
      <c r="J509" s="56" t="str">
        <f t="shared" si="37"/>
        <v>12-Apr-2025  Bl No 28</v>
      </c>
      <c r="K509" s="18">
        <f t="shared" si="36"/>
        <v>12</v>
      </c>
      <c r="U509" s="75">
        <f>IF(ISERROR(C509/RawSEM!D509)=TRUE,0,C509/RawSEM!D509)</f>
        <v>2.5015005841768022E-3</v>
      </c>
      <c r="V509" s="75">
        <f>IF(ISERROR(D509/RawSEM!E509)=TRUE,0,D509/RawSEM!E509)</f>
        <v>1.9878359043769816E-2</v>
      </c>
      <c r="W509" s="75">
        <f>IF(ISERROR(E509/RawSEM!F509)=TRUE,0,E509/RawSEM!F509)</f>
        <v>1.6637157039014316E-2</v>
      </c>
      <c r="X509" s="75">
        <f>IF(ISERROR(F509/RawSEM!G509)=TRUE,0,F509/RawSEM!G509)</f>
        <v>-7.9249784256433999E-3</v>
      </c>
      <c r="Y509" s="75">
        <f>IF(ISERROR(G509/RawSEM!H509)=TRUE,0,G509/RawSEM!H509)</f>
        <v>1.6282648693781978E-3</v>
      </c>
      <c r="Z509" s="75">
        <f>IF(ISERROR(H509/RawSEM!I509)=TRUE,0,H509/RawSEM!I509)</f>
        <v>6.436939655598016E-2</v>
      </c>
      <c r="AA509" s="75">
        <f>IF(ISERROR(I509/RawSEM!J509)=TRUE,0,I509/RawSEM!J509)</f>
        <v>-1.108593343733748E-2</v>
      </c>
      <c r="AB509" s="56" t="str">
        <f t="shared" si="38"/>
        <v>12-Apr-2025  Bl No 28</v>
      </c>
      <c r="CQ509" s="75"/>
      <c r="CR509" s="75"/>
      <c r="CS509" s="75"/>
      <c r="CT509" s="75"/>
      <c r="CU509" s="75"/>
      <c r="CV509" s="75"/>
      <c r="CW509" s="75"/>
      <c r="CX509" s="56"/>
    </row>
    <row r="510" spans="1:102" ht="17.100000000000001" customHeight="1" x14ac:dyDescent="0.25">
      <c r="A510" s="60">
        <f>RawSEM!A510</f>
        <v>45759</v>
      </c>
      <c r="B510" s="18">
        <v>29</v>
      </c>
      <c r="C510" s="20">
        <f>-RawSEM!D510+RawSCADA!D510</f>
        <v>1.5058354444445285</v>
      </c>
      <c r="D510" s="20">
        <f>-RawSEM!E510+RawSCADA!E510</f>
        <v>-1.4281137777777815</v>
      </c>
      <c r="E510" s="20">
        <f>-RawSEM!F510+RawSCADA!F510</f>
        <v>1.8202668888888809</v>
      </c>
      <c r="F510" s="20">
        <f>-RawSEM!G510+RawSCADA!G510</f>
        <v>-1.0129884444444315</v>
      </c>
      <c r="G510" s="20">
        <f>-RawSEM!H510+RawSCADA!H510</f>
        <v>0.38629099999999994</v>
      </c>
      <c r="H510" s="20">
        <f>-RawSEM!I510+RawSCADA!I510</f>
        <v>7.2327333333333854E-2</v>
      </c>
      <c r="I510" s="20">
        <f>-RawSEM!J510+RawSCADA!J510</f>
        <v>-0.98950022222221889</v>
      </c>
      <c r="J510" s="56" t="str">
        <f t="shared" si="37"/>
        <v>12-Apr-2025  Bl No 29</v>
      </c>
      <c r="K510" s="18">
        <f t="shared" si="36"/>
        <v>12</v>
      </c>
      <c r="U510" s="75">
        <f>IF(ISERROR(C510/RawSEM!D510)=TRUE,0,C510/RawSEM!D510)</f>
        <v>1.5268395656128381E-3</v>
      </c>
      <c r="V510" s="75">
        <f>IF(ISERROR(D510/RawSEM!E510)=TRUE,0,D510/RawSEM!E510)</f>
        <v>-6.9763829258648246E-3</v>
      </c>
      <c r="W510" s="75">
        <f>IF(ISERROR(E510/RawSEM!F510)=TRUE,0,E510/RawSEM!F510)</f>
        <v>1.0793329093059726E-2</v>
      </c>
      <c r="X510" s="75">
        <f>IF(ISERROR(F510/RawSEM!G510)=TRUE,0,F510/RawSEM!G510)</f>
        <v>-6.5336127862418185E-3</v>
      </c>
      <c r="Y510" s="75">
        <f>IF(ISERROR(G510/RawSEM!H510)=TRUE,0,G510/RawSEM!H510)</f>
        <v>2.7848740974000504E-3</v>
      </c>
      <c r="Z510" s="75">
        <f>IF(ISERROR(H510/RawSEM!I510)=TRUE,0,H510/RawSEM!I510)</f>
        <v>1.1401478847188676E-3</v>
      </c>
      <c r="AA510" s="75">
        <f>IF(ISERROR(I510/RawSEM!J510)=TRUE,0,I510/RawSEM!J510)</f>
        <v>-8.3333913503057036E-3</v>
      </c>
      <c r="AB510" s="56" t="str">
        <f t="shared" si="38"/>
        <v>12-Apr-2025  Bl No 29</v>
      </c>
      <c r="CQ510" s="75"/>
      <c r="CR510" s="75"/>
      <c r="CS510" s="75"/>
      <c r="CT510" s="75"/>
      <c r="CU510" s="75"/>
      <c r="CV510" s="75"/>
      <c r="CW510" s="75"/>
      <c r="CX510" s="56"/>
    </row>
    <row r="511" spans="1:102" ht="17.100000000000001" customHeight="1" x14ac:dyDescent="0.25">
      <c r="A511" s="60">
        <f>RawSEM!A511</f>
        <v>45759</v>
      </c>
      <c r="B511" s="18">
        <v>30</v>
      </c>
      <c r="C511" s="20">
        <f>-RawSEM!D511+RawSCADA!D511</f>
        <v>1.5627854444444438</v>
      </c>
      <c r="D511" s="20">
        <f>-RawSEM!E511+RawSCADA!E511</f>
        <v>2.2932272222222139</v>
      </c>
      <c r="E511" s="20">
        <f>-RawSEM!F511+RawSCADA!F511</f>
        <v>1.8152384444444465</v>
      </c>
      <c r="F511" s="20">
        <f>-RawSEM!G511+RawSCADA!G511</f>
        <v>-1.1408246666666457</v>
      </c>
      <c r="G511" s="20">
        <f>-RawSEM!H511+RawSCADA!H511</f>
        <v>0.3405435555555556</v>
      </c>
      <c r="H511" s="20">
        <f>-RawSEM!I511+RawSCADA!I511</f>
        <v>-0.58915900000000221</v>
      </c>
      <c r="I511" s="20">
        <f>-RawSEM!J511+RawSCADA!J511</f>
        <v>-1.2349992222222141</v>
      </c>
      <c r="J511" s="56" t="str">
        <f t="shared" si="37"/>
        <v>12-Apr-2025  Bl No 30</v>
      </c>
      <c r="K511" s="18">
        <f t="shared" si="36"/>
        <v>12</v>
      </c>
      <c r="U511" s="75">
        <f>IF(ISERROR(C511/RawSEM!D511)=TRUE,0,C511/RawSEM!D511)</f>
        <v>1.6006484440510001E-3</v>
      </c>
      <c r="V511" s="75">
        <f>IF(ISERROR(D511/RawSEM!E511)=TRUE,0,D511/RawSEM!E511)</f>
        <v>9.9408798730029699E-3</v>
      </c>
      <c r="W511" s="75">
        <f>IF(ISERROR(E511/RawSEM!F511)=TRUE,0,E511/RawSEM!F511)</f>
        <v>1.0146109628675716E-2</v>
      </c>
      <c r="X511" s="75">
        <f>IF(ISERROR(F511/RawSEM!G511)=TRUE,0,F511/RawSEM!G511)</f>
        <v>-7.4322268058796565E-3</v>
      </c>
      <c r="Y511" s="75">
        <f>IF(ISERROR(G511/RawSEM!H511)=TRUE,0,G511/RawSEM!H511)</f>
        <v>2.77492760488419E-3</v>
      </c>
      <c r="Z511" s="75">
        <f>IF(ISERROR(H511/RawSEM!I511)=TRUE,0,H511/RawSEM!I511)</f>
        <v>-9.1666511077919174E-3</v>
      </c>
      <c r="AA511" s="75">
        <f>IF(ISERROR(I511/RawSEM!J511)=TRUE,0,I511/RawSEM!J511)</f>
        <v>-1.011120881192169E-2</v>
      </c>
      <c r="AB511" s="56" t="str">
        <f t="shared" si="38"/>
        <v>12-Apr-2025  Bl No 30</v>
      </c>
      <c r="CQ511" s="75"/>
      <c r="CR511" s="75"/>
      <c r="CS511" s="75"/>
      <c r="CT511" s="75"/>
      <c r="CU511" s="75"/>
      <c r="CV511" s="75"/>
      <c r="CW511" s="75"/>
      <c r="CX511" s="56"/>
    </row>
    <row r="512" spans="1:102" ht="17.100000000000001" customHeight="1" x14ac:dyDescent="0.25">
      <c r="A512" s="60">
        <f>RawSEM!A512</f>
        <v>45759</v>
      </c>
      <c r="B512" s="18">
        <v>31</v>
      </c>
      <c r="C512" s="20">
        <f>-RawSEM!D512+RawSCADA!D512</f>
        <v>1.5511443333332409</v>
      </c>
      <c r="D512" s="20">
        <f>-RawSEM!E512+RawSCADA!E512</f>
        <v>2.2910784444444516</v>
      </c>
      <c r="E512" s="20">
        <f>-RawSEM!F512+RawSCADA!F512</f>
        <v>2.1031969999999944</v>
      </c>
      <c r="F512" s="20">
        <f>-RawSEM!G512+RawSCADA!G512</f>
        <v>-1.2202704444444521</v>
      </c>
      <c r="G512" s="20">
        <f>-RawSEM!H512+RawSCADA!H512</f>
        <v>0.7821962222222254</v>
      </c>
      <c r="H512" s="20">
        <f>-RawSEM!I512+RawSCADA!I512</f>
        <v>1.012005000000002</v>
      </c>
      <c r="I512" s="20">
        <f>-RawSEM!J512+RawSCADA!J512</f>
        <v>-1.1793337777777708</v>
      </c>
      <c r="J512" s="56" t="str">
        <f t="shared" si="37"/>
        <v>12-Apr-2025  Bl No 31</v>
      </c>
      <c r="K512" s="18">
        <f t="shared" si="36"/>
        <v>12</v>
      </c>
      <c r="U512" s="75">
        <f>IF(ISERROR(C512/RawSEM!D512)=TRUE,0,C512/RawSEM!D512)</f>
        <v>1.6264227304034736E-3</v>
      </c>
      <c r="V512" s="75">
        <f>IF(ISERROR(D512/RawSEM!E512)=TRUE,0,D512/RawSEM!E512)</f>
        <v>9.9783118927808494E-3</v>
      </c>
      <c r="W512" s="75">
        <f>IF(ISERROR(E512/RawSEM!F512)=TRUE,0,E512/RawSEM!F512)</f>
        <v>1.1509672582401615E-2</v>
      </c>
      <c r="X512" s="75">
        <f>IF(ISERROR(F512/RawSEM!G512)=TRUE,0,F512/RawSEM!G512)</f>
        <v>-7.7849368295701254E-3</v>
      </c>
      <c r="Y512" s="75">
        <f>IF(ISERROR(G512/RawSEM!H512)=TRUE,0,G512/RawSEM!H512)</f>
        <v>6.4781373999720513E-3</v>
      </c>
      <c r="Z512" s="75">
        <f>IF(ISERROR(H512/RawSEM!I512)=TRUE,0,H512/RawSEM!I512)</f>
        <v>1.6950826097443354E-2</v>
      </c>
      <c r="AA512" s="75">
        <f>IF(ISERROR(I512/RawSEM!J512)=TRUE,0,I512/RawSEM!J512)</f>
        <v>-9.668445499647238E-3</v>
      </c>
      <c r="AB512" s="56" t="str">
        <f t="shared" si="38"/>
        <v>12-Apr-2025  Bl No 31</v>
      </c>
      <c r="CQ512" s="75"/>
      <c r="CR512" s="75"/>
      <c r="CS512" s="75"/>
      <c r="CT512" s="75"/>
      <c r="CU512" s="75"/>
      <c r="CV512" s="75"/>
      <c r="CW512" s="75"/>
      <c r="CX512" s="56"/>
    </row>
    <row r="513" spans="1:102" ht="17.100000000000001" customHeight="1" x14ac:dyDescent="0.25">
      <c r="A513" s="60">
        <f>RawSEM!A513</f>
        <v>45759</v>
      </c>
      <c r="B513" s="18">
        <v>32</v>
      </c>
      <c r="C513" s="20">
        <f>-RawSEM!D513+RawSCADA!D513</f>
        <v>-1.0442537777778398</v>
      </c>
      <c r="D513" s="20">
        <f>-RawSEM!E513+RawSCADA!E513</f>
        <v>2.2108296666666831</v>
      </c>
      <c r="E513" s="20">
        <f>-RawSEM!F513+RawSCADA!F513</f>
        <v>1.8419306666666841</v>
      </c>
      <c r="F513" s="20">
        <f>-RawSEM!G513+RawSCADA!G513</f>
        <v>-0.80190622222221464</v>
      </c>
      <c r="G513" s="20">
        <f>-RawSEM!H513+RawSCADA!H513</f>
        <v>0.83800577777778074</v>
      </c>
      <c r="H513" s="20">
        <f>-RawSEM!I513+RawSCADA!I513</f>
        <v>-3.3046536666666668</v>
      </c>
      <c r="I513" s="20">
        <f>-RawSEM!J513+RawSCADA!J513</f>
        <v>-1.2909006666666585</v>
      </c>
      <c r="J513" s="56" t="str">
        <f t="shared" si="37"/>
        <v>12-Apr-2025  Bl No 32</v>
      </c>
      <c r="K513" s="18">
        <f t="shared" si="36"/>
        <v>12</v>
      </c>
      <c r="U513" s="75">
        <f>IF(ISERROR(C513/RawSEM!D513)=TRUE,0,C513/RawSEM!D513)</f>
        <v>-1.0970981659167833E-3</v>
      </c>
      <c r="V513" s="75">
        <f>IF(ISERROR(D513/RawSEM!E513)=TRUE,0,D513/RawSEM!E513)</f>
        <v>9.6227944221180493E-3</v>
      </c>
      <c r="W513" s="75">
        <f>IF(ISERROR(E513/RawSEM!F513)=TRUE,0,E513/RawSEM!F513)</f>
        <v>9.9901541029332915E-3</v>
      </c>
      <c r="X513" s="75">
        <f>IF(ISERROR(F513/RawSEM!G513)=TRUE,0,F513/RawSEM!G513)</f>
        <v>-5.1556631876457223E-3</v>
      </c>
      <c r="Y513" s="75">
        <f>IF(ISERROR(G513/RawSEM!H513)=TRUE,0,G513/RawSEM!H513)</f>
        <v>7.2758715164424944E-3</v>
      </c>
      <c r="Z513" s="75">
        <f>IF(ISERROR(H513/RawSEM!I513)=TRUE,0,H513/RawSEM!I513)</f>
        <v>-4.8699831215172164E-2</v>
      </c>
      <c r="AA513" s="75">
        <f>IF(ISERROR(I513/RawSEM!J513)=TRUE,0,I513/RawSEM!J513)</f>
        <v>-1.0891176596314252E-2</v>
      </c>
      <c r="AB513" s="56" t="str">
        <f t="shared" si="38"/>
        <v>12-Apr-2025  Bl No 32</v>
      </c>
      <c r="CQ513" s="75"/>
      <c r="CR513" s="75"/>
      <c r="CS513" s="75"/>
      <c r="CT513" s="75"/>
      <c r="CU513" s="75"/>
      <c r="CV513" s="75"/>
      <c r="CW513" s="75"/>
      <c r="CX513" s="56"/>
    </row>
    <row r="514" spans="1:102" ht="17.100000000000001" customHeight="1" x14ac:dyDescent="0.25">
      <c r="A514" s="60">
        <f>RawSEM!A514</f>
        <v>45759</v>
      </c>
      <c r="B514" s="18">
        <v>33</v>
      </c>
      <c r="C514" s="20">
        <f>-RawSEM!D514+RawSCADA!D514</f>
        <v>9.9697981111111176</v>
      </c>
      <c r="D514" s="20">
        <f>-RawSEM!E514+RawSCADA!E514</f>
        <v>2.5382419999999968</v>
      </c>
      <c r="E514" s="20">
        <f>-RawSEM!F514+RawSCADA!F514</f>
        <v>3.6400575555555577</v>
      </c>
      <c r="F514" s="20">
        <f>-RawSEM!G514+RawSCADA!G514</f>
        <v>9.5370222222243228E-2</v>
      </c>
      <c r="G514" s="20">
        <f>-RawSEM!H514+RawSCADA!H514</f>
        <v>-0.84446688888888843</v>
      </c>
      <c r="H514" s="20">
        <f>-RawSEM!I514+RawSCADA!I514</f>
        <v>-0.88782244444445269</v>
      </c>
      <c r="I514" s="20">
        <f>-RawSEM!J514+RawSCADA!J514</f>
        <v>-0.93904211111110669</v>
      </c>
      <c r="J514" s="56" t="str">
        <f t="shared" si="37"/>
        <v>12-Apr-2025  Bl No 33</v>
      </c>
      <c r="K514" s="18">
        <f t="shared" ref="K514:K577" si="39">DAY(A514)</f>
        <v>12</v>
      </c>
      <c r="U514" s="75">
        <f>IF(ISERROR(C514/RawSEM!D514)=TRUE,0,C514/RawSEM!D514)</f>
        <v>1.035121586256252E-2</v>
      </c>
      <c r="V514" s="75">
        <f>IF(ISERROR(D514/RawSEM!E514)=TRUE,0,D514/RawSEM!E514)</f>
        <v>1.1887542913544611E-2</v>
      </c>
      <c r="W514" s="75">
        <f>IF(ISERROR(E514/RawSEM!F514)=TRUE,0,E514/RawSEM!F514)</f>
        <v>1.9437711958786068E-2</v>
      </c>
      <c r="X514" s="75">
        <f>IF(ISERROR(F514/RawSEM!G514)=TRUE,0,F514/RawSEM!G514)</f>
        <v>6.3719791345291188E-4</v>
      </c>
      <c r="Y514" s="75">
        <f>IF(ISERROR(G514/RawSEM!H514)=TRUE,0,G514/RawSEM!H514)</f>
        <v>-7.2605588647538999E-3</v>
      </c>
      <c r="Z514" s="75">
        <f>IF(ISERROR(H514/RawSEM!I514)=TRUE,0,H514/RawSEM!I514)</f>
        <v>-1.1095561443267005E-2</v>
      </c>
      <c r="AA514" s="75">
        <f>IF(ISERROR(I514/RawSEM!J514)=TRUE,0,I514/RawSEM!J514)</f>
        <v>-8.4127275644777233E-3</v>
      </c>
      <c r="AB514" s="56" t="str">
        <f t="shared" si="38"/>
        <v>12-Apr-2025  Bl No 33</v>
      </c>
      <c r="CQ514" s="75"/>
      <c r="CR514" s="75"/>
      <c r="CS514" s="75"/>
      <c r="CT514" s="75"/>
      <c r="CU514" s="75"/>
      <c r="CV514" s="75"/>
      <c r="CW514" s="75"/>
      <c r="CX514" s="56"/>
    </row>
    <row r="515" spans="1:102" ht="17.100000000000001" customHeight="1" x14ac:dyDescent="0.25">
      <c r="A515" s="60">
        <f>RawSEM!A515</f>
        <v>45759</v>
      </c>
      <c r="B515" s="18">
        <v>34</v>
      </c>
      <c r="C515" s="20">
        <f>-RawSEM!D515+RawSCADA!D515</f>
        <v>10.481043</v>
      </c>
      <c r="D515" s="20">
        <f>-RawSEM!E515+RawSCADA!E515</f>
        <v>0.32595855555555886</v>
      </c>
      <c r="E515" s="20">
        <f>-RawSEM!F515+RawSCADA!F515</f>
        <v>3.3324493333333294</v>
      </c>
      <c r="F515" s="20">
        <f>-RawSEM!G515+RawSCADA!G515</f>
        <v>-0.76099988888887538</v>
      </c>
      <c r="G515" s="20">
        <f>-RawSEM!H515+RawSCADA!H515</f>
        <v>0.50827177777777877</v>
      </c>
      <c r="H515" s="20">
        <f>-RawSEM!I515+RawSCADA!I515</f>
        <v>0.43223688888888034</v>
      </c>
      <c r="I515" s="20">
        <f>-RawSEM!J515+RawSCADA!J515</f>
        <v>-0.89970055555555462</v>
      </c>
      <c r="J515" s="56" t="str">
        <f t="shared" ref="J515:J578" si="40">TEXT(A515,"DD-MMM-YYYY") &amp;"  " &amp;"Bl No " &amp;B515</f>
        <v>12-Apr-2025  Bl No 34</v>
      </c>
      <c r="K515" s="18">
        <f t="shared" si="39"/>
        <v>12</v>
      </c>
      <c r="U515" s="75">
        <f>IF(ISERROR(C515/RawSEM!D515)=TRUE,0,C515/RawSEM!D515)</f>
        <v>1.0629543720842832E-2</v>
      </c>
      <c r="V515" s="75">
        <f>IF(ISERROR(D515/RawSEM!E515)=TRUE,0,D515/RawSEM!E515)</f>
        <v>1.5401504464497998E-3</v>
      </c>
      <c r="W515" s="75">
        <f>IF(ISERROR(E515/RawSEM!F515)=TRUE,0,E515/RawSEM!F515)</f>
        <v>1.7682641157289177E-2</v>
      </c>
      <c r="X515" s="75">
        <f>IF(ISERROR(F515/RawSEM!G515)=TRUE,0,F515/RawSEM!G515)</f>
        <v>-5.2200456648349592E-3</v>
      </c>
      <c r="Y515" s="75">
        <f>IF(ISERROR(G515/RawSEM!H515)=TRUE,0,G515/RawSEM!H515)</f>
        <v>4.3626381717083024E-3</v>
      </c>
      <c r="Z515" s="75">
        <f>IF(ISERROR(H515/RawSEM!I515)=TRUE,0,H515/RawSEM!I515)</f>
        <v>5.4387480734342008E-3</v>
      </c>
      <c r="AA515" s="75">
        <f>IF(ISERROR(I515/RawSEM!J515)=TRUE,0,I515/RawSEM!J515)</f>
        <v>-7.8382599156980697E-3</v>
      </c>
      <c r="AB515" s="56" t="str">
        <f t="shared" ref="AB515:AB578" si="41">TEXT(A515,"dd-mmm-yyyy") &amp;"  " &amp; "Bl No " &amp; B515:B515</f>
        <v>12-Apr-2025  Bl No 34</v>
      </c>
      <c r="CQ515" s="75"/>
      <c r="CR515" s="75"/>
      <c r="CS515" s="75"/>
      <c r="CT515" s="75"/>
      <c r="CU515" s="75"/>
      <c r="CV515" s="75"/>
      <c r="CW515" s="75"/>
      <c r="CX515" s="56"/>
    </row>
    <row r="516" spans="1:102" ht="17.100000000000001" customHeight="1" x14ac:dyDescent="0.25">
      <c r="A516" s="60">
        <f>RawSEM!A516</f>
        <v>45759</v>
      </c>
      <c r="B516" s="18">
        <v>35</v>
      </c>
      <c r="C516" s="20">
        <f>-RawSEM!D516+RawSCADA!D516</f>
        <v>8.8989738888889178</v>
      </c>
      <c r="D516" s="20">
        <f>-RawSEM!E516+RawSCADA!E516</f>
        <v>0.48434188888887775</v>
      </c>
      <c r="E516" s="20">
        <f>-RawSEM!F516+RawSCADA!F516</f>
        <v>3.8062118888888961</v>
      </c>
      <c r="F516" s="20">
        <f>-RawSEM!G516+RawSCADA!G516</f>
        <v>-0.34834677777777756</v>
      </c>
      <c r="G516" s="20">
        <f>-RawSEM!H516+RawSCADA!H516</f>
        <v>-0.28241588888889169</v>
      </c>
      <c r="H516" s="20">
        <f>-RawSEM!I516+RawSCADA!I516</f>
        <v>1.1130125555555566</v>
      </c>
      <c r="I516" s="20">
        <f>-RawSEM!J516+RawSCADA!J516</f>
        <v>-1.0266099999999909</v>
      </c>
      <c r="J516" s="56" t="str">
        <f t="shared" si="40"/>
        <v>12-Apr-2025  Bl No 35</v>
      </c>
      <c r="K516" s="18">
        <f t="shared" si="39"/>
        <v>12</v>
      </c>
      <c r="U516" s="75">
        <f>IF(ISERROR(C516/RawSEM!D516)=TRUE,0,C516/RawSEM!D516)</f>
        <v>8.9060328817992945E-3</v>
      </c>
      <c r="V516" s="75">
        <f>IF(ISERROR(D516/RawSEM!E516)=TRUE,0,D516/RawSEM!E516)</f>
        <v>2.4876326039980751E-3</v>
      </c>
      <c r="W516" s="75">
        <f>IF(ISERROR(E516/RawSEM!F516)=TRUE,0,E516/RawSEM!F516)</f>
        <v>2.0557605560554582E-2</v>
      </c>
      <c r="X516" s="75">
        <f>IF(ISERROR(F516/RawSEM!G516)=TRUE,0,F516/RawSEM!G516)</f>
        <v>-2.451940727297167E-3</v>
      </c>
      <c r="Y516" s="75">
        <f>IF(ISERROR(G516/RawSEM!H516)=TRUE,0,G516/RawSEM!H516)</f>
        <v>-2.7674808804571543E-3</v>
      </c>
      <c r="Z516" s="75">
        <f>IF(ISERROR(H516/RawSEM!I516)=TRUE,0,H516/RawSEM!I516)</f>
        <v>1.4153550371772017E-2</v>
      </c>
      <c r="AA516" s="75">
        <f>IF(ISERROR(I516/RawSEM!J516)=TRUE,0,I516/RawSEM!J516)</f>
        <v>-8.7546902715240054E-3</v>
      </c>
      <c r="AB516" s="56" t="str">
        <f t="shared" si="41"/>
        <v>12-Apr-2025  Bl No 35</v>
      </c>
      <c r="CQ516" s="75"/>
      <c r="CR516" s="75"/>
      <c r="CS516" s="75"/>
      <c r="CT516" s="75"/>
      <c r="CU516" s="75"/>
      <c r="CV516" s="75"/>
      <c r="CW516" s="75"/>
      <c r="CX516" s="56"/>
    </row>
    <row r="517" spans="1:102" ht="17.100000000000001" customHeight="1" x14ac:dyDescent="0.25">
      <c r="A517" s="60">
        <f>RawSEM!A517</f>
        <v>45759</v>
      </c>
      <c r="B517" s="18">
        <v>36</v>
      </c>
      <c r="C517" s="20">
        <f>-RawSEM!D517+RawSCADA!D517</f>
        <v>12.128593666666575</v>
      </c>
      <c r="D517" s="20">
        <f>-RawSEM!E517+RawSCADA!E517</f>
        <v>0.39427233333333334</v>
      </c>
      <c r="E517" s="20">
        <f>-RawSEM!F517+RawSCADA!F517</f>
        <v>3.0622673333333523</v>
      </c>
      <c r="F517" s="20">
        <f>-RawSEM!G517+RawSCADA!G517</f>
        <v>-0.54029966666666951</v>
      </c>
      <c r="G517" s="20">
        <f>-RawSEM!H517+RawSCADA!H517</f>
        <v>5.1255555555940191E-4</v>
      </c>
      <c r="H517" s="20">
        <f>-RawSEM!I517+RawSCADA!I517</f>
        <v>-0.30366533333332768</v>
      </c>
      <c r="I517" s="20">
        <f>-RawSEM!J517+RawSCADA!J517</f>
        <v>0.20289266666667061</v>
      </c>
      <c r="J517" s="56" t="str">
        <f t="shared" si="40"/>
        <v>12-Apr-2025  Bl No 36</v>
      </c>
      <c r="K517" s="18">
        <f t="shared" si="39"/>
        <v>12</v>
      </c>
      <c r="U517" s="75">
        <f>IF(ISERROR(C517/RawSEM!D517)=TRUE,0,C517/RawSEM!D517)</f>
        <v>1.2043710893013392E-2</v>
      </c>
      <c r="V517" s="75">
        <f>IF(ISERROR(D517/RawSEM!E517)=TRUE,0,D517/RawSEM!E517)</f>
        <v>2.0736760552350635E-3</v>
      </c>
      <c r="W517" s="75">
        <f>IF(ISERROR(E517/RawSEM!F517)=TRUE,0,E517/RawSEM!F517)</f>
        <v>1.6705110888541319E-2</v>
      </c>
      <c r="X517" s="75">
        <f>IF(ISERROR(F517/RawSEM!G517)=TRUE,0,F517/RawSEM!G517)</f>
        <v>-3.7483477682621206E-3</v>
      </c>
      <c r="Y517" s="75">
        <f>IF(ISERROR(G517/RawSEM!H517)=TRUE,0,G517/RawSEM!H517)</f>
        <v>5.2703424020635085E-6</v>
      </c>
      <c r="Z517" s="75">
        <f>IF(ISERROR(H517/RawSEM!I517)=TRUE,0,H517/RawSEM!I517)</f>
        <v>-4.0007342762986104E-3</v>
      </c>
      <c r="AA517" s="75">
        <f>IF(ISERROR(I517/RawSEM!J517)=TRUE,0,I517/RawSEM!J517)</f>
        <v>1.8839387411479591E-3</v>
      </c>
      <c r="AB517" s="56" t="str">
        <f t="shared" si="41"/>
        <v>12-Apr-2025  Bl No 36</v>
      </c>
      <c r="CQ517" s="75"/>
      <c r="CR517" s="75"/>
      <c r="CS517" s="75"/>
      <c r="CT517" s="75"/>
      <c r="CU517" s="75"/>
      <c r="CV517" s="75"/>
      <c r="CW517" s="75"/>
      <c r="CX517" s="56"/>
    </row>
    <row r="518" spans="1:102" ht="17.100000000000001" customHeight="1" x14ac:dyDescent="0.25">
      <c r="A518" s="60">
        <f>RawSEM!A518</f>
        <v>45759</v>
      </c>
      <c r="B518" s="18">
        <v>37</v>
      </c>
      <c r="C518" s="20">
        <f>-RawSEM!D518+RawSCADA!D518</f>
        <v>6.7592261111110474</v>
      </c>
      <c r="D518" s="20">
        <f>-RawSEM!E518+RawSCADA!E518</f>
        <v>0.62496900000002142</v>
      </c>
      <c r="E518" s="20">
        <f>-RawSEM!F518+RawSCADA!F518</f>
        <v>2.8260052222222214</v>
      </c>
      <c r="F518" s="20">
        <f>-RawSEM!G518+RawSCADA!G518</f>
        <v>4.0471555555541272E-2</v>
      </c>
      <c r="G518" s="20">
        <f>-RawSEM!H518+RawSCADA!H518</f>
        <v>-0.39050544444444313</v>
      </c>
      <c r="H518" s="20">
        <f>-RawSEM!I518+RawSCADA!I518</f>
        <v>6.0301666666674691E-2</v>
      </c>
      <c r="I518" s="20">
        <f>-RawSEM!J518+RawSCADA!J518</f>
        <v>-1.0727131111111134</v>
      </c>
      <c r="J518" s="56" t="str">
        <f t="shared" si="40"/>
        <v>12-Apr-2025  Bl No 37</v>
      </c>
      <c r="K518" s="18">
        <f t="shared" si="39"/>
        <v>12</v>
      </c>
      <c r="U518" s="75">
        <f>IF(ISERROR(C518/RawSEM!D518)=TRUE,0,C518/RawSEM!D518)</f>
        <v>6.6581616884140828E-3</v>
      </c>
      <c r="V518" s="75">
        <f>IF(ISERROR(D518/RawSEM!E518)=TRUE,0,D518/RawSEM!E518)</f>
        <v>3.3001944982934957E-3</v>
      </c>
      <c r="W518" s="75">
        <f>IF(ISERROR(E518/RawSEM!F518)=TRUE,0,E518/RawSEM!F518)</f>
        <v>1.6048495341187321E-2</v>
      </c>
      <c r="X518" s="75">
        <f>IF(ISERROR(F518/RawSEM!G518)=TRUE,0,F518/RawSEM!G518)</f>
        <v>2.8728985101212197E-4</v>
      </c>
      <c r="Y518" s="75">
        <f>IF(ISERROR(G518/RawSEM!H518)=TRUE,0,G518/RawSEM!H518)</f>
        <v>-4.0744879514161194E-3</v>
      </c>
      <c r="Z518" s="75">
        <f>IF(ISERROR(H518/RawSEM!I518)=TRUE,0,H518/RawSEM!I518)</f>
        <v>9.3780585415227647E-4</v>
      </c>
      <c r="AA518" s="75">
        <f>IF(ISERROR(I518/RawSEM!J518)=TRUE,0,I518/RawSEM!J518)</f>
        <v>-1.0261662117463013E-2</v>
      </c>
      <c r="AB518" s="56" t="str">
        <f t="shared" si="41"/>
        <v>12-Apr-2025  Bl No 37</v>
      </c>
      <c r="CQ518" s="75"/>
      <c r="CR518" s="75"/>
      <c r="CS518" s="75"/>
      <c r="CT518" s="75"/>
      <c r="CU518" s="75"/>
      <c r="CV518" s="75"/>
      <c r="CW518" s="75"/>
      <c r="CX518" s="56"/>
    </row>
    <row r="519" spans="1:102" ht="17.100000000000001" customHeight="1" x14ac:dyDescent="0.25">
      <c r="A519" s="60">
        <f>RawSEM!A519</f>
        <v>45759</v>
      </c>
      <c r="B519" s="18">
        <v>38</v>
      </c>
      <c r="C519" s="20">
        <f>-RawSEM!D519+RawSCADA!D519</f>
        <v>3.92115466666678</v>
      </c>
      <c r="D519" s="20">
        <f>-RawSEM!E519+RawSCADA!E519</f>
        <v>0.48305755555557539</v>
      </c>
      <c r="E519" s="20">
        <f>-RawSEM!F519+RawSCADA!F519</f>
        <v>3.1704421111111003</v>
      </c>
      <c r="F519" s="20">
        <f>-RawSEM!G519+RawSCADA!G519</f>
        <v>0.41660400000000664</v>
      </c>
      <c r="G519" s="20">
        <f>-RawSEM!H519+RawSCADA!H519</f>
        <v>-0.30657633333332512</v>
      </c>
      <c r="H519" s="20">
        <f>-RawSEM!I519+RawSCADA!I519</f>
        <v>-0.19068333333333243</v>
      </c>
      <c r="I519" s="20">
        <f>-RawSEM!J519+RawSCADA!J519</f>
        <v>-0.71205422222222126</v>
      </c>
      <c r="J519" s="56" t="str">
        <f t="shared" si="40"/>
        <v>12-Apr-2025  Bl No 38</v>
      </c>
      <c r="K519" s="18">
        <f t="shared" si="39"/>
        <v>12</v>
      </c>
      <c r="U519" s="75">
        <f>IF(ISERROR(C519/RawSEM!D519)=TRUE,0,C519/RawSEM!D519)</f>
        <v>3.795224561448447E-3</v>
      </c>
      <c r="V519" s="75">
        <f>IF(ISERROR(D519/RawSEM!E519)=TRUE,0,D519/RawSEM!E519)</f>
        <v>2.5816271802561407E-3</v>
      </c>
      <c r="W519" s="75">
        <f>IF(ISERROR(E519/RawSEM!F519)=TRUE,0,E519/RawSEM!F519)</f>
        <v>1.8887328733754993E-2</v>
      </c>
      <c r="X519" s="75">
        <f>IF(ISERROR(F519/RawSEM!G519)=TRUE,0,F519/RawSEM!G519)</f>
        <v>3.0178771647410918E-3</v>
      </c>
      <c r="Y519" s="75">
        <f>IF(ISERROR(G519/RawSEM!H519)=TRUE,0,G519/RawSEM!H519)</f>
        <v>-3.249558353825629E-3</v>
      </c>
      <c r="Z519" s="75">
        <f>IF(ISERROR(H519/RawSEM!I519)=TRUE,0,H519/RawSEM!I519)</f>
        <v>-3.0662005591574758E-3</v>
      </c>
      <c r="AA519" s="75">
        <f>IF(ISERROR(I519/RawSEM!J519)=TRUE,0,I519/RawSEM!J519)</f>
        <v>-7.0584280553352627E-3</v>
      </c>
      <c r="AB519" s="56" t="str">
        <f t="shared" si="41"/>
        <v>12-Apr-2025  Bl No 38</v>
      </c>
      <c r="CQ519" s="75"/>
      <c r="CR519" s="75"/>
      <c r="CS519" s="75"/>
      <c r="CT519" s="75"/>
      <c r="CU519" s="75"/>
      <c r="CV519" s="75"/>
      <c r="CW519" s="75"/>
      <c r="CX519" s="56"/>
    </row>
    <row r="520" spans="1:102" ht="17.100000000000001" customHeight="1" x14ac:dyDescent="0.25">
      <c r="A520" s="60">
        <f>RawSEM!A520</f>
        <v>45759</v>
      </c>
      <c r="B520" s="18">
        <v>39</v>
      </c>
      <c r="C520" s="20">
        <f>-RawSEM!D520+RawSCADA!D520</f>
        <v>8.9806361111111528</v>
      </c>
      <c r="D520" s="20">
        <f>-RawSEM!E520+RawSCADA!E520</f>
        <v>0.39658755555555558</v>
      </c>
      <c r="E520" s="20">
        <f>-RawSEM!F520+RawSCADA!F520</f>
        <v>3.6166621111111112</v>
      </c>
      <c r="F520" s="20">
        <f>-RawSEM!G520+RawSCADA!G520</f>
        <v>-1.0303644444444444</v>
      </c>
      <c r="G520" s="20">
        <f>-RawSEM!H520+RawSCADA!H520</f>
        <v>-0.38293822222222218</v>
      </c>
      <c r="H520" s="20">
        <f>-RawSEM!I520+RawSCADA!I520</f>
        <v>-7.5490999999999531E-2</v>
      </c>
      <c r="I520" s="20">
        <f>-RawSEM!J520+RawSCADA!J520</f>
        <v>-1.4479512222222155</v>
      </c>
      <c r="J520" s="56" t="str">
        <f t="shared" si="40"/>
        <v>12-Apr-2025  Bl No 39</v>
      </c>
      <c r="K520" s="18">
        <f t="shared" si="39"/>
        <v>12</v>
      </c>
      <c r="U520" s="75">
        <f>IF(ISERROR(C520/RawSEM!D520)=TRUE,0,C520/RawSEM!D520)</f>
        <v>8.5712935862223682E-3</v>
      </c>
      <c r="V520" s="75">
        <f>IF(ISERROR(D520/RawSEM!E520)=TRUE,0,D520/RawSEM!E520)</f>
        <v>2.199854618414954E-3</v>
      </c>
      <c r="W520" s="75">
        <f>IF(ISERROR(E520/RawSEM!F520)=TRUE,0,E520/RawSEM!F520)</f>
        <v>2.2532625274977982E-2</v>
      </c>
      <c r="X520" s="75">
        <f>IF(ISERROR(F520/RawSEM!G520)=TRUE,0,F520/RawSEM!G520)</f>
        <v>-7.7405910743551234E-3</v>
      </c>
      <c r="Y520" s="75">
        <f>IF(ISERROR(G520/RawSEM!H520)=TRUE,0,G520/RawSEM!H520)</f>
        <v>-3.8602020755937622E-3</v>
      </c>
      <c r="Z520" s="75">
        <f>IF(ISERROR(H520/RawSEM!I520)=TRUE,0,H520/RawSEM!I520)</f>
        <v>-1.1576953748006309E-3</v>
      </c>
      <c r="AA520" s="75">
        <f>IF(ISERROR(I520/RawSEM!J520)=TRUE,0,I520/RawSEM!J520)</f>
        <v>-1.3722158831968168E-2</v>
      </c>
      <c r="AB520" s="56" t="str">
        <f t="shared" si="41"/>
        <v>12-Apr-2025  Bl No 39</v>
      </c>
      <c r="CQ520" s="75"/>
      <c r="CR520" s="75"/>
      <c r="CS520" s="75"/>
      <c r="CT520" s="75"/>
      <c r="CU520" s="75"/>
      <c r="CV520" s="75"/>
      <c r="CW520" s="75"/>
      <c r="CX520" s="56"/>
    </row>
    <row r="521" spans="1:102" ht="17.100000000000001" customHeight="1" x14ac:dyDescent="0.25">
      <c r="A521" s="60">
        <f>RawSEM!A521</f>
        <v>45759</v>
      </c>
      <c r="B521" s="18">
        <v>40</v>
      </c>
      <c r="C521" s="20">
        <f>-RawSEM!D521+RawSCADA!D521</f>
        <v>8.8443822222222934</v>
      </c>
      <c r="D521" s="20">
        <f>-RawSEM!E521+RawSCADA!E521</f>
        <v>-2.5924666666668372E-2</v>
      </c>
      <c r="E521" s="20">
        <f>-RawSEM!F521+RawSCADA!F521</f>
        <v>4.1801116666666758</v>
      </c>
      <c r="F521" s="20">
        <f>-RawSEM!G521+RawSCADA!G521</f>
        <v>-0.21003544444445765</v>
      </c>
      <c r="G521" s="20">
        <f>-RawSEM!H521+RawSCADA!H521</f>
        <v>-1.2596777777773127E-2</v>
      </c>
      <c r="H521" s="20">
        <f>-RawSEM!I521+RawSCADA!I521</f>
        <v>0.5567835555555547</v>
      </c>
      <c r="I521" s="20">
        <f>-RawSEM!J521+RawSCADA!J521</f>
        <v>-1.0359692222222208</v>
      </c>
      <c r="J521" s="56" t="str">
        <f t="shared" si="40"/>
        <v>12-Apr-2025  Bl No 40</v>
      </c>
      <c r="K521" s="18">
        <f t="shared" si="39"/>
        <v>12</v>
      </c>
      <c r="U521" s="75">
        <f>IF(ISERROR(C521/RawSEM!D521)=TRUE,0,C521/RawSEM!D521)</f>
        <v>8.2287501554940429E-3</v>
      </c>
      <c r="V521" s="75">
        <f>IF(ISERROR(D521/RawSEM!E521)=TRUE,0,D521/RawSEM!E521)</f>
        <v>-1.4380977344490223E-4</v>
      </c>
      <c r="W521" s="75">
        <f>IF(ISERROR(E521/RawSEM!F521)=TRUE,0,E521/RawSEM!F521)</f>
        <v>2.7472575259481897E-2</v>
      </c>
      <c r="X521" s="75">
        <f>IF(ISERROR(F521/RawSEM!G521)=TRUE,0,F521/RawSEM!G521)</f>
        <v>-1.5952946297868357E-3</v>
      </c>
      <c r="Y521" s="75">
        <f>IF(ISERROR(G521/RawSEM!H521)=TRUE,0,G521/RawSEM!H521)</f>
        <v>-1.311836392753179E-4</v>
      </c>
      <c r="Z521" s="75">
        <f>IF(ISERROR(H521/RawSEM!I521)=TRUE,0,H521/RawSEM!I521)</f>
        <v>8.4043308269869509E-3</v>
      </c>
      <c r="AA521" s="75">
        <f>IF(ISERROR(I521/RawSEM!J521)=TRUE,0,I521/RawSEM!J521)</f>
        <v>-1.0300362136317022E-2</v>
      </c>
      <c r="AB521" s="56" t="str">
        <f t="shared" si="41"/>
        <v>12-Apr-2025  Bl No 40</v>
      </c>
      <c r="CQ521" s="75"/>
      <c r="CR521" s="75"/>
      <c r="CS521" s="75"/>
      <c r="CT521" s="75"/>
      <c r="CU521" s="75"/>
      <c r="CV521" s="75"/>
      <c r="CW521" s="75"/>
      <c r="CX521" s="56"/>
    </row>
    <row r="522" spans="1:102" ht="17.100000000000001" customHeight="1" x14ac:dyDescent="0.25">
      <c r="A522" s="60">
        <f>RawSEM!A522</f>
        <v>45759</v>
      </c>
      <c r="B522" s="18">
        <v>41</v>
      </c>
      <c r="C522" s="20">
        <f>-RawSEM!D522+RawSCADA!D522</f>
        <v>3.6006241111110739</v>
      </c>
      <c r="D522" s="20">
        <f>-RawSEM!E522+RawSCADA!E522</f>
        <v>-1.8802791111111219</v>
      </c>
      <c r="E522" s="20">
        <f>-RawSEM!F522+RawSCADA!F522</f>
        <v>4.3977401111111192</v>
      </c>
      <c r="F522" s="20">
        <f>-RawSEM!G522+RawSCADA!G522</f>
        <v>-3.101011111112939E-2</v>
      </c>
      <c r="G522" s="20">
        <f>-RawSEM!H522+RawSCADA!H522</f>
        <v>-0.42729955555556387</v>
      </c>
      <c r="H522" s="20">
        <f>-RawSEM!I522+RawSCADA!I522</f>
        <v>1.2812872222222325</v>
      </c>
      <c r="I522" s="20">
        <f>-RawSEM!J522+RawSCADA!J522</f>
        <v>-1.4956898888888901</v>
      </c>
      <c r="J522" s="56" t="str">
        <f t="shared" si="40"/>
        <v>12-Apr-2025  Bl No 41</v>
      </c>
      <c r="K522" s="18">
        <f t="shared" si="39"/>
        <v>12</v>
      </c>
      <c r="U522" s="75">
        <f>IF(ISERROR(C522/RawSEM!D522)=TRUE,0,C522/RawSEM!D522)</f>
        <v>3.2919274706864478E-3</v>
      </c>
      <c r="V522" s="75">
        <f>IF(ISERROR(D522/RawSEM!E522)=TRUE,0,D522/RawSEM!E522)</f>
        <v>-9.2381193709322653E-3</v>
      </c>
      <c r="W522" s="75">
        <f>IF(ISERROR(E522/RawSEM!F522)=TRUE,0,E522/RawSEM!F522)</f>
        <v>2.8876685138272989E-2</v>
      </c>
      <c r="X522" s="75">
        <f>IF(ISERROR(F522/RawSEM!G522)=TRUE,0,F522/RawSEM!G522)</f>
        <v>-2.4116917331710552E-4</v>
      </c>
      <c r="Y522" s="75">
        <f>IF(ISERROR(G522/RawSEM!H522)=TRUE,0,G522/RawSEM!H522)</f>
        <v>-4.3624787190405991E-3</v>
      </c>
      <c r="Z522" s="75">
        <f>IF(ISERROR(H522/RawSEM!I522)=TRUE,0,H522/RawSEM!I522)</f>
        <v>1.9746622130712023E-2</v>
      </c>
      <c r="AA522" s="75">
        <f>IF(ISERROR(I522/RawSEM!J522)=TRUE,0,I522/RawSEM!J522)</f>
        <v>-1.4431366255334635E-2</v>
      </c>
      <c r="AB522" s="56" t="str">
        <f t="shared" si="41"/>
        <v>12-Apr-2025  Bl No 41</v>
      </c>
      <c r="CQ522" s="75"/>
      <c r="CR522" s="75"/>
      <c r="CS522" s="75"/>
      <c r="CT522" s="75"/>
      <c r="CU522" s="75"/>
      <c r="CV522" s="75"/>
      <c r="CW522" s="75"/>
      <c r="CX522" s="56"/>
    </row>
    <row r="523" spans="1:102" ht="17.100000000000001" customHeight="1" x14ac:dyDescent="0.25">
      <c r="A523" s="60">
        <f>RawSEM!A523</f>
        <v>45759</v>
      </c>
      <c r="B523" s="18">
        <v>42</v>
      </c>
      <c r="C523" s="20">
        <f>-RawSEM!D523+RawSCADA!D523</f>
        <v>3.0313215555554507</v>
      </c>
      <c r="D523" s="20">
        <f>-RawSEM!E523+RawSCADA!E523</f>
        <v>8.5957333333340102E-2</v>
      </c>
      <c r="E523" s="20">
        <f>-RawSEM!F523+RawSCADA!F523</f>
        <v>4.5304974444444213</v>
      </c>
      <c r="F523" s="20">
        <f>-RawSEM!G523+RawSCADA!G523</f>
        <v>7.2449111111112074E-2</v>
      </c>
      <c r="G523" s="20">
        <f>-RawSEM!H523+RawSCADA!H523</f>
        <v>-0.33032166666666285</v>
      </c>
      <c r="H523" s="20">
        <f>-RawSEM!I523+RawSCADA!I523</f>
        <v>0.34878855555555788</v>
      </c>
      <c r="I523" s="20">
        <f>-RawSEM!J523+RawSCADA!J523</f>
        <v>-1.5863942222222249</v>
      </c>
      <c r="J523" s="56" t="str">
        <f t="shared" si="40"/>
        <v>12-Apr-2025  Bl No 42</v>
      </c>
      <c r="K523" s="18">
        <f t="shared" si="39"/>
        <v>12</v>
      </c>
      <c r="U523" s="75">
        <f>IF(ISERROR(C523/RawSEM!D523)=TRUE,0,C523/RawSEM!D523)</f>
        <v>2.745143785752498E-3</v>
      </c>
      <c r="V523" s="75">
        <f>IF(ISERROR(D523/RawSEM!E523)=TRUE,0,D523/RawSEM!E523)</f>
        <v>4.0313463000763572E-4</v>
      </c>
      <c r="W523" s="75">
        <f>IF(ISERROR(E523/RawSEM!F523)=TRUE,0,E523/RawSEM!F523)</f>
        <v>3.0644722884727759E-2</v>
      </c>
      <c r="X523" s="75">
        <f>IF(ISERROR(F523/RawSEM!G523)=TRUE,0,F523/RawSEM!G523)</f>
        <v>6.2816726437171626E-4</v>
      </c>
      <c r="Y523" s="75">
        <f>IF(ISERROR(G523/RawSEM!H523)=TRUE,0,G523/RawSEM!H523)</f>
        <v>-3.3889990095975621E-3</v>
      </c>
      <c r="Z523" s="75">
        <f>IF(ISERROR(H523/RawSEM!I523)=TRUE,0,H523/RawSEM!I523)</f>
        <v>5.0175585145289248E-3</v>
      </c>
      <c r="AA523" s="75">
        <f>IF(ISERROR(I523/RawSEM!J523)=TRUE,0,I523/RawSEM!J523)</f>
        <v>-1.5623835124036064E-2</v>
      </c>
      <c r="AB523" s="56" t="str">
        <f t="shared" si="41"/>
        <v>12-Apr-2025  Bl No 42</v>
      </c>
      <c r="CQ523" s="75"/>
      <c r="CR523" s="75"/>
      <c r="CS523" s="75"/>
      <c r="CT523" s="75"/>
      <c r="CU523" s="75"/>
      <c r="CV523" s="75"/>
      <c r="CW523" s="75"/>
      <c r="CX523" s="56"/>
    </row>
    <row r="524" spans="1:102" ht="17.100000000000001" customHeight="1" x14ac:dyDescent="0.25">
      <c r="A524" s="60">
        <f>RawSEM!A524</f>
        <v>45759</v>
      </c>
      <c r="B524" s="18">
        <v>43</v>
      </c>
      <c r="C524" s="20">
        <f>-RawSEM!D524+RawSCADA!D524</f>
        <v>2.361378333333505</v>
      </c>
      <c r="D524" s="20">
        <f>-RawSEM!E524+RawSCADA!E524</f>
        <v>-0.82555688888888312</v>
      </c>
      <c r="E524" s="20">
        <f>-RawSEM!F524+RawSCADA!F524</f>
        <v>-0.71277122222221578</v>
      </c>
      <c r="F524" s="20">
        <f>-RawSEM!G524+RawSCADA!G524</f>
        <v>7.4705555555567571E-3</v>
      </c>
      <c r="G524" s="20">
        <f>-RawSEM!H524+RawSCADA!H524</f>
        <v>2.5257444444434896E-2</v>
      </c>
      <c r="H524" s="20">
        <f>-RawSEM!I524+RawSCADA!I524</f>
        <v>0.27668677777776907</v>
      </c>
      <c r="I524" s="20">
        <f>-RawSEM!J524+RawSCADA!J524</f>
        <v>-1.0923226666666608</v>
      </c>
      <c r="J524" s="56" t="str">
        <f t="shared" si="40"/>
        <v>12-Apr-2025  Bl No 43</v>
      </c>
      <c r="K524" s="18">
        <f t="shared" si="39"/>
        <v>12</v>
      </c>
      <c r="U524" s="75">
        <f>IF(ISERROR(C524/RawSEM!D524)=TRUE,0,C524/RawSEM!D524)</f>
        <v>2.0823992257621772E-3</v>
      </c>
      <c r="V524" s="75">
        <f>IF(ISERROR(D524/RawSEM!E524)=TRUE,0,D524/RawSEM!E524)</f>
        <v>-3.8416005684938945E-3</v>
      </c>
      <c r="W524" s="75">
        <f>IF(ISERROR(E524/RawSEM!F524)=TRUE,0,E524/RawSEM!F524)</f>
        <v>-5.2031274206119889E-3</v>
      </c>
      <c r="X524" s="75">
        <f>IF(ISERROR(F524/RawSEM!G524)=TRUE,0,F524/RawSEM!G524)</f>
        <v>7.1521969642826096E-5</v>
      </c>
      <c r="Y524" s="75">
        <f>IF(ISERROR(G524/RawSEM!H524)=TRUE,0,G524/RawSEM!H524)</f>
        <v>2.7175373612511503E-4</v>
      </c>
      <c r="Z524" s="75">
        <f>IF(ISERROR(H524/RawSEM!I524)=TRUE,0,H524/RawSEM!I524)</f>
        <v>3.9833514410684738E-3</v>
      </c>
      <c r="AA524" s="75">
        <f>IF(ISERROR(I524/RawSEM!J524)=TRUE,0,I524/RawSEM!J524)</f>
        <v>-1.0120695959835493E-2</v>
      </c>
      <c r="AB524" s="56" t="str">
        <f t="shared" si="41"/>
        <v>12-Apr-2025  Bl No 43</v>
      </c>
      <c r="CQ524" s="75"/>
      <c r="CR524" s="75"/>
      <c r="CS524" s="75"/>
      <c r="CT524" s="75"/>
      <c r="CU524" s="75"/>
      <c r="CV524" s="75"/>
      <c r="CW524" s="75"/>
      <c r="CX524" s="56"/>
    </row>
    <row r="525" spans="1:102" ht="17.100000000000001" customHeight="1" x14ac:dyDescent="0.25">
      <c r="A525" s="60">
        <f>RawSEM!A525</f>
        <v>45759</v>
      </c>
      <c r="B525" s="18">
        <v>44</v>
      </c>
      <c r="C525" s="20">
        <f>-RawSEM!D525+RawSCADA!D525</f>
        <v>2.0791958888889894</v>
      </c>
      <c r="D525" s="20">
        <f>-RawSEM!E525+RawSCADA!E525</f>
        <v>-4.5874666666662733E-2</v>
      </c>
      <c r="E525" s="20">
        <f>-RawSEM!F525+RawSCADA!F525</f>
        <v>2.6777921111111027</v>
      </c>
      <c r="F525" s="20">
        <f>-RawSEM!G525+RawSCADA!G525</f>
        <v>-0.60695077777778295</v>
      </c>
      <c r="G525" s="20">
        <f>-RawSEM!H525+RawSCADA!H525</f>
        <v>-0.39788099999999815</v>
      </c>
      <c r="H525" s="20">
        <f>-RawSEM!I525+RawSCADA!I525</f>
        <v>0.40656388888889694</v>
      </c>
      <c r="I525" s="20">
        <f>-RawSEM!J525+RawSCADA!J525</f>
        <v>-1.4837248888888865</v>
      </c>
      <c r="J525" s="56" t="str">
        <f t="shared" si="40"/>
        <v>12-Apr-2025  Bl No 44</v>
      </c>
      <c r="K525" s="18">
        <f t="shared" si="39"/>
        <v>12</v>
      </c>
      <c r="U525" s="75">
        <f>IF(ISERROR(C525/RawSEM!D525)=TRUE,0,C525/RawSEM!D525)</f>
        <v>1.8432952077767047E-3</v>
      </c>
      <c r="V525" s="75">
        <f>IF(ISERROR(D525/RawSEM!E525)=TRUE,0,D525/RawSEM!E525)</f>
        <v>-2.0851431977513332E-4</v>
      </c>
      <c r="W525" s="75">
        <f>IF(ISERROR(E525/RawSEM!F525)=TRUE,0,E525/RawSEM!F525)</f>
        <v>1.8418804535801168E-2</v>
      </c>
      <c r="X525" s="75">
        <f>IF(ISERROR(F525/RawSEM!G525)=TRUE,0,F525/RawSEM!G525)</f>
        <v>-5.9355669608526212E-3</v>
      </c>
      <c r="Y525" s="75">
        <f>IF(ISERROR(G525/RawSEM!H525)=TRUE,0,G525/RawSEM!H525)</f>
        <v>-4.5640279154277952E-3</v>
      </c>
      <c r="Z525" s="75">
        <f>IF(ISERROR(H525/RawSEM!I525)=TRUE,0,H525/RawSEM!I525)</f>
        <v>5.8277700691610609E-3</v>
      </c>
      <c r="AA525" s="75">
        <f>IF(ISERROR(I525/RawSEM!J525)=TRUE,0,I525/RawSEM!J525)</f>
        <v>-1.3450160714702977E-2</v>
      </c>
      <c r="AB525" s="56" t="str">
        <f t="shared" si="41"/>
        <v>12-Apr-2025  Bl No 44</v>
      </c>
      <c r="CQ525" s="75"/>
      <c r="CR525" s="75"/>
      <c r="CS525" s="75"/>
      <c r="CT525" s="75"/>
      <c r="CU525" s="75"/>
      <c r="CV525" s="75"/>
      <c r="CW525" s="75"/>
      <c r="CX525" s="56"/>
    </row>
    <row r="526" spans="1:102" ht="17.100000000000001" customHeight="1" x14ac:dyDescent="0.25">
      <c r="A526" s="60">
        <f>RawSEM!A526</f>
        <v>45759</v>
      </c>
      <c r="B526" s="18">
        <v>45</v>
      </c>
      <c r="C526" s="20">
        <f>-RawSEM!D526+RawSCADA!D526</f>
        <v>-0.29895644444445679</v>
      </c>
      <c r="D526" s="20">
        <f>-RawSEM!E526+RawSCADA!E526</f>
        <v>-0.33669088888888155</v>
      </c>
      <c r="E526" s="20">
        <f>-RawSEM!F526+RawSCADA!F526</f>
        <v>-3.0113283333333243</v>
      </c>
      <c r="F526" s="20">
        <f>-RawSEM!G526+RawSCADA!G526</f>
        <v>-0.27358199999999044</v>
      </c>
      <c r="G526" s="20">
        <f>-RawSEM!H526+RawSCADA!H526</f>
        <v>-0.35084799999999916</v>
      </c>
      <c r="H526" s="20">
        <f>-RawSEM!I526+RawSCADA!I526</f>
        <v>-8.3760444444436644E-2</v>
      </c>
      <c r="I526" s="20">
        <f>-RawSEM!J526+RawSCADA!J526</f>
        <v>-1.317364666666677</v>
      </c>
      <c r="J526" s="56" t="str">
        <f t="shared" si="40"/>
        <v>12-Apr-2025  Bl No 45</v>
      </c>
      <c r="K526" s="18">
        <f t="shared" si="39"/>
        <v>12</v>
      </c>
      <c r="U526" s="75">
        <f>IF(ISERROR(C526/RawSEM!D526)=TRUE,0,C526/RawSEM!D526)</f>
        <v>-2.5970420545339868E-4</v>
      </c>
      <c r="V526" s="75">
        <f>IF(ISERROR(D526/RawSEM!E526)=TRUE,0,D526/RawSEM!E526)</f>
        <v>-1.5131734363043059E-3</v>
      </c>
      <c r="W526" s="75">
        <f>IF(ISERROR(E526/RawSEM!F526)=TRUE,0,E526/RawSEM!F526)</f>
        <v>-2.0968091960809919E-2</v>
      </c>
      <c r="X526" s="75">
        <f>IF(ISERROR(F526/RawSEM!G526)=TRUE,0,F526/RawSEM!G526)</f>
        <v>-2.8526911030471338E-3</v>
      </c>
      <c r="Y526" s="75">
        <f>IF(ISERROR(G526/RawSEM!H526)=TRUE,0,G526/RawSEM!H526)</f>
        <v>-3.9270044234316426E-3</v>
      </c>
      <c r="Z526" s="75">
        <f>IF(ISERROR(H526/RawSEM!I526)=TRUE,0,H526/RawSEM!I526)</f>
        <v>-1.1159488771881414E-3</v>
      </c>
      <c r="AA526" s="75">
        <f>IF(ISERROR(I526/RawSEM!J526)=TRUE,0,I526/RawSEM!J526)</f>
        <v>-1.1931354079870638E-2</v>
      </c>
      <c r="AB526" s="56" t="str">
        <f t="shared" si="41"/>
        <v>12-Apr-2025  Bl No 45</v>
      </c>
      <c r="CQ526" s="75"/>
      <c r="CR526" s="75"/>
      <c r="CS526" s="75"/>
      <c r="CT526" s="75"/>
      <c r="CU526" s="75"/>
      <c r="CV526" s="75"/>
      <c r="CW526" s="75"/>
      <c r="CX526" s="56"/>
    </row>
    <row r="527" spans="1:102" ht="17.100000000000001" customHeight="1" x14ac:dyDescent="0.25">
      <c r="A527" s="60">
        <f>RawSEM!A527</f>
        <v>45759</v>
      </c>
      <c r="B527" s="18">
        <v>46</v>
      </c>
      <c r="C527" s="20">
        <f>-RawSEM!D527+RawSCADA!D527</f>
        <v>10.610938555555549</v>
      </c>
      <c r="D527" s="20">
        <f>-RawSEM!E527+RawSCADA!E527</f>
        <v>-0.77776344444444589</v>
      </c>
      <c r="E527" s="20">
        <f>-RawSEM!F527+RawSCADA!F527</f>
        <v>-2.7658522222222075</v>
      </c>
      <c r="F527" s="20">
        <f>-RawSEM!G527+RawSCADA!G527</f>
        <v>-5.0565555555550645E-3</v>
      </c>
      <c r="G527" s="20">
        <f>-RawSEM!H527+RawSCADA!H527</f>
        <v>-0.5556662222222144</v>
      </c>
      <c r="H527" s="20">
        <f>-RawSEM!I527+RawSCADA!I527</f>
        <v>-0.40436333333333607</v>
      </c>
      <c r="I527" s="20">
        <f>-RawSEM!J527+RawSCADA!J527</f>
        <v>-1.4194642222222313</v>
      </c>
      <c r="J527" s="56" t="str">
        <f t="shared" si="40"/>
        <v>12-Apr-2025  Bl No 46</v>
      </c>
      <c r="K527" s="18">
        <f t="shared" si="39"/>
        <v>12</v>
      </c>
      <c r="U527" s="75">
        <f>IF(ISERROR(C527/RawSEM!D527)=TRUE,0,C527/RawSEM!D527)</f>
        <v>9.2643736970828838E-3</v>
      </c>
      <c r="V527" s="75">
        <f>IF(ISERROR(D527/RawSEM!E527)=TRUE,0,D527/RawSEM!E527)</f>
        <v>-3.4636744583518946E-3</v>
      </c>
      <c r="W527" s="75">
        <f>IF(ISERROR(E527/RawSEM!F527)=TRUE,0,E527/RawSEM!F527)</f>
        <v>-1.8128438408008714E-2</v>
      </c>
      <c r="X527" s="75">
        <f>IF(ISERROR(F527/RawSEM!G527)=TRUE,0,F527/RawSEM!G527)</f>
        <v>-5.257829036717518E-5</v>
      </c>
      <c r="Y527" s="75">
        <f>IF(ISERROR(G527/RawSEM!H527)=TRUE,0,G527/RawSEM!H527)</f>
        <v>-5.8395781021133315E-3</v>
      </c>
      <c r="Z527" s="75">
        <f>IF(ISERROR(H527/RawSEM!I527)=TRUE,0,H527/RawSEM!I527)</f>
        <v>-5.6874399885978718E-3</v>
      </c>
      <c r="AA527" s="75">
        <f>IF(ISERROR(I527/RawSEM!J527)=TRUE,0,I527/RawSEM!J527)</f>
        <v>-1.3263343308474469E-2</v>
      </c>
      <c r="AB527" s="56" t="str">
        <f t="shared" si="41"/>
        <v>12-Apr-2025  Bl No 46</v>
      </c>
      <c r="CQ527" s="75"/>
      <c r="CR527" s="75"/>
      <c r="CS527" s="75"/>
      <c r="CT527" s="75"/>
      <c r="CU527" s="75"/>
      <c r="CV527" s="75"/>
      <c r="CW527" s="75"/>
      <c r="CX527" s="56"/>
    </row>
    <row r="528" spans="1:102" ht="17.100000000000001" customHeight="1" x14ac:dyDescent="0.25">
      <c r="A528" s="60">
        <f>RawSEM!A528</f>
        <v>45759</v>
      </c>
      <c r="B528" s="18">
        <v>47</v>
      </c>
      <c r="C528" s="20">
        <f>-RawSEM!D528+RawSCADA!D528</f>
        <v>19.774825111111113</v>
      </c>
      <c r="D528" s="20">
        <f>-RawSEM!E528+RawSCADA!E528</f>
        <v>0.63807055555557213</v>
      </c>
      <c r="E528" s="20">
        <f>-RawSEM!F528+RawSCADA!F528</f>
        <v>-1.0081625555555433</v>
      </c>
      <c r="F528" s="20">
        <f>-RawSEM!G528+RawSCADA!G528</f>
        <v>-0.45640688888887837</v>
      </c>
      <c r="G528" s="20">
        <f>-RawSEM!H528+RawSCADA!H528</f>
        <v>-0.42062411111110976</v>
      </c>
      <c r="H528" s="20">
        <f>-RawSEM!I528+RawSCADA!I528</f>
        <v>0.73160955555555063</v>
      </c>
      <c r="I528" s="20">
        <f>-RawSEM!J528+RawSCADA!J528</f>
        <v>-1.7086398888888965</v>
      </c>
      <c r="J528" s="56" t="str">
        <f t="shared" si="40"/>
        <v>12-Apr-2025  Bl No 47</v>
      </c>
      <c r="K528" s="18">
        <f t="shared" si="39"/>
        <v>12</v>
      </c>
      <c r="U528" s="75">
        <f>IF(ISERROR(C528/RawSEM!D528)=TRUE,0,C528/RawSEM!D528)</f>
        <v>1.6997499155482088E-2</v>
      </c>
      <c r="V528" s="75">
        <f>IF(ISERROR(D528/RawSEM!E528)=TRUE,0,D528/RawSEM!E528)</f>
        <v>2.8102874265927601E-3</v>
      </c>
      <c r="W528" s="75">
        <f>IF(ISERROR(E528/RawSEM!F528)=TRUE,0,E528/RawSEM!F528)</f>
        <v>-6.3492944196656791E-3</v>
      </c>
      <c r="X528" s="75">
        <f>IF(ISERROR(F528/RawSEM!G528)=TRUE,0,F528/RawSEM!G528)</f>
        <v>-4.8039078304502785E-3</v>
      </c>
      <c r="Y528" s="75">
        <f>IF(ISERROR(G528/RawSEM!H528)=TRUE,0,G528/RawSEM!H528)</f>
        <v>-4.1926234700802771E-3</v>
      </c>
      <c r="Z528" s="75">
        <f>IF(ISERROR(H528/RawSEM!I528)=TRUE,0,H528/RawSEM!I528)</f>
        <v>1.0444641773960555E-2</v>
      </c>
      <c r="AA528" s="75">
        <f>IF(ISERROR(I528/RawSEM!J528)=TRUE,0,I528/RawSEM!J528)</f>
        <v>-1.4903043416236633E-2</v>
      </c>
      <c r="AB528" s="56" t="str">
        <f t="shared" si="41"/>
        <v>12-Apr-2025  Bl No 47</v>
      </c>
      <c r="CQ528" s="75"/>
      <c r="CR528" s="75"/>
      <c r="CS528" s="75"/>
      <c r="CT528" s="75"/>
      <c r="CU528" s="75"/>
      <c r="CV528" s="75"/>
      <c r="CW528" s="75"/>
      <c r="CX528" s="56"/>
    </row>
    <row r="529" spans="1:102" ht="17.100000000000001" customHeight="1" x14ac:dyDescent="0.25">
      <c r="A529" s="60">
        <f>RawSEM!A529</f>
        <v>45759</v>
      </c>
      <c r="B529" s="18">
        <v>48</v>
      </c>
      <c r="C529" s="20">
        <f>-RawSEM!D529+RawSCADA!D529</f>
        <v>16.926425999999992</v>
      </c>
      <c r="D529" s="20">
        <f>-RawSEM!E529+RawSCADA!E529</f>
        <v>-1.3397870000000012</v>
      </c>
      <c r="E529" s="20">
        <f>-RawSEM!F529+RawSCADA!F529</f>
        <v>8.5155444444438899E-2</v>
      </c>
      <c r="F529" s="20">
        <f>-RawSEM!G529+RawSCADA!G529</f>
        <v>-0.52594411111111583</v>
      </c>
      <c r="G529" s="20">
        <f>-RawSEM!H529+RawSCADA!H529</f>
        <v>-0.48444844444445323</v>
      </c>
      <c r="H529" s="20">
        <f>-RawSEM!I529+RawSCADA!I529</f>
        <v>0.46237977777778383</v>
      </c>
      <c r="I529" s="20">
        <f>-RawSEM!J529+RawSCADA!J529</f>
        <v>-1.4312637777777866</v>
      </c>
      <c r="J529" s="56" t="str">
        <f t="shared" si="40"/>
        <v>12-Apr-2025  Bl No 48</v>
      </c>
      <c r="K529" s="18">
        <f t="shared" si="39"/>
        <v>12</v>
      </c>
      <c r="U529" s="75">
        <f>IF(ISERROR(C529/RawSEM!D529)=TRUE,0,C529/RawSEM!D529)</f>
        <v>1.4274124347941244E-2</v>
      </c>
      <c r="V529" s="75">
        <f>IF(ISERROR(D529/RawSEM!E529)=TRUE,0,D529/RawSEM!E529)</f>
        <v>-5.9360165463614089E-3</v>
      </c>
      <c r="W529" s="75">
        <f>IF(ISERROR(E529/RawSEM!F529)=TRUE,0,E529/RawSEM!F529)</f>
        <v>5.2822943383156102E-4</v>
      </c>
      <c r="X529" s="75">
        <f>IF(ISERROR(F529/RawSEM!G529)=TRUE,0,F529/RawSEM!G529)</f>
        <v>-5.3387575369860498E-3</v>
      </c>
      <c r="Y529" s="75">
        <f>IF(ISERROR(G529/RawSEM!H529)=TRUE,0,G529/RawSEM!H529)</f>
        <v>-4.8566844357471294E-3</v>
      </c>
      <c r="Z529" s="75">
        <f>IF(ISERROR(H529/RawSEM!I529)=TRUE,0,H529/RawSEM!I529)</f>
        <v>6.232877409923755E-3</v>
      </c>
      <c r="AA529" s="75">
        <f>IF(ISERROR(I529/RawSEM!J529)=TRUE,0,I529/RawSEM!J529)</f>
        <v>-1.3081988916431336E-2</v>
      </c>
      <c r="AB529" s="56" t="str">
        <f t="shared" si="41"/>
        <v>12-Apr-2025  Bl No 48</v>
      </c>
      <c r="CQ529" s="75"/>
      <c r="CR529" s="75"/>
      <c r="CS529" s="75"/>
      <c r="CT529" s="75"/>
      <c r="CU529" s="75"/>
      <c r="CV529" s="75"/>
      <c r="CW529" s="75"/>
      <c r="CX529" s="56"/>
    </row>
    <row r="530" spans="1:102" ht="17.100000000000001" customHeight="1" x14ac:dyDescent="0.25">
      <c r="A530" s="60">
        <f>RawSEM!A530</f>
        <v>45759</v>
      </c>
      <c r="B530" s="18">
        <v>49</v>
      </c>
      <c r="C530" s="20">
        <f>-RawSEM!D530+RawSCADA!D530</f>
        <v>0.50334555555537008</v>
      </c>
      <c r="D530" s="20">
        <f>-RawSEM!E530+RawSCADA!E530</f>
        <v>-0.28669644444443065</v>
      </c>
      <c r="E530" s="20">
        <f>-RawSEM!F530+RawSCADA!F530</f>
        <v>29.377824555555577</v>
      </c>
      <c r="F530" s="20">
        <f>-RawSEM!G530+RawSCADA!G530</f>
        <v>-4.6681888888898015E-2</v>
      </c>
      <c r="G530" s="20">
        <f>-RawSEM!H530+RawSCADA!H530</f>
        <v>-0.15254088888889328</v>
      </c>
      <c r="H530" s="20">
        <f>-RawSEM!I530+RawSCADA!I530</f>
        <v>3.167777777775882E-3</v>
      </c>
      <c r="I530" s="20">
        <f>-RawSEM!J530+RawSCADA!J530</f>
        <v>-1.7434077777777901</v>
      </c>
      <c r="J530" s="56" t="str">
        <f t="shared" si="40"/>
        <v>12-Apr-2025  Bl No 49</v>
      </c>
      <c r="K530" s="18">
        <f t="shared" si="39"/>
        <v>12</v>
      </c>
      <c r="U530" s="75">
        <f>IF(ISERROR(C530/RawSEM!D530)=TRUE,0,C530/RawSEM!D530)</f>
        <v>4.2018098950301238E-4</v>
      </c>
      <c r="V530" s="75">
        <f>IF(ISERROR(D530/RawSEM!E530)=TRUE,0,D530/RawSEM!E530)</f>
        <v>-1.2570956825599907E-3</v>
      </c>
      <c r="W530" s="75">
        <f>IF(ISERROR(E530/RawSEM!F530)=TRUE,0,E530/RawSEM!F530)</f>
        <v>0.183212686862438</v>
      </c>
      <c r="X530" s="75">
        <f>IF(ISERROR(F530/RawSEM!G530)=TRUE,0,F530/RawSEM!G530)</f>
        <v>-4.6110188944656355E-4</v>
      </c>
      <c r="Y530" s="75">
        <f>IF(ISERROR(G530/RawSEM!H530)=TRUE,0,G530/RawSEM!H530)</f>
        <v>-1.5230937863337055E-3</v>
      </c>
      <c r="Z530" s="75">
        <f>IF(ISERROR(H530/RawSEM!I530)=TRUE,0,H530/RawSEM!I530)</f>
        <v>4.3988115957029182E-5</v>
      </c>
      <c r="AA530" s="75">
        <f>IF(ISERROR(I530/RawSEM!J530)=TRUE,0,I530/RawSEM!J530)</f>
        <v>-1.5642341421942874E-2</v>
      </c>
      <c r="AB530" s="56" t="str">
        <f t="shared" si="41"/>
        <v>12-Apr-2025  Bl No 49</v>
      </c>
      <c r="CQ530" s="75"/>
      <c r="CR530" s="75"/>
      <c r="CS530" s="75"/>
      <c r="CT530" s="75"/>
      <c r="CU530" s="75"/>
      <c r="CV530" s="75"/>
      <c r="CW530" s="75"/>
      <c r="CX530" s="56"/>
    </row>
    <row r="531" spans="1:102" ht="17.100000000000001" customHeight="1" x14ac:dyDescent="0.25">
      <c r="A531" s="60">
        <f>RawSEM!A531</f>
        <v>45759</v>
      </c>
      <c r="B531" s="18">
        <v>50</v>
      </c>
      <c r="C531" s="20">
        <f>-RawSEM!D531+RawSCADA!D531</f>
        <v>-3.2883337777777797</v>
      </c>
      <c r="D531" s="20">
        <f>-RawSEM!E531+RawSCADA!E531</f>
        <v>0.7416331111110992</v>
      </c>
      <c r="E531" s="20">
        <f>-RawSEM!F531+RawSCADA!F531</f>
        <v>10.065220555555555</v>
      </c>
      <c r="F531" s="20">
        <f>-RawSEM!G531+RawSCADA!G531</f>
        <v>-0.11928711111112023</v>
      </c>
      <c r="G531" s="20">
        <f>-RawSEM!H531+RawSCADA!H531</f>
        <v>-0.45069533333334277</v>
      </c>
      <c r="H531" s="20">
        <f>-RawSEM!I531+RawSCADA!I531</f>
        <v>1.7166444444455919E-2</v>
      </c>
      <c r="I531" s="20">
        <f>-RawSEM!J531+RawSCADA!J531</f>
        <v>-1.6166566666666569</v>
      </c>
      <c r="J531" s="56" t="str">
        <f t="shared" si="40"/>
        <v>12-Apr-2025  Bl No 50</v>
      </c>
      <c r="K531" s="18">
        <f t="shared" si="39"/>
        <v>12</v>
      </c>
      <c r="U531" s="75">
        <f>IF(ISERROR(C531/RawSEM!D531)=TRUE,0,C531/RawSEM!D531)</f>
        <v>-2.7002288932492552E-3</v>
      </c>
      <c r="V531" s="75">
        <f>IF(ISERROR(D531/RawSEM!E531)=TRUE,0,D531/RawSEM!E531)</f>
        <v>3.2358369130337811E-3</v>
      </c>
      <c r="W531" s="75">
        <f>IF(ISERROR(E531/RawSEM!F531)=TRUE,0,E531/RawSEM!F531)</f>
        <v>6.2617085196908562E-2</v>
      </c>
      <c r="X531" s="75">
        <f>IF(ISERROR(F531/RawSEM!G531)=TRUE,0,F531/RawSEM!G531)</f>
        <v>-1.1368031607259239E-3</v>
      </c>
      <c r="Y531" s="75">
        <f>IF(ISERROR(G531/RawSEM!H531)=TRUE,0,G531/RawSEM!H531)</f>
        <v>-4.4487283763438397E-3</v>
      </c>
      <c r="Z531" s="75">
        <f>IF(ISERROR(H531/RawSEM!I531)=TRUE,0,H531/RawSEM!I531)</f>
        <v>2.4202088330479689E-4</v>
      </c>
      <c r="AA531" s="75">
        <f>IF(ISERROR(I531/RawSEM!J531)=TRUE,0,I531/RawSEM!J531)</f>
        <v>-1.3985790349110471E-2</v>
      </c>
      <c r="AB531" s="56" t="str">
        <f t="shared" si="41"/>
        <v>12-Apr-2025  Bl No 50</v>
      </c>
      <c r="CQ531" s="75"/>
      <c r="CR531" s="75"/>
      <c r="CS531" s="75"/>
      <c r="CT531" s="75"/>
      <c r="CU531" s="75"/>
      <c r="CV531" s="75"/>
      <c r="CW531" s="75"/>
      <c r="CX531" s="56"/>
    </row>
    <row r="532" spans="1:102" ht="17.100000000000001" customHeight="1" x14ac:dyDescent="0.25">
      <c r="A532" s="60">
        <f>RawSEM!A532</f>
        <v>45759</v>
      </c>
      <c r="B532" s="18">
        <v>51</v>
      </c>
      <c r="C532" s="20">
        <f>-RawSEM!D532+RawSCADA!D532</f>
        <v>-4.082847222222199</v>
      </c>
      <c r="D532" s="20">
        <f>-RawSEM!E532+RawSCADA!E532</f>
        <v>-3.3533333333338078E-2</v>
      </c>
      <c r="E532" s="20">
        <f>-RawSEM!F532+RawSCADA!F532</f>
        <v>2.4296885555555434</v>
      </c>
      <c r="F532" s="20">
        <f>-RawSEM!G532+RawSCADA!G532</f>
        <v>-0.19101622222221692</v>
      </c>
      <c r="G532" s="20">
        <f>-RawSEM!H532+RawSCADA!H532</f>
        <v>3.9501666666666324E-2</v>
      </c>
      <c r="H532" s="20">
        <f>-RawSEM!I532+RawSCADA!I532</f>
        <v>9.6572555555553663E-2</v>
      </c>
      <c r="I532" s="20">
        <f>-RawSEM!J532+RawSCADA!J532</f>
        <v>-1.1492402222222182</v>
      </c>
      <c r="J532" s="56" t="str">
        <f t="shared" si="40"/>
        <v>12-Apr-2025  Bl No 51</v>
      </c>
      <c r="K532" s="18">
        <f t="shared" si="39"/>
        <v>12</v>
      </c>
      <c r="U532" s="75">
        <f>IF(ISERROR(C532/RawSEM!D532)=TRUE,0,C532/RawSEM!D532)</f>
        <v>-3.237019811069608E-3</v>
      </c>
      <c r="V532" s="75">
        <f>IF(ISERROR(D532/RawSEM!E532)=TRUE,0,D532/RawSEM!E532)</f>
        <v>-1.4623063841664907E-4</v>
      </c>
      <c r="W532" s="75">
        <f>IF(ISERROR(E532/RawSEM!F532)=TRUE,0,E532/RawSEM!F532)</f>
        <v>1.4164868462952916E-2</v>
      </c>
      <c r="X532" s="75">
        <f>IF(ISERROR(F532/RawSEM!G532)=TRUE,0,F532/RawSEM!G532)</f>
        <v>-1.7947156991047E-3</v>
      </c>
      <c r="Y532" s="75">
        <f>IF(ISERROR(G532/RawSEM!H532)=TRUE,0,G532/RawSEM!H532)</f>
        <v>4.0537480364951565E-4</v>
      </c>
      <c r="Z532" s="75">
        <f>IF(ISERROR(H532/RawSEM!I532)=TRUE,0,H532/RawSEM!I532)</f>
        <v>1.3501061875860296E-3</v>
      </c>
      <c r="AA532" s="75">
        <f>IF(ISERROR(I532/RawSEM!J532)=TRUE,0,I532/RawSEM!J532)</f>
        <v>-9.9565453610136589E-3</v>
      </c>
      <c r="AB532" s="56" t="str">
        <f t="shared" si="41"/>
        <v>12-Apr-2025  Bl No 51</v>
      </c>
      <c r="CQ532" s="75"/>
      <c r="CR532" s="75"/>
      <c r="CS532" s="75"/>
      <c r="CT532" s="75"/>
      <c r="CU532" s="75"/>
      <c r="CV532" s="75"/>
      <c r="CW532" s="75"/>
      <c r="CX532" s="56"/>
    </row>
    <row r="533" spans="1:102" ht="17.100000000000001" customHeight="1" x14ac:dyDescent="0.25">
      <c r="A533" s="60">
        <f>RawSEM!A533</f>
        <v>45759</v>
      </c>
      <c r="B533" s="18">
        <v>52</v>
      </c>
      <c r="C533" s="20">
        <f>-RawSEM!D533+RawSCADA!D533</f>
        <v>-6.649712222222206</v>
      </c>
      <c r="D533" s="20">
        <f>-RawSEM!E533+RawSCADA!E533</f>
        <v>0.96149066666666272</v>
      </c>
      <c r="E533" s="20">
        <f>-RawSEM!F533+RawSCADA!F533</f>
        <v>2.916858666666684</v>
      </c>
      <c r="F533" s="20">
        <f>-RawSEM!G533+RawSCADA!G533</f>
        <v>-0.1631359999999944</v>
      </c>
      <c r="G533" s="20">
        <f>-RawSEM!H533+RawSCADA!H533</f>
        <v>-0.28262033333332681</v>
      </c>
      <c r="H533" s="20">
        <f>-RawSEM!I533+RawSCADA!I533</f>
        <v>0.96316211111111727</v>
      </c>
      <c r="I533" s="20">
        <f>-RawSEM!J533+RawSCADA!J533</f>
        <v>-0.98778766666666229</v>
      </c>
      <c r="J533" s="56" t="str">
        <f t="shared" si="40"/>
        <v>12-Apr-2025  Bl No 52</v>
      </c>
      <c r="K533" s="18">
        <f t="shared" si="39"/>
        <v>12</v>
      </c>
      <c r="U533" s="75">
        <f>IF(ISERROR(C533/RawSEM!D533)=TRUE,0,C533/RawSEM!D533)</f>
        <v>-5.2441720588595744E-3</v>
      </c>
      <c r="V533" s="75">
        <f>IF(ISERROR(D533/RawSEM!E533)=TRUE,0,D533/RawSEM!E533)</f>
        <v>4.2973751827515656E-3</v>
      </c>
      <c r="W533" s="75">
        <f>IF(ISERROR(E533/RawSEM!F533)=TRUE,0,E533/RawSEM!F533)</f>
        <v>1.6806266653914052E-2</v>
      </c>
      <c r="X533" s="75">
        <f>IF(ISERROR(F533/RawSEM!G533)=TRUE,0,F533/RawSEM!G533)</f>
        <v>-1.5243765124766128E-3</v>
      </c>
      <c r="Y533" s="75">
        <f>IF(ISERROR(G533/RawSEM!H533)=TRUE,0,G533/RawSEM!H533)</f>
        <v>-3.0755973731252484E-3</v>
      </c>
      <c r="Z533" s="75">
        <f>IF(ISERROR(H533/RawSEM!I533)=TRUE,0,H533/RawSEM!I533)</f>
        <v>1.3327495559786759E-2</v>
      </c>
      <c r="AA533" s="75">
        <f>IF(ISERROR(I533/RawSEM!J533)=TRUE,0,I533/RawSEM!J533)</f>
        <v>-8.6406103844906389E-3</v>
      </c>
      <c r="AB533" s="56" t="str">
        <f t="shared" si="41"/>
        <v>12-Apr-2025  Bl No 52</v>
      </c>
      <c r="CQ533" s="75"/>
      <c r="CR533" s="75"/>
      <c r="CS533" s="75"/>
      <c r="CT533" s="75"/>
      <c r="CU533" s="75"/>
      <c r="CV533" s="75"/>
      <c r="CW533" s="75"/>
      <c r="CX533" s="56"/>
    </row>
    <row r="534" spans="1:102" ht="17.100000000000001" customHeight="1" x14ac:dyDescent="0.25">
      <c r="A534" s="60">
        <f>RawSEM!A534</f>
        <v>45759</v>
      </c>
      <c r="B534" s="18">
        <v>53</v>
      </c>
      <c r="C534" s="20">
        <f>-RawSEM!D534+RawSCADA!D534</f>
        <v>-5.2394978888889909</v>
      </c>
      <c r="D534" s="20">
        <f>-RawSEM!E534+RawSCADA!E534</f>
        <v>-1.1625348888888993</v>
      </c>
      <c r="E534" s="20">
        <f>-RawSEM!F534+RawSCADA!F534</f>
        <v>17.222828666666658</v>
      </c>
      <c r="F534" s="20">
        <f>-RawSEM!G534+RawSCADA!G534</f>
        <v>0.25514633333332881</v>
      </c>
      <c r="G534" s="20">
        <f>-RawSEM!H534+RawSCADA!H534</f>
        <v>-0.78621244444444471</v>
      </c>
      <c r="H534" s="20">
        <f>-RawSEM!I534+RawSCADA!I534</f>
        <v>0.17869500000000471</v>
      </c>
      <c r="I534" s="20">
        <f>-RawSEM!J534+RawSCADA!J534</f>
        <v>-1.1582683333333392</v>
      </c>
      <c r="J534" s="56" t="str">
        <f t="shared" si="40"/>
        <v>12-Apr-2025  Bl No 53</v>
      </c>
      <c r="K534" s="18">
        <f t="shared" si="39"/>
        <v>12</v>
      </c>
      <c r="U534" s="75">
        <f>IF(ISERROR(C534/RawSEM!D534)=TRUE,0,C534/RawSEM!D534)</f>
        <v>-4.1829230491753867E-3</v>
      </c>
      <c r="V534" s="75">
        <f>IF(ISERROR(D534/RawSEM!E534)=TRUE,0,D534/RawSEM!E534)</f>
        <v>-4.9016216046206445E-3</v>
      </c>
      <c r="W534" s="75">
        <f>IF(ISERROR(E534/RawSEM!F534)=TRUE,0,E534/RawSEM!F534)</f>
        <v>9.8487299779192836E-2</v>
      </c>
      <c r="X534" s="75">
        <f>IF(ISERROR(F534/RawSEM!G534)=TRUE,0,F534/RawSEM!G534)</f>
        <v>2.4062880301612883E-3</v>
      </c>
      <c r="Y534" s="75">
        <f>IF(ISERROR(G534/RawSEM!H534)=TRUE,0,G534/RawSEM!H534)</f>
        <v>-7.6017199266375513E-3</v>
      </c>
      <c r="Z534" s="75">
        <f>IF(ISERROR(H534/RawSEM!I534)=TRUE,0,H534/RawSEM!I534)</f>
        <v>2.4163123904719272E-3</v>
      </c>
      <c r="AA534" s="75">
        <f>IF(ISERROR(I534/RawSEM!J534)=TRUE,0,I534/RawSEM!J534)</f>
        <v>-1.0114396606727914E-2</v>
      </c>
      <c r="AB534" s="56" t="str">
        <f t="shared" si="41"/>
        <v>12-Apr-2025  Bl No 53</v>
      </c>
      <c r="CQ534" s="75"/>
      <c r="CR534" s="75"/>
      <c r="CS534" s="75"/>
      <c r="CT534" s="75"/>
      <c r="CU534" s="75"/>
      <c r="CV534" s="75"/>
      <c r="CW534" s="75"/>
      <c r="CX534" s="56"/>
    </row>
    <row r="535" spans="1:102" ht="17.100000000000001" customHeight="1" x14ac:dyDescent="0.25">
      <c r="A535" s="60">
        <f>RawSEM!A535</f>
        <v>45759</v>
      </c>
      <c r="B535" s="18">
        <v>54</v>
      </c>
      <c r="C535" s="20">
        <f>-RawSEM!D535+RawSCADA!D535</f>
        <v>-9.0469446666666045</v>
      </c>
      <c r="D535" s="20">
        <f>-RawSEM!E535+RawSCADA!E535</f>
        <v>0.65467588888887462</v>
      </c>
      <c r="E535" s="20">
        <f>-RawSEM!F535+RawSCADA!F535</f>
        <v>3.2121544444444226</v>
      </c>
      <c r="F535" s="20">
        <f>-RawSEM!G535+RawSCADA!G535</f>
        <v>-2.3097624444444449</v>
      </c>
      <c r="G535" s="20">
        <f>-RawSEM!H535+RawSCADA!H535</f>
        <v>-0.4222431111111149</v>
      </c>
      <c r="H535" s="20">
        <f>-RawSEM!I535+RawSCADA!I535</f>
        <v>0.15728733333334333</v>
      </c>
      <c r="I535" s="20">
        <f>-RawSEM!J535+RawSCADA!J535</f>
        <v>-1.6990136666666729</v>
      </c>
      <c r="J535" s="56" t="str">
        <f t="shared" si="40"/>
        <v>12-Apr-2025  Bl No 54</v>
      </c>
      <c r="K535" s="18">
        <f t="shared" si="39"/>
        <v>12</v>
      </c>
      <c r="U535" s="75">
        <f>IF(ISERROR(C535/RawSEM!D535)=TRUE,0,C535/RawSEM!D535)</f>
        <v>-7.0546534909917214E-3</v>
      </c>
      <c r="V535" s="75">
        <f>IF(ISERROR(D535/RawSEM!E535)=TRUE,0,D535/RawSEM!E535)</f>
        <v>2.7221903436600802E-3</v>
      </c>
      <c r="W535" s="75">
        <f>IF(ISERROR(E535/RawSEM!F535)=TRUE,0,E535/RawSEM!F535)</f>
        <v>1.7505634801863523E-2</v>
      </c>
      <c r="X535" s="75">
        <f>IF(ISERROR(F535/RawSEM!G535)=TRUE,0,F535/RawSEM!G535)</f>
        <v>-2.2139399359433109E-2</v>
      </c>
      <c r="Y535" s="75">
        <f>IF(ISERROR(G535/RawSEM!H535)=TRUE,0,G535/RawSEM!H535)</f>
        <v>-4.0420583014665074E-3</v>
      </c>
      <c r="Z535" s="75">
        <f>IF(ISERROR(H535/RawSEM!I535)=TRUE,0,H535/RawSEM!I535)</f>
        <v>2.1216053379376192E-3</v>
      </c>
      <c r="AA535" s="75">
        <f>IF(ISERROR(I535/RawSEM!J535)=TRUE,0,I535/RawSEM!J535)</f>
        <v>-1.4539080345671966E-2</v>
      </c>
      <c r="AB535" s="56" t="str">
        <f t="shared" si="41"/>
        <v>12-Apr-2025  Bl No 54</v>
      </c>
      <c r="CQ535" s="75"/>
      <c r="CR535" s="75"/>
      <c r="CS535" s="75"/>
      <c r="CT535" s="75"/>
      <c r="CU535" s="75"/>
      <c r="CV535" s="75"/>
      <c r="CW535" s="75"/>
      <c r="CX535" s="56"/>
    </row>
    <row r="536" spans="1:102" ht="17.100000000000001" customHeight="1" x14ac:dyDescent="0.25">
      <c r="A536" s="60">
        <f>RawSEM!A536</f>
        <v>45759</v>
      </c>
      <c r="B536" s="18">
        <v>55</v>
      </c>
      <c r="C536" s="20">
        <f>-RawSEM!D536+RawSCADA!D536</f>
        <v>-2.3069619999998849</v>
      </c>
      <c r="D536" s="20">
        <f>-RawSEM!E536+RawSCADA!E536</f>
        <v>0.70215588888888192</v>
      </c>
      <c r="E536" s="20">
        <f>-RawSEM!F536+RawSCADA!F536</f>
        <v>3.8077742222222355</v>
      </c>
      <c r="F536" s="20">
        <f>-RawSEM!G536+RawSCADA!G536</f>
        <v>-0.24356111111110579</v>
      </c>
      <c r="G536" s="20">
        <f>-RawSEM!H536+RawSCADA!H536</f>
        <v>-0.21398066666667148</v>
      </c>
      <c r="H536" s="20">
        <f>-RawSEM!I536+RawSCADA!I536</f>
        <v>8.5190888888888594E-2</v>
      </c>
      <c r="I536" s="20">
        <f>-RawSEM!J536+RawSCADA!J536</f>
        <v>-0.85535277777778163</v>
      </c>
      <c r="J536" s="56" t="str">
        <f t="shared" si="40"/>
        <v>12-Apr-2025  Bl No 55</v>
      </c>
      <c r="K536" s="18">
        <f t="shared" si="39"/>
        <v>12</v>
      </c>
      <c r="U536" s="75">
        <f>IF(ISERROR(C536/RawSEM!D536)=TRUE,0,C536/RawSEM!D536)</f>
        <v>-1.7718224433918173E-3</v>
      </c>
      <c r="V536" s="75">
        <f>IF(ISERROR(D536/RawSEM!E536)=TRUE,0,D536/RawSEM!E536)</f>
        <v>2.9217467650997468E-3</v>
      </c>
      <c r="W536" s="75">
        <f>IF(ISERROR(E536/RawSEM!F536)=TRUE,0,E536/RawSEM!F536)</f>
        <v>2.0412051019334895E-2</v>
      </c>
      <c r="X536" s="75">
        <f>IF(ISERROR(F536/RawSEM!G536)=TRUE,0,F536/RawSEM!G536)</f>
        <v>-2.3096375656104936E-3</v>
      </c>
      <c r="Y536" s="75">
        <f>IF(ISERROR(G536/RawSEM!H536)=TRUE,0,G536/RawSEM!H536)</f>
        <v>-1.912536168671181E-3</v>
      </c>
      <c r="Z536" s="75">
        <f>IF(ISERROR(H536/RawSEM!I536)=TRUE,0,H536/RawSEM!I536)</f>
        <v>1.157887646910999E-3</v>
      </c>
      <c r="AA536" s="75">
        <f>IF(ISERROR(I536/RawSEM!J536)=TRUE,0,I536/RawSEM!J536)</f>
        <v>-7.5086799459403277E-3</v>
      </c>
      <c r="AB536" s="56" t="str">
        <f t="shared" si="41"/>
        <v>12-Apr-2025  Bl No 55</v>
      </c>
      <c r="CQ536" s="75"/>
      <c r="CR536" s="75"/>
      <c r="CS536" s="75"/>
      <c r="CT536" s="75"/>
      <c r="CU536" s="75"/>
      <c r="CV536" s="75"/>
      <c r="CW536" s="75"/>
      <c r="CX536" s="56"/>
    </row>
    <row r="537" spans="1:102" ht="17.100000000000001" customHeight="1" x14ac:dyDescent="0.25">
      <c r="A537" s="60">
        <f>RawSEM!A537</f>
        <v>45759</v>
      </c>
      <c r="B537" s="18">
        <v>56</v>
      </c>
      <c r="C537" s="20">
        <f>-RawSEM!D537+RawSCADA!D537</f>
        <v>-1.9954239999999572</v>
      </c>
      <c r="D537" s="20">
        <f>-RawSEM!E537+RawSCADA!E537</f>
        <v>0.25663311111111398</v>
      </c>
      <c r="E537" s="20">
        <f>-RawSEM!F537+RawSCADA!F537</f>
        <v>2.5373306666666906</v>
      </c>
      <c r="F537" s="20">
        <f>-RawSEM!G537+RawSCADA!G537</f>
        <v>-0.31907377777777413</v>
      </c>
      <c r="G537" s="20">
        <f>-RawSEM!H537+RawSCADA!H537</f>
        <v>-0.26057033333331958</v>
      </c>
      <c r="H537" s="20">
        <f>-RawSEM!I537+RawSCADA!I537</f>
        <v>0.34590733333334356</v>
      </c>
      <c r="I537" s="20">
        <f>-RawSEM!J537+RawSCADA!J537</f>
        <v>-1.6953748888888924</v>
      </c>
      <c r="J537" s="56" t="str">
        <f t="shared" si="40"/>
        <v>12-Apr-2025  Bl No 56</v>
      </c>
      <c r="K537" s="18">
        <f t="shared" si="39"/>
        <v>12</v>
      </c>
      <c r="U537" s="75">
        <f>IF(ISERROR(C537/RawSEM!D537)=TRUE,0,C537/RawSEM!D537)</f>
        <v>-1.5562949053806673E-3</v>
      </c>
      <c r="V537" s="75">
        <f>IF(ISERROR(D537/RawSEM!E537)=TRUE,0,D537/RawSEM!E537)</f>
        <v>1.0652270823885359E-3</v>
      </c>
      <c r="W537" s="75">
        <f>IF(ISERROR(E537/RawSEM!F537)=TRUE,0,E537/RawSEM!F537)</f>
        <v>1.3707269182093794E-2</v>
      </c>
      <c r="X537" s="75">
        <f>IF(ISERROR(F537/RawSEM!G537)=TRUE,0,F537/RawSEM!G537)</f>
        <v>-2.9733038714849988E-3</v>
      </c>
      <c r="Y537" s="75">
        <f>IF(ISERROR(G537/RawSEM!H537)=TRUE,0,G537/RawSEM!H537)</f>
        <v>-2.3339561507849972E-3</v>
      </c>
      <c r="Z537" s="75">
        <f>IF(ISERROR(H537/RawSEM!I537)=TRUE,0,H537/RawSEM!I537)</f>
        <v>4.6334487094309724E-3</v>
      </c>
      <c r="AA537" s="75">
        <f>IF(ISERROR(I537/RawSEM!J537)=TRUE,0,I537/RawSEM!J537)</f>
        <v>-1.5323677383537715E-2</v>
      </c>
      <c r="AB537" s="56" t="str">
        <f t="shared" si="41"/>
        <v>12-Apr-2025  Bl No 56</v>
      </c>
      <c r="CQ537" s="75"/>
      <c r="CR537" s="75"/>
      <c r="CS537" s="75"/>
      <c r="CT537" s="75"/>
      <c r="CU537" s="75"/>
      <c r="CV537" s="75"/>
      <c r="CW537" s="75"/>
      <c r="CX537" s="56"/>
    </row>
    <row r="538" spans="1:102" ht="17.100000000000001" customHeight="1" x14ac:dyDescent="0.25">
      <c r="A538" s="60">
        <f>RawSEM!A538</f>
        <v>45759</v>
      </c>
      <c r="B538" s="18">
        <v>57</v>
      </c>
      <c r="C538" s="20">
        <f>-RawSEM!D538+RawSCADA!D538</f>
        <v>-4.586793111111092</v>
      </c>
      <c r="D538" s="20">
        <f>-RawSEM!E538+RawSCADA!E538</f>
        <v>-0.14760255555555091</v>
      </c>
      <c r="E538" s="20">
        <f>-RawSEM!F538+RawSCADA!F538</f>
        <v>0.6679981111111033</v>
      </c>
      <c r="F538" s="20">
        <f>-RawSEM!G538+RawSCADA!G538</f>
        <v>-0.40434622222221606</v>
      </c>
      <c r="G538" s="20">
        <f>-RawSEM!H538+RawSCADA!H538</f>
        <v>-0.22861155555554546</v>
      </c>
      <c r="H538" s="20">
        <f>-RawSEM!I538+RawSCADA!I538</f>
        <v>0.41581800000000158</v>
      </c>
      <c r="I538" s="20">
        <f>-RawSEM!J538+RawSCADA!J538</f>
        <v>-1.4608751111111218</v>
      </c>
      <c r="J538" s="56" t="str">
        <f t="shared" si="40"/>
        <v>12-Apr-2025  Bl No 57</v>
      </c>
      <c r="K538" s="18">
        <f t="shared" si="39"/>
        <v>12</v>
      </c>
      <c r="U538" s="75">
        <f>IF(ISERROR(C538/RawSEM!D538)=TRUE,0,C538/RawSEM!D538)</f>
        <v>-3.5848112733701527E-3</v>
      </c>
      <c r="V538" s="75">
        <f>IF(ISERROR(D538/RawSEM!E538)=TRUE,0,D538/RawSEM!E538)</f>
        <v>-5.9860805902438871E-4</v>
      </c>
      <c r="W538" s="75">
        <f>IF(ISERROR(E538/RawSEM!F538)=TRUE,0,E538/RawSEM!F538)</f>
        <v>3.7222300852387709E-3</v>
      </c>
      <c r="X538" s="75">
        <f>IF(ISERROR(F538/RawSEM!G538)=TRUE,0,F538/RawSEM!G538)</f>
        <v>-3.8554936441707031E-3</v>
      </c>
      <c r="Y538" s="75">
        <f>IF(ISERROR(G538/RawSEM!H538)=TRUE,0,G538/RawSEM!H538)</f>
        <v>-2.1155513439970377E-3</v>
      </c>
      <c r="Z538" s="75">
        <f>IF(ISERROR(H538/RawSEM!I538)=TRUE,0,H538/RawSEM!I538)</f>
        <v>5.3461336706986133E-3</v>
      </c>
      <c r="AA538" s="75">
        <f>IF(ISERROR(I538/RawSEM!J538)=TRUE,0,I538/RawSEM!J538)</f>
        <v>-1.2516322397917038E-2</v>
      </c>
      <c r="AB538" s="56" t="str">
        <f t="shared" si="41"/>
        <v>12-Apr-2025  Bl No 57</v>
      </c>
      <c r="CQ538" s="75"/>
      <c r="CR538" s="75"/>
      <c r="CS538" s="75"/>
      <c r="CT538" s="75"/>
      <c r="CU538" s="75"/>
      <c r="CV538" s="75"/>
      <c r="CW538" s="75"/>
      <c r="CX538" s="56"/>
    </row>
    <row r="539" spans="1:102" ht="17.100000000000001" customHeight="1" x14ac:dyDescent="0.25">
      <c r="A539" s="60">
        <f>RawSEM!A539</f>
        <v>45759</v>
      </c>
      <c r="B539" s="18">
        <v>58</v>
      </c>
      <c r="C539" s="20">
        <f>-RawSEM!D539+RawSCADA!D539</f>
        <v>-1.0179828888888096</v>
      </c>
      <c r="D539" s="20">
        <f>-RawSEM!E539+RawSCADA!E539</f>
        <v>0.4697835555555514</v>
      </c>
      <c r="E539" s="20">
        <f>-RawSEM!F539+RawSCADA!F539</f>
        <v>0.14196799999999143</v>
      </c>
      <c r="F539" s="20">
        <f>-RawSEM!G539+RawSCADA!G539</f>
        <v>-0.31004366666667238</v>
      </c>
      <c r="G539" s="20">
        <f>-RawSEM!H539+RawSCADA!H539</f>
        <v>-0.56535222222221648</v>
      </c>
      <c r="H539" s="20">
        <f>-RawSEM!I539+RawSCADA!I539</f>
        <v>0.37452033333332224</v>
      </c>
      <c r="I539" s="20">
        <f>-RawSEM!J539+RawSCADA!J539</f>
        <v>-0.98367488888888488</v>
      </c>
      <c r="J539" s="56" t="str">
        <f t="shared" si="40"/>
        <v>12-Apr-2025  Bl No 58</v>
      </c>
      <c r="K539" s="18">
        <f t="shared" si="39"/>
        <v>12</v>
      </c>
      <c r="U539" s="75">
        <f>IF(ISERROR(C539/RawSEM!D539)=TRUE,0,C539/RawSEM!D539)</f>
        <v>-7.746005183214711E-4</v>
      </c>
      <c r="V539" s="75">
        <f>IF(ISERROR(D539/RawSEM!E539)=TRUE,0,D539/RawSEM!E539)</f>
        <v>1.8997750501692889E-3</v>
      </c>
      <c r="W539" s="75">
        <f>IF(ISERROR(E539/RawSEM!F539)=TRUE,0,E539/RawSEM!F539)</f>
        <v>7.6914908602320657E-4</v>
      </c>
      <c r="X539" s="75">
        <f>IF(ISERROR(F539/RawSEM!G539)=TRUE,0,F539/RawSEM!G539)</f>
        <v>-2.9272860571085604E-3</v>
      </c>
      <c r="Y539" s="75">
        <f>IF(ISERROR(G539/RawSEM!H539)=TRUE,0,G539/RawSEM!H539)</f>
        <v>-5.2259168055267449E-3</v>
      </c>
      <c r="Z539" s="75">
        <f>IF(ISERROR(H539/RawSEM!I539)=TRUE,0,H539/RawSEM!I539)</f>
        <v>4.5114235006904957E-3</v>
      </c>
      <c r="AA539" s="75">
        <f>IF(ISERROR(I539/RawSEM!J539)=TRUE,0,I539/RawSEM!J539)</f>
        <v>-8.4439671682834967E-3</v>
      </c>
      <c r="AB539" s="56" t="str">
        <f t="shared" si="41"/>
        <v>12-Apr-2025  Bl No 58</v>
      </c>
      <c r="CQ539" s="75"/>
      <c r="CR539" s="75"/>
      <c r="CS539" s="75"/>
      <c r="CT539" s="75"/>
      <c r="CU539" s="75"/>
      <c r="CV539" s="75"/>
      <c r="CW539" s="75"/>
      <c r="CX539" s="56"/>
    </row>
    <row r="540" spans="1:102" ht="17.100000000000001" customHeight="1" x14ac:dyDescent="0.25">
      <c r="A540" s="60">
        <f>RawSEM!A540</f>
        <v>45759</v>
      </c>
      <c r="B540" s="18">
        <v>59</v>
      </c>
      <c r="C540" s="20">
        <f>-RawSEM!D540+RawSCADA!D540</f>
        <v>0.84029922222202913</v>
      </c>
      <c r="D540" s="20">
        <f>-RawSEM!E540+RawSCADA!E540</f>
        <v>3.4668222222222767E-2</v>
      </c>
      <c r="E540" s="20">
        <f>-RawSEM!F540+RawSCADA!F540</f>
        <v>0.87493344444445142</v>
      </c>
      <c r="F540" s="20">
        <f>-RawSEM!G540+RawSCADA!G540</f>
        <v>-0.67824022222222879</v>
      </c>
      <c r="G540" s="20">
        <f>-RawSEM!H540+RawSCADA!H540</f>
        <v>-0.90371077777777487</v>
      </c>
      <c r="H540" s="20">
        <f>-RawSEM!I540+RawSCADA!I540</f>
        <v>-6.7158777777777345E-2</v>
      </c>
      <c r="I540" s="20">
        <f>-RawSEM!J540+RawSCADA!J540</f>
        <v>-1.4697919999999982</v>
      </c>
      <c r="J540" s="56" t="str">
        <f t="shared" si="40"/>
        <v>12-Apr-2025  Bl No 59</v>
      </c>
      <c r="K540" s="18">
        <f t="shared" si="39"/>
        <v>12</v>
      </c>
      <c r="U540" s="75">
        <f>IF(ISERROR(C540/RawSEM!D540)=TRUE,0,C540/RawSEM!D540)</f>
        <v>6.3680617979268201E-4</v>
      </c>
      <c r="V540" s="75">
        <f>IF(ISERROR(D540/RawSEM!E540)=TRUE,0,D540/RawSEM!E540)</f>
        <v>1.3938296144769017E-4</v>
      </c>
      <c r="W540" s="75">
        <f>IF(ISERROR(E540/RawSEM!F540)=TRUE,0,E540/RawSEM!F540)</f>
        <v>4.6700327858274883E-3</v>
      </c>
      <c r="X540" s="75">
        <f>IF(ISERROR(F540/RawSEM!G540)=TRUE,0,F540/RawSEM!G540)</f>
        <v>-6.0188371350471418E-3</v>
      </c>
      <c r="Y540" s="75">
        <f>IF(ISERROR(G540/RawSEM!H540)=TRUE,0,G540/RawSEM!H540)</f>
        <v>-7.2257091918829864E-3</v>
      </c>
      <c r="Z540" s="75">
        <f>IF(ISERROR(H540/RawSEM!I540)=TRUE,0,H540/RawSEM!I540)</f>
        <v>-7.9659599391009722E-4</v>
      </c>
      <c r="AA540" s="75">
        <f>IF(ISERROR(I540/RawSEM!J540)=TRUE,0,I540/RawSEM!J540)</f>
        <v>-1.3600823197589613E-2</v>
      </c>
      <c r="AB540" s="56" t="str">
        <f t="shared" si="41"/>
        <v>12-Apr-2025  Bl No 59</v>
      </c>
      <c r="CQ540" s="75"/>
      <c r="CR540" s="75"/>
      <c r="CS540" s="75"/>
      <c r="CT540" s="75"/>
      <c r="CU540" s="75"/>
      <c r="CV540" s="75"/>
      <c r="CW540" s="75"/>
      <c r="CX540" s="56"/>
    </row>
    <row r="541" spans="1:102" ht="17.100000000000001" customHeight="1" x14ac:dyDescent="0.25">
      <c r="A541" s="60">
        <f>RawSEM!A541</f>
        <v>45759</v>
      </c>
      <c r="B541" s="18">
        <v>60</v>
      </c>
      <c r="C541" s="20">
        <f>-RawSEM!D541+RawSCADA!D541</f>
        <v>-0.41066244444436961</v>
      </c>
      <c r="D541" s="20">
        <f>-RawSEM!E541+RawSCADA!E541</f>
        <v>2.7007222222209748E-2</v>
      </c>
      <c r="E541" s="20">
        <f>-RawSEM!F541+RawSCADA!F541</f>
        <v>1.8422601111111021</v>
      </c>
      <c r="F541" s="20">
        <f>-RawSEM!G541+RawSCADA!G541</f>
        <v>-0.79616888888890003</v>
      </c>
      <c r="G541" s="20">
        <f>-RawSEM!H541+RawSCADA!H541</f>
        <v>-5.1482444444431508E-2</v>
      </c>
      <c r="H541" s="20">
        <f>-RawSEM!I541+RawSCADA!I541</f>
        <v>0.49555044444444718</v>
      </c>
      <c r="I541" s="20">
        <f>-RawSEM!J541+RawSCADA!J541</f>
        <v>-0.7222983333333417</v>
      </c>
      <c r="J541" s="56" t="str">
        <f t="shared" si="40"/>
        <v>12-Apr-2025  Bl No 60</v>
      </c>
      <c r="K541" s="18">
        <f t="shared" si="39"/>
        <v>12</v>
      </c>
      <c r="U541" s="75">
        <f>IF(ISERROR(C541/RawSEM!D541)=TRUE,0,C541/RawSEM!D541)</f>
        <v>-3.0700514776102076E-4</v>
      </c>
      <c r="V541" s="75">
        <f>IF(ISERROR(D541/RawSEM!E541)=TRUE,0,D541/RawSEM!E541)</f>
        <v>1.0863287201410384E-4</v>
      </c>
      <c r="W541" s="75">
        <f>IF(ISERROR(E541/RawSEM!F541)=TRUE,0,E541/RawSEM!F541)</f>
        <v>9.7572891865683135E-3</v>
      </c>
      <c r="X541" s="75">
        <f>IF(ISERROR(F541/RawSEM!G541)=TRUE,0,F541/RawSEM!G541)</f>
        <v>-6.962032137346412E-3</v>
      </c>
      <c r="Y541" s="75">
        <f>IF(ISERROR(G541/RawSEM!H541)=TRUE,0,G541/RawSEM!H541)</f>
        <v>-4.2278013556926029E-4</v>
      </c>
      <c r="Z541" s="75">
        <f>IF(ISERROR(H541/RawSEM!I541)=TRUE,0,H541/RawSEM!I541)</f>
        <v>5.7502325902821939E-3</v>
      </c>
      <c r="AA541" s="75">
        <f>IF(ISERROR(I541/RawSEM!J541)=TRUE,0,I541/RawSEM!J541)</f>
        <v>-6.6130486319146637E-3</v>
      </c>
      <c r="AB541" s="56" t="str">
        <f t="shared" si="41"/>
        <v>12-Apr-2025  Bl No 60</v>
      </c>
      <c r="CQ541" s="75"/>
      <c r="CR541" s="75"/>
      <c r="CS541" s="75"/>
      <c r="CT541" s="75"/>
      <c r="CU541" s="75"/>
      <c r="CV541" s="75"/>
      <c r="CW541" s="75"/>
      <c r="CX541" s="56"/>
    </row>
    <row r="542" spans="1:102" ht="17.100000000000001" customHeight="1" x14ac:dyDescent="0.25">
      <c r="A542" s="60">
        <f>RawSEM!A542</f>
        <v>45759</v>
      </c>
      <c r="B542" s="18">
        <v>61</v>
      </c>
      <c r="C542" s="20">
        <f>-RawSEM!D542+RawSCADA!D542</f>
        <v>1.2731206666667276</v>
      </c>
      <c r="D542" s="20">
        <f>-RawSEM!E542+RawSCADA!E542</f>
        <v>0.25098355555556395</v>
      </c>
      <c r="E542" s="20">
        <f>-RawSEM!F542+RawSCADA!F542</f>
        <v>2.2183142222222045</v>
      </c>
      <c r="F542" s="20">
        <f>-RawSEM!G542+RawSCADA!G542</f>
        <v>0.35293266666666057</v>
      </c>
      <c r="G542" s="20">
        <f>-RawSEM!H542+RawSCADA!H542</f>
        <v>-0.4287787777777794</v>
      </c>
      <c r="H542" s="20">
        <f>-RawSEM!I542+RawSCADA!I542</f>
        <v>0.25461333333332448</v>
      </c>
      <c r="I542" s="20">
        <f>-RawSEM!J542+RawSCADA!J542</f>
        <v>-0.62700366666666696</v>
      </c>
      <c r="J542" s="56" t="str">
        <f t="shared" si="40"/>
        <v>12-Apr-2025  Bl No 61</v>
      </c>
      <c r="K542" s="18">
        <f t="shared" si="39"/>
        <v>12</v>
      </c>
      <c r="U542" s="75">
        <f>IF(ISERROR(C542/RawSEM!D542)=TRUE,0,C542/RawSEM!D542)</f>
        <v>9.3463870863879197E-4</v>
      </c>
      <c r="V542" s="75">
        <f>IF(ISERROR(D542/RawSEM!E542)=TRUE,0,D542/RawSEM!E542)</f>
        <v>1.0046110729049591E-3</v>
      </c>
      <c r="W542" s="75">
        <f>IF(ISERROR(E542/RawSEM!F542)=TRUE,0,E542/RawSEM!F542)</f>
        <v>1.1811732437846525E-2</v>
      </c>
      <c r="X542" s="75">
        <f>IF(ISERROR(F542/RawSEM!G542)=TRUE,0,F542/RawSEM!G542)</f>
        <v>3.0208637082208929E-3</v>
      </c>
      <c r="Y542" s="75">
        <f>IF(ISERROR(G542/RawSEM!H542)=TRUE,0,G542/RawSEM!H542)</f>
        <v>-3.4689492461278154E-3</v>
      </c>
      <c r="Z542" s="75">
        <f>IF(ISERROR(H542/RawSEM!I542)=TRUE,0,H542/RawSEM!I542)</f>
        <v>2.7657565276835391E-3</v>
      </c>
      <c r="AA542" s="75">
        <f>IF(ISERROR(I542/RawSEM!J542)=TRUE,0,I542/RawSEM!J542)</f>
        <v>-6.0512711133759037E-3</v>
      </c>
      <c r="AB542" s="56" t="str">
        <f t="shared" si="41"/>
        <v>12-Apr-2025  Bl No 61</v>
      </c>
      <c r="CQ542" s="75"/>
      <c r="CR542" s="75"/>
      <c r="CS542" s="75"/>
      <c r="CT542" s="75"/>
      <c r="CU542" s="75"/>
      <c r="CV542" s="75"/>
      <c r="CW542" s="75"/>
      <c r="CX542" s="56"/>
    </row>
    <row r="543" spans="1:102" ht="17.100000000000001" customHeight="1" x14ac:dyDescent="0.25">
      <c r="A543" s="60">
        <f>RawSEM!A543</f>
        <v>45759</v>
      </c>
      <c r="B543" s="18">
        <v>62</v>
      </c>
      <c r="C543" s="20">
        <f>-RawSEM!D543+RawSCADA!D543</f>
        <v>1.303122777777844</v>
      </c>
      <c r="D543" s="20">
        <f>-RawSEM!E543+RawSCADA!E543</f>
        <v>0.17519933333335302</v>
      </c>
      <c r="E543" s="20">
        <f>-RawSEM!F543+RawSCADA!F543</f>
        <v>3.0974132222222011</v>
      </c>
      <c r="F543" s="20">
        <f>-RawSEM!G543+RawSCADA!G543</f>
        <v>-0.64767066666667006</v>
      </c>
      <c r="G543" s="20">
        <f>-RawSEM!H543+RawSCADA!H543</f>
        <v>-1.2524096666666651</v>
      </c>
      <c r="H543" s="20">
        <f>-RawSEM!I543+RawSCADA!I543</f>
        <v>0.23315966666666554</v>
      </c>
      <c r="I543" s="20">
        <f>-RawSEM!J543+RawSCADA!J543</f>
        <v>-1.3884485555555557</v>
      </c>
      <c r="J543" s="56" t="str">
        <f t="shared" si="40"/>
        <v>12-Apr-2025  Bl No 62</v>
      </c>
      <c r="K543" s="18">
        <f t="shared" si="39"/>
        <v>12</v>
      </c>
      <c r="U543" s="75">
        <f>IF(ISERROR(C543/RawSEM!D543)=TRUE,0,C543/RawSEM!D543)</f>
        <v>9.4723027235563129E-4</v>
      </c>
      <c r="V543" s="75">
        <f>IF(ISERROR(D543/RawSEM!E543)=TRUE,0,D543/RawSEM!E543)</f>
        <v>6.7985292479798829E-4</v>
      </c>
      <c r="W543" s="75">
        <f>IF(ISERROR(E543/RawSEM!F543)=TRUE,0,E543/RawSEM!F543)</f>
        <v>1.6836878674440933E-2</v>
      </c>
      <c r="X543" s="75">
        <f>IF(ISERROR(F543/RawSEM!G543)=TRUE,0,F543/RawSEM!G543)</f>
        <v>-5.2992862377355694E-3</v>
      </c>
      <c r="Y543" s="75">
        <f>IF(ISERROR(G543/RawSEM!H543)=TRUE,0,G543/RawSEM!H543)</f>
        <v>-9.6880543797547621E-3</v>
      </c>
      <c r="Z543" s="75">
        <f>IF(ISERROR(H543/RawSEM!I543)=TRUE,0,H543/RawSEM!I543)</f>
        <v>2.4805908771093517E-3</v>
      </c>
      <c r="AA543" s="75">
        <f>IF(ISERROR(I543/RawSEM!J543)=TRUE,0,I543/RawSEM!J543)</f>
        <v>-1.2774908134615402E-2</v>
      </c>
      <c r="AB543" s="56" t="str">
        <f t="shared" si="41"/>
        <v>12-Apr-2025  Bl No 62</v>
      </c>
      <c r="CQ543" s="75"/>
      <c r="CR543" s="75"/>
      <c r="CS543" s="75"/>
      <c r="CT543" s="75"/>
      <c r="CU543" s="75"/>
      <c r="CV543" s="75"/>
      <c r="CW543" s="75"/>
      <c r="CX543" s="56"/>
    </row>
    <row r="544" spans="1:102" ht="17.100000000000001" customHeight="1" x14ac:dyDescent="0.25">
      <c r="A544" s="60">
        <f>RawSEM!A544</f>
        <v>45759</v>
      </c>
      <c r="B544" s="18">
        <v>63</v>
      </c>
      <c r="C544" s="20">
        <f>-RawSEM!D544+RawSCADA!D544</f>
        <v>1.5297361111111059</v>
      </c>
      <c r="D544" s="20">
        <f>-RawSEM!E544+RawSCADA!E544</f>
        <v>-7.6151111111130376E-2</v>
      </c>
      <c r="E544" s="20">
        <f>-RawSEM!F544+RawSCADA!F544</f>
        <v>3.2191147777777758</v>
      </c>
      <c r="F544" s="20">
        <f>-RawSEM!G544+RawSCADA!G544</f>
        <v>-0.67575744444444297</v>
      </c>
      <c r="G544" s="20">
        <f>-RawSEM!H544+RawSCADA!H544</f>
        <v>-0.34143977777779355</v>
      </c>
      <c r="H544" s="20">
        <f>-RawSEM!I544+RawSCADA!I544</f>
        <v>4.2633405555555441</v>
      </c>
      <c r="I544" s="20">
        <f>-RawSEM!J544+RawSCADA!J544</f>
        <v>-0.80452377777777428</v>
      </c>
      <c r="J544" s="56" t="str">
        <f t="shared" si="40"/>
        <v>12-Apr-2025  Bl No 63</v>
      </c>
      <c r="K544" s="18">
        <f t="shared" si="39"/>
        <v>12</v>
      </c>
      <c r="U544" s="75">
        <f>IF(ISERROR(C544/RawSEM!D544)=TRUE,0,C544/RawSEM!D544)</f>
        <v>1.14684574882249E-3</v>
      </c>
      <c r="V544" s="75">
        <f>IF(ISERROR(D544/RawSEM!E544)=TRUE,0,D544/RawSEM!E544)</f>
        <v>-2.8869581315947216E-4</v>
      </c>
      <c r="W544" s="75">
        <f>IF(ISERROR(E544/RawSEM!F544)=TRUE,0,E544/RawSEM!F544)</f>
        <v>1.8005810304045012E-2</v>
      </c>
      <c r="X544" s="75">
        <f>IF(ISERROR(F544/RawSEM!G544)=TRUE,0,F544/RawSEM!G544)</f>
        <v>-5.7544644823159657E-3</v>
      </c>
      <c r="Y544" s="75">
        <f>IF(ISERROR(G544/RawSEM!H544)=TRUE,0,G544/RawSEM!H544)</f>
        <v>-2.4517728961858587E-3</v>
      </c>
      <c r="Z544" s="75">
        <f>IF(ISERROR(H544/RawSEM!I544)=TRUE,0,H544/RawSEM!I544)</f>
        <v>4.7448899464398293E-2</v>
      </c>
      <c r="AA544" s="75">
        <f>IF(ISERROR(I544/RawSEM!J544)=TRUE,0,I544/RawSEM!J544)</f>
        <v>-7.6069554335200518E-3</v>
      </c>
      <c r="AB544" s="56" t="str">
        <f t="shared" si="41"/>
        <v>12-Apr-2025  Bl No 63</v>
      </c>
      <c r="CQ544" s="75"/>
      <c r="CR544" s="75"/>
      <c r="CS544" s="75"/>
      <c r="CT544" s="75"/>
      <c r="CU544" s="75"/>
      <c r="CV544" s="75"/>
      <c r="CW544" s="75"/>
      <c r="CX544" s="56"/>
    </row>
    <row r="545" spans="1:102" ht="17.100000000000001" customHeight="1" x14ac:dyDescent="0.25">
      <c r="A545" s="60">
        <f>RawSEM!A545</f>
        <v>45759</v>
      </c>
      <c r="B545" s="18">
        <v>64</v>
      </c>
      <c r="C545" s="20">
        <f>-RawSEM!D545+RawSCADA!D545</f>
        <v>-0.99717788888892755</v>
      </c>
      <c r="D545" s="20">
        <f>-RawSEM!E545+RawSCADA!E545</f>
        <v>-0.30618044444446468</v>
      </c>
      <c r="E545" s="20">
        <f>-RawSEM!F545+RawSCADA!F545</f>
        <v>2.9086841111111141</v>
      </c>
      <c r="F545" s="20">
        <f>-RawSEM!G545+RawSCADA!G545</f>
        <v>-4.4290888888895097E-2</v>
      </c>
      <c r="G545" s="20">
        <f>-RawSEM!H545+RawSCADA!H545</f>
        <v>-0.28782733333332544</v>
      </c>
      <c r="H545" s="20">
        <f>-RawSEM!I545+RawSCADA!I545</f>
        <v>0.49816455555556161</v>
      </c>
      <c r="I545" s="20">
        <f>-RawSEM!J545+RawSCADA!J545</f>
        <v>-0.67708211111110472</v>
      </c>
      <c r="J545" s="56" t="str">
        <f t="shared" si="40"/>
        <v>12-Apr-2025  Bl No 64</v>
      </c>
      <c r="K545" s="18">
        <f t="shared" si="39"/>
        <v>12</v>
      </c>
      <c r="U545" s="75">
        <f>IF(ISERROR(C545/RawSEM!D545)=TRUE,0,C545/RawSEM!D545)</f>
        <v>-7.5668130403110578E-4</v>
      </c>
      <c r="V545" s="75">
        <f>IF(ISERROR(D545/RawSEM!E545)=TRUE,0,D545/RawSEM!E545)</f>
        <v>-1.1420552505239342E-3</v>
      </c>
      <c r="W545" s="75">
        <f>IF(ISERROR(E545/RawSEM!F545)=TRUE,0,E545/RawSEM!F545)</f>
        <v>1.5996247766447647E-2</v>
      </c>
      <c r="X545" s="75">
        <f>IF(ISERROR(F545/RawSEM!G545)=TRUE,0,F545/RawSEM!G545)</f>
        <v>-3.6206104791537864E-4</v>
      </c>
      <c r="Y545" s="75">
        <f>IF(ISERROR(G545/RawSEM!H545)=TRUE,0,G545/RawSEM!H545)</f>
        <v>-2.0721552207400695E-3</v>
      </c>
      <c r="Z545" s="75">
        <f>IF(ISERROR(H545/RawSEM!I545)=TRUE,0,H545/RawSEM!I545)</f>
        <v>5.8381213032237533E-3</v>
      </c>
      <c r="AA545" s="75">
        <f>IF(ISERROR(I545/RawSEM!J545)=TRUE,0,I545/RawSEM!J545)</f>
        <v>-6.2723452865021487E-3</v>
      </c>
      <c r="AB545" s="56" t="str">
        <f t="shared" si="41"/>
        <v>12-Apr-2025  Bl No 64</v>
      </c>
      <c r="CQ545" s="75"/>
      <c r="CR545" s="75"/>
      <c r="CS545" s="75"/>
      <c r="CT545" s="75"/>
      <c r="CU545" s="75"/>
      <c r="CV545" s="75"/>
      <c r="CW545" s="75"/>
      <c r="CX545" s="56"/>
    </row>
    <row r="546" spans="1:102" ht="17.100000000000001" customHeight="1" x14ac:dyDescent="0.25">
      <c r="A546" s="60">
        <f>RawSEM!A546</f>
        <v>45759</v>
      </c>
      <c r="B546" s="18">
        <v>65</v>
      </c>
      <c r="C546" s="20">
        <f>-RawSEM!D546+RawSCADA!D546</f>
        <v>3.5763021111113176</v>
      </c>
      <c r="D546" s="20">
        <f>-RawSEM!E546+RawSCADA!E546</f>
        <v>0.91954033333331608</v>
      </c>
      <c r="E546" s="20">
        <f>-RawSEM!F546+RawSCADA!F546</f>
        <v>2.9482228888888926</v>
      </c>
      <c r="F546" s="20">
        <f>-RawSEM!G546+RawSCADA!G546</f>
        <v>-0.13131111111110272</v>
      </c>
      <c r="G546" s="20">
        <f>-RawSEM!H546+RawSCADA!H546</f>
        <v>-0.61069844444443788</v>
      </c>
      <c r="H546" s="20">
        <f>-RawSEM!I546+RawSCADA!I546</f>
        <v>0.27751488888888787</v>
      </c>
      <c r="I546" s="20">
        <f>-RawSEM!J546+RawSCADA!J546</f>
        <v>-1.4333374444444473</v>
      </c>
      <c r="J546" s="56" t="str">
        <f t="shared" si="40"/>
        <v>12-Apr-2025  Bl No 65</v>
      </c>
      <c r="K546" s="18">
        <f t="shared" si="39"/>
        <v>12</v>
      </c>
      <c r="U546" s="75">
        <f>IF(ISERROR(C546/RawSEM!D546)=TRUE,0,C546/RawSEM!D546)</f>
        <v>2.7257632286580287E-3</v>
      </c>
      <c r="V546" s="75">
        <f>IF(ISERROR(D546/RawSEM!E546)=TRUE,0,D546/RawSEM!E546)</f>
        <v>3.3724033297173714E-3</v>
      </c>
      <c r="W546" s="75">
        <f>IF(ISERROR(E546/RawSEM!F546)=TRUE,0,E546/RawSEM!F546)</f>
        <v>1.6430553217976457E-2</v>
      </c>
      <c r="X546" s="75">
        <f>IF(ISERROR(F546/RawSEM!G546)=TRUE,0,F546/RawSEM!G546)</f>
        <v>-1.0043923271401407E-3</v>
      </c>
      <c r="Y546" s="75">
        <f>IF(ISERROR(G546/RawSEM!H546)=TRUE,0,G546/RawSEM!H546)</f>
        <v>-4.4498056306865987E-3</v>
      </c>
      <c r="Z546" s="75">
        <f>IF(ISERROR(H546/RawSEM!I546)=TRUE,0,H546/RawSEM!I546)</f>
        <v>3.034621134361308E-3</v>
      </c>
      <c r="AA546" s="75">
        <f>IF(ISERROR(I546/RawSEM!J546)=TRUE,0,I546/RawSEM!J546)</f>
        <v>-1.3598614125989034E-2</v>
      </c>
      <c r="AB546" s="56" t="str">
        <f t="shared" si="41"/>
        <v>12-Apr-2025  Bl No 65</v>
      </c>
      <c r="CQ546" s="75"/>
      <c r="CR546" s="75"/>
      <c r="CS546" s="75"/>
      <c r="CT546" s="75"/>
      <c r="CU546" s="75"/>
      <c r="CV546" s="75"/>
      <c r="CW546" s="75"/>
      <c r="CX546" s="56"/>
    </row>
    <row r="547" spans="1:102" ht="17.100000000000001" customHeight="1" x14ac:dyDescent="0.25">
      <c r="A547" s="60">
        <f>RawSEM!A547</f>
        <v>45759</v>
      </c>
      <c r="B547" s="18">
        <v>66</v>
      </c>
      <c r="C547" s="20">
        <f>-RawSEM!D547+RawSCADA!D547</f>
        <v>5.5151182222223269</v>
      </c>
      <c r="D547" s="20">
        <f>-RawSEM!E547+RawSCADA!E547</f>
        <v>-0.1689452222222485</v>
      </c>
      <c r="E547" s="20">
        <f>-RawSEM!F547+RawSCADA!F547</f>
        <v>2.2421674444444477</v>
      </c>
      <c r="F547" s="20">
        <f>-RawSEM!G547+RawSCADA!G547</f>
        <v>-1.0944250000000011</v>
      </c>
      <c r="G547" s="20">
        <f>-RawSEM!H547+RawSCADA!H547</f>
        <v>-0.18786077777775745</v>
      </c>
      <c r="H547" s="20">
        <f>-RawSEM!I547+RawSCADA!I547</f>
        <v>0.22246455555556111</v>
      </c>
      <c r="I547" s="20">
        <f>-RawSEM!J547+RawSCADA!J547</f>
        <v>-1.1703116666666773</v>
      </c>
      <c r="J547" s="56" t="str">
        <f t="shared" si="40"/>
        <v>12-Apr-2025  Bl No 66</v>
      </c>
      <c r="K547" s="18">
        <f t="shared" si="39"/>
        <v>12</v>
      </c>
      <c r="U547" s="75">
        <f>IF(ISERROR(C547/RawSEM!D547)=TRUE,0,C547/RawSEM!D547)</f>
        <v>4.2217705937155374E-3</v>
      </c>
      <c r="V547" s="75">
        <f>IF(ISERROR(D547/RawSEM!E547)=TRUE,0,D547/RawSEM!E547)</f>
        <v>-6.178248727765831E-4</v>
      </c>
      <c r="W547" s="75">
        <f>IF(ISERROR(E547/RawSEM!F547)=TRUE,0,E547/RawSEM!F547)</f>
        <v>1.220191321966292E-2</v>
      </c>
      <c r="X547" s="75">
        <f>IF(ISERROR(F547/RawSEM!G547)=TRUE,0,F547/RawSEM!G547)</f>
        <v>-7.7642263214597286E-3</v>
      </c>
      <c r="Y547" s="75">
        <f>IF(ISERROR(G547/RawSEM!H547)=TRUE,0,G547/RawSEM!H547)</f>
        <v>-1.3561213457045323E-3</v>
      </c>
      <c r="Z547" s="75">
        <f>IF(ISERROR(H547/RawSEM!I547)=TRUE,0,H547/RawSEM!I547)</f>
        <v>2.3914748404235586E-3</v>
      </c>
      <c r="AA547" s="75">
        <f>IF(ISERROR(I547/RawSEM!J547)=TRUE,0,I547/RawSEM!J547)</f>
        <v>-1.0305813279041244E-2</v>
      </c>
      <c r="AB547" s="56" t="str">
        <f t="shared" si="41"/>
        <v>12-Apr-2025  Bl No 66</v>
      </c>
      <c r="CQ547" s="75"/>
      <c r="CR547" s="75"/>
      <c r="CS547" s="75"/>
      <c r="CT547" s="75"/>
      <c r="CU547" s="75"/>
      <c r="CV547" s="75"/>
      <c r="CW547" s="75"/>
      <c r="CX547" s="56"/>
    </row>
    <row r="548" spans="1:102" ht="17.100000000000001" customHeight="1" x14ac:dyDescent="0.25">
      <c r="A548" s="60">
        <f>RawSEM!A548</f>
        <v>45759</v>
      </c>
      <c r="B548" s="18">
        <v>67</v>
      </c>
      <c r="C548" s="20">
        <f>-RawSEM!D548+RawSCADA!D548</f>
        <v>2.3311873333332187</v>
      </c>
      <c r="D548" s="20">
        <f>-RawSEM!E548+RawSCADA!E548</f>
        <v>-0.36010999999996329</v>
      </c>
      <c r="E548" s="20">
        <f>-RawSEM!F548+RawSCADA!F548</f>
        <v>3.2740135555555696</v>
      </c>
      <c r="F548" s="20">
        <f>-RawSEM!G548+RawSCADA!G548</f>
        <v>-0.44845100000000571</v>
      </c>
      <c r="G548" s="20">
        <f>-RawSEM!H548+RawSCADA!H548</f>
        <v>-0.92884577777778077</v>
      </c>
      <c r="H548" s="20">
        <f>-RawSEM!I548+RawSCADA!I548</f>
        <v>0.13605233333332478</v>
      </c>
      <c r="I548" s="20">
        <f>-RawSEM!J548+RawSCADA!J548</f>
        <v>-0.9408729999999963</v>
      </c>
      <c r="J548" s="56" t="str">
        <f t="shared" si="40"/>
        <v>12-Apr-2025  Bl No 67</v>
      </c>
      <c r="K548" s="18">
        <f t="shared" si="39"/>
        <v>12</v>
      </c>
      <c r="U548" s="75">
        <f>IF(ISERROR(C548/RawSEM!D548)=TRUE,0,C548/RawSEM!D548)</f>
        <v>1.763220917636961E-3</v>
      </c>
      <c r="V548" s="75">
        <f>IF(ISERROR(D548/RawSEM!E548)=TRUE,0,D548/RawSEM!E548)</f>
        <v>-1.3008947667709047E-3</v>
      </c>
      <c r="W548" s="75">
        <f>IF(ISERROR(E548/RawSEM!F548)=TRUE,0,E548/RawSEM!F548)</f>
        <v>1.8320751469770157E-2</v>
      </c>
      <c r="X548" s="75">
        <f>IF(ISERROR(F548/RawSEM!G548)=TRUE,0,F548/RawSEM!G548)</f>
        <v>-3.1348953981166767E-3</v>
      </c>
      <c r="Y548" s="75">
        <f>IF(ISERROR(G548/RawSEM!H548)=TRUE,0,G548/RawSEM!H548)</f>
        <v>-6.4496729339411944E-3</v>
      </c>
      <c r="Z548" s="75">
        <f>IF(ISERROR(H548/RawSEM!I548)=TRUE,0,H548/RawSEM!I548)</f>
        <v>1.4264839512385169E-3</v>
      </c>
      <c r="AA548" s="75">
        <f>IF(ISERROR(I548/RawSEM!J548)=TRUE,0,I548/RawSEM!J548)</f>
        <v>-8.1390961183122057E-3</v>
      </c>
      <c r="AB548" s="56" t="str">
        <f t="shared" si="41"/>
        <v>12-Apr-2025  Bl No 67</v>
      </c>
      <c r="CQ548" s="75"/>
      <c r="CR548" s="75"/>
      <c r="CS548" s="75"/>
      <c r="CT548" s="75"/>
      <c r="CU548" s="75"/>
      <c r="CV548" s="75"/>
      <c r="CW548" s="75"/>
      <c r="CX548" s="56"/>
    </row>
    <row r="549" spans="1:102" ht="17.100000000000001" customHeight="1" x14ac:dyDescent="0.25">
      <c r="A549" s="60">
        <f>RawSEM!A549</f>
        <v>45759</v>
      </c>
      <c r="B549" s="18">
        <v>68</v>
      </c>
      <c r="C549" s="20">
        <f>-RawSEM!D549+RawSCADA!D549</f>
        <v>1.7293385555556142</v>
      </c>
      <c r="D549" s="20">
        <f>-RawSEM!E549+RawSCADA!E549</f>
        <v>1.3931183333333479</v>
      </c>
      <c r="E549" s="20">
        <f>-RawSEM!F549+RawSCADA!F549</f>
        <v>2.2320163333333483</v>
      </c>
      <c r="F549" s="20">
        <f>-RawSEM!G549+RawSCADA!G549</f>
        <v>-0.68153899999998657</v>
      </c>
      <c r="G549" s="20">
        <f>-RawSEM!H549+RawSCADA!H549</f>
        <v>-0.51670922222223226</v>
      </c>
      <c r="H549" s="20">
        <f>-RawSEM!I549+RawSCADA!I549</f>
        <v>5.195954444444439</v>
      </c>
      <c r="I549" s="20">
        <f>-RawSEM!J549+RawSCADA!J549</f>
        <v>-1.719893666666664</v>
      </c>
      <c r="J549" s="56" t="str">
        <f t="shared" si="40"/>
        <v>12-Apr-2025  Bl No 68</v>
      </c>
      <c r="K549" s="18">
        <f t="shared" si="39"/>
        <v>12</v>
      </c>
      <c r="U549" s="75">
        <f>IF(ISERROR(C549/RawSEM!D549)=TRUE,0,C549/RawSEM!D549)</f>
        <v>1.3029390424428829E-3</v>
      </c>
      <c r="V549" s="75">
        <f>IF(ISERROR(D549/RawSEM!E549)=TRUE,0,D549/RawSEM!E549)</f>
        <v>4.9346076333792541E-3</v>
      </c>
      <c r="W549" s="75">
        <f>IF(ISERROR(E549/RawSEM!F549)=TRUE,0,E549/RawSEM!F549)</f>
        <v>1.2419257795271527E-2</v>
      </c>
      <c r="X549" s="75">
        <f>IF(ISERROR(F549/RawSEM!G549)=TRUE,0,F549/RawSEM!G549)</f>
        <v>-4.5380486849426653E-3</v>
      </c>
      <c r="Y549" s="75">
        <f>IF(ISERROR(G549/RawSEM!H549)=TRUE,0,G549/RawSEM!H549)</f>
        <v>-3.4205381026860193E-3</v>
      </c>
      <c r="Z549" s="75">
        <f>IF(ISERROR(H549/RawSEM!I549)=TRUE,0,H549/RawSEM!I549)</f>
        <v>6.1390036253573303E-2</v>
      </c>
      <c r="AA549" s="75">
        <f>IF(ISERROR(I549/RawSEM!J549)=TRUE,0,I549/RawSEM!J549)</f>
        <v>-1.3927617798220588E-2</v>
      </c>
      <c r="AB549" s="56" t="str">
        <f t="shared" si="41"/>
        <v>12-Apr-2025  Bl No 68</v>
      </c>
      <c r="CQ549" s="75"/>
      <c r="CR549" s="75"/>
      <c r="CS549" s="75"/>
      <c r="CT549" s="75"/>
      <c r="CU549" s="75"/>
      <c r="CV549" s="75"/>
      <c r="CW549" s="75"/>
      <c r="CX549" s="56"/>
    </row>
    <row r="550" spans="1:102" ht="17.100000000000001" customHeight="1" x14ac:dyDescent="0.25">
      <c r="A550" s="60">
        <f>RawSEM!A550</f>
        <v>45759</v>
      </c>
      <c r="B550" s="18">
        <v>69</v>
      </c>
      <c r="C550" s="20">
        <f>-RawSEM!D550+RawSCADA!D550</f>
        <v>1.6583895555556865</v>
      </c>
      <c r="D550" s="20">
        <f>-RawSEM!E550+RawSCADA!E550</f>
        <v>-2.5248333333365736E-2</v>
      </c>
      <c r="E550" s="20">
        <f>-RawSEM!F550+RawSCADA!F550</f>
        <v>1.9433018888888682</v>
      </c>
      <c r="F550" s="20">
        <f>-RawSEM!G550+RawSCADA!G550</f>
        <v>-1.1431444444440331E-2</v>
      </c>
      <c r="G550" s="20">
        <f>-RawSEM!H550+RawSCADA!H550</f>
        <v>6.6194999999993342E-2</v>
      </c>
      <c r="H550" s="20">
        <f>-RawSEM!I550+RawSCADA!I550</f>
        <v>0.44535611111110995</v>
      </c>
      <c r="I550" s="20">
        <f>-RawSEM!J550+RawSCADA!J550</f>
        <v>-1.4986358888888844</v>
      </c>
      <c r="J550" s="56" t="str">
        <f t="shared" si="40"/>
        <v>12-Apr-2025  Bl No 69</v>
      </c>
      <c r="K550" s="18">
        <f t="shared" si="39"/>
        <v>12</v>
      </c>
      <c r="U550" s="75">
        <f>IF(ISERROR(C550/RawSEM!D550)=TRUE,0,C550/RawSEM!D550)</f>
        <v>1.2496418413470997E-3</v>
      </c>
      <c r="V550" s="75">
        <f>IF(ISERROR(D550/RawSEM!E550)=TRUE,0,D550/RawSEM!E550)</f>
        <v>-9.6223983141351346E-5</v>
      </c>
      <c r="W550" s="75">
        <f>IF(ISERROR(E550/RawSEM!F550)=TRUE,0,E550/RawSEM!F550)</f>
        <v>1.0386545494280367E-2</v>
      </c>
      <c r="X550" s="75">
        <f>IF(ISERROR(F550/RawSEM!G550)=TRUE,0,F550/RawSEM!G550)</f>
        <v>-7.2243039800925176E-5</v>
      </c>
      <c r="Y550" s="75">
        <f>IF(ISERROR(G550/RawSEM!H550)=TRUE,0,G550/RawSEM!H550)</f>
        <v>4.4484452114443448E-4</v>
      </c>
      <c r="Z550" s="75">
        <f>IF(ISERROR(H550/RawSEM!I550)=TRUE,0,H550/RawSEM!I550)</f>
        <v>5.6845069935147589E-3</v>
      </c>
      <c r="AA550" s="75">
        <f>IF(ISERROR(I550/RawSEM!J550)=TRUE,0,I550/RawSEM!J550)</f>
        <v>-1.2098574369727361E-2</v>
      </c>
      <c r="AB550" s="56" t="str">
        <f t="shared" si="41"/>
        <v>12-Apr-2025  Bl No 69</v>
      </c>
      <c r="CQ550" s="75"/>
      <c r="CR550" s="75"/>
      <c r="CS550" s="75"/>
      <c r="CT550" s="75"/>
      <c r="CU550" s="75"/>
      <c r="CV550" s="75"/>
      <c r="CW550" s="75"/>
      <c r="CX550" s="56"/>
    </row>
    <row r="551" spans="1:102" ht="17.100000000000001" customHeight="1" x14ac:dyDescent="0.25">
      <c r="A551" s="60">
        <f>RawSEM!A551</f>
        <v>45759</v>
      </c>
      <c r="B551" s="18">
        <v>70</v>
      </c>
      <c r="C551" s="20">
        <f>-RawSEM!D551+RawSCADA!D551</f>
        <v>0.39141933333326051</v>
      </c>
      <c r="D551" s="20">
        <f>-RawSEM!E551+RawSCADA!E551</f>
        <v>-0.38068900000001804</v>
      </c>
      <c r="E551" s="20">
        <f>-RawSEM!F551+RawSCADA!F551</f>
        <v>1.3609598888888854</v>
      </c>
      <c r="F551" s="20">
        <f>-RawSEM!G551+RawSCADA!G551</f>
        <v>-0.60898277777778276</v>
      </c>
      <c r="G551" s="20">
        <f>-RawSEM!H551+RawSCADA!H551</f>
        <v>-0.66032388888888249</v>
      </c>
      <c r="H551" s="20">
        <f>-RawSEM!I551+RawSCADA!I551</f>
        <v>0.17673566666667284</v>
      </c>
      <c r="I551" s="20">
        <f>-RawSEM!J551+RawSCADA!J551</f>
        <v>-1.9641795555555603</v>
      </c>
      <c r="J551" s="56" t="str">
        <f t="shared" si="40"/>
        <v>12-Apr-2025  Bl No 70</v>
      </c>
      <c r="K551" s="18">
        <f t="shared" si="39"/>
        <v>12</v>
      </c>
      <c r="U551" s="75">
        <f>IF(ISERROR(C551/RawSEM!D551)=TRUE,0,C551/RawSEM!D551)</f>
        <v>2.8993305657372328E-4</v>
      </c>
      <c r="V551" s="75">
        <f>IF(ISERROR(D551/RawSEM!E551)=TRUE,0,D551/RawSEM!E551)</f>
        <v>-1.4219677452688383E-3</v>
      </c>
      <c r="W551" s="75">
        <f>IF(ISERROR(E551/RawSEM!F551)=TRUE,0,E551/RawSEM!F551)</f>
        <v>6.9322064671033194E-3</v>
      </c>
      <c r="X551" s="75">
        <f>IF(ISERROR(F551/RawSEM!G551)=TRUE,0,F551/RawSEM!G551)</f>
        <v>-3.7120980280154828E-3</v>
      </c>
      <c r="Y551" s="75">
        <f>IF(ISERROR(G551/RawSEM!H551)=TRUE,0,G551/RawSEM!H551)</f>
        <v>-4.3993436793044616E-3</v>
      </c>
      <c r="Z551" s="75">
        <f>IF(ISERROR(H551/RawSEM!I551)=TRUE,0,H551/RawSEM!I551)</f>
        <v>2.2108760991687787E-3</v>
      </c>
      <c r="AA551" s="75">
        <f>IF(ISERROR(I551/RawSEM!J551)=TRUE,0,I551/RawSEM!J551)</f>
        <v>-1.5362243273419493E-2</v>
      </c>
      <c r="AB551" s="56" t="str">
        <f t="shared" si="41"/>
        <v>12-Apr-2025  Bl No 70</v>
      </c>
      <c r="CQ551" s="75"/>
      <c r="CR551" s="75"/>
      <c r="CS551" s="75"/>
      <c r="CT551" s="75"/>
      <c r="CU551" s="75"/>
      <c r="CV551" s="75"/>
      <c r="CW551" s="75"/>
      <c r="CX551" s="56"/>
    </row>
    <row r="552" spans="1:102" ht="17.100000000000001" customHeight="1" x14ac:dyDescent="0.25">
      <c r="A552" s="60">
        <f>RawSEM!A552</f>
        <v>45759</v>
      </c>
      <c r="B552" s="18">
        <v>71</v>
      </c>
      <c r="C552" s="20">
        <f>-RawSEM!D552+RawSCADA!D552</f>
        <v>2.8476753333331999</v>
      </c>
      <c r="D552" s="20">
        <f>-RawSEM!E552+RawSCADA!E552</f>
        <v>-1.1319589999999948</v>
      </c>
      <c r="E552" s="20">
        <f>-RawSEM!F552+RawSCADA!F552</f>
        <v>0.17179355555555276</v>
      </c>
      <c r="F552" s="20">
        <f>-RawSEM!G552+RawSCADA!G552</f>
        <v>-0.50546866666664414</v>
      </c>
      <c r="G552" s="20">
        <f>-RawSEM!H552+RawSCADA!H552</f>
        <v>-0.56492477777777594</v>
      </c>
      <c r="H552" s="20">
        <f>-RawSEM!I552+RawSCADA!I552</f>
        <v>0.4570586666666685</v>
      </c>
      <c r="I552" s="20">
        <f>-RawSEM!J552+RawSCADA!J552</f>
        <v>0.12166933333332963</v>
      </c>
      <c r="J552" s="56" t="str">
        <f t="shared" si="40"/>
        <v>12-Apr-2025  Bl No 71</v>
      </c>
      <c r="K552" s="18">
        <f t="shared" si="39"/>
        <v>12</v>
      </c>
      <c r="U552" s="75">
        <f>IF(ISERROR(C552/RawSEM!D552)=TRUE,0,C552/RawSEM!D552)</f>
        <v>2.0304868764334477E-3</v>
      </c>
      <c r="V552" s="75">
        <f>IF(ISERROR(D552/RawSEM!E552)=TRUE,0,D552/RawSEM!E552)</f>
        <v>-4.201952716668231E-3</v>
      </c>
      <c r="W552" s="75">
        <f>IF(ISERROR(E552/RawSEM!F552)=TRUE,0,E552/RawSEM!F552)</f>
        <v>7.9583572165066018E-4</v>
      </c>
      <c r="X552" s="75">
        <f>IF(ISERROR(F552/RawSEM!G552)=TRUE,0,F552/RawSEM!G552)</f>
        <v>-2.8715159402853325E-3</v>
      </c>
      <c r="Y552" s="75">
        <f>IF(ISERROR(G552/RawSEM!H552)=TRUE,0,G552/RawSEM!H552)</f>
        <v>-3.7075561377594717E-3</v>
      </c>
      <c r="Z552" s="75">
        <f>IF(ISERROR(H552/RawSEM!I552)=TRUE,0,H552/RawSEM!I552)</f>
        <v>5.5489834239834468E-3</v>
      </c>
      <c r="AA552" s="75">
        <f>IF(ISERROR(I552/RawSEM!J552)=TRUE,0,I552/RawSEM!J552)</f>
        <v>9.6014915919079063E-4</v>
      </c>
      <c r="AB552" s="56" t="str">
        <f t="shared" si="41"/>
        <v>12-Apr-2025  Bl No 71</v>
      </c>
      <c r="CQ552" s="75"/>
      <c r="CR552" s="75"/>
      <c r="CS552" s="75"/>
      <c r="CT552" s="75"/>
      <c r="CU552" s="75"/>
      <c r="CV552" s="75"/>
      <c r="CW552" s="75"/>
      <c r="CX552" s="56"/>
    </row>
    <row r="553" spans="1:102" ht="17.100000000000001" customHeight="1" x14ac:dyDescent="0.25">
      <c r="A553" s="60">
        <f>RawSEM!A553</f>
        <v>45759</v>
      </c>
      <c r="B553" s="18">
        <v>72</v>
      </c>
      <c r="C553" s="20">
        <f>-RawSEM!D553+RawSCADA!D553</f>
        <v>2.3622035555554248</v>
      </c>
      <c r="D553" s="20">
        <f>-RawSEM!E553+RawSCADA!E553</f>
        <v>9.0255555555245337E-3</v>
      </c>
      <c r="E553" s="20">
        <f>-RawSEM!F553+RawSCADA!F553</f>
        <v>-0.87864777777775771</v>
      </c>
      <c r="F553" s="20">
        <f>-RawSEM!G553+RawSCADA!G553</f>
        <v>-0.93482355555556751</v>
      </c>
      <c r="G553" s="20">
        <f>-RawSEM!H553+RawSCADA!H553</f>
        <v>-0.74255755555557812</v>
      </c>
      <c r="H553" s="20">
        <f>-RawSEM!I553+RawSCADA!I553</f>
        <v>0.37055033333332688</v>
      </c>
      <c r="I553" s="20">
        <f>-RawSEM!J553+RawSCADA!J553</f>
        <v>-1.582206333333346</v>
      </c>
      <c r="J553" s="56" t="str">
        <f t="shared" si="40"/>
        <v>12-Apr-2025  Bl No 72</v>
      </c>
      <c r="K553" s="18">
        <f t="shared" si="39"/>
        <v>12</v>
      </c>
      <c r="U553" s="75">
        <f>IF(ISERROR(C553/RawSEM!D553)=TRUE,0,C553/RawSEM!D553)</f>
        <v>1.5973016634385007E-3</v>
      </c>
      <c r="V553" s="75">
        <f>IF(ISERROR(D553/RawSEM!E553)=TRUE,0,D553/RawSEM!E553)</f>
        <v>3.3852209904735704E-5</v>
      </c>
      <c r="W553" s="75">
        <f>IF(ISERROR(E553/RawSEM!F553)=TRUE,0,E553/RawSEM!F553)</f>
        <v>-3.6079593257258959E-3</v>
      </c>
      <c r="X553" s="75">
        <f>IF(ISERROR(F553/RawSEM!G553)=TRUE,0,F553/RawSEM!G553)</f>
        <v>-4.7769311900890035E-3</v>
      </c>
      <c r="Y553" s="75">
        <f>IF(ISERROR(G553/RawSEM!H553)=TRUE,0,G553/RawSEM!H553)</f>
        <v>-4.7009690877824672E-3</v>
      </c>
      <c r="Z553" s="75">
        <f>IF(ISERROR(H553/RawSEM!I553)=TRUE,0,H553/RawSEM!I553)</f>
        <v>4.3467334522021266E-3</v>
      </c>
      <c r="AA553" s="75">
        <f>IF(ISERROR(I553/RawSEM!J553)=TRUE,0,I553/RawSEM!J553)</f>
        <v>-1.1744545164827863E-2</v>
      </c>
      <c r="AB553" s="56" t="str">
        <f t="shared" si="41"/>
        <v>12-Apr-2025  Bl No 72</v>
      </c>
      <c r="CQ553" s="75"/>
      <c r="CR553" s="75"/>
      <c r="CS553" s="75"/>
      <c r="CT553" s="75"/>
      <c r="CU553" s="75"/>
      <c r="CV553" s="75"/>
      <c r="CW553" s="75"/>
      <c r="CX553" s="56"/>
    </row>
    <row r="554" spans="1:102" ht="17.100000000000001" customHeight="1" x14ac:dyDescent="0.25">
      <c r="A554" s="60">
        <f>RawSEM!A554</f>
        <v>45759</v>
      </c>
      <c r="B554" s="18">
        <v>73</v>
      </c>
      <c r="C554" s="20">
        <f>-RawSEM!D554+RawSCADA!D554</f>
        <v>13.63440277777795</v>
      </c>
      <c r="D554" s="20">
        <f>-RawSEM!E554+RawSCADA!E554</f>
        <v>2.4814609999999959</v>
      </c>
      <c r="E554" s="20">
        <f>-RawSEM!F554+RawSCADA!F554</f>
        <v>-1.642235555555601</v>
      </c>
      <c r="F554" s="20">
        <f>-RawSEM!G554+RawSCADA!G554</f>
        <v>-0.21368211111112601</v>
      </c>
      <c r="G554" s="20">
        <f>-RawSEM!H554+RawSCADA!H554</f>
        <v>0.31298633333332759</v>
      </c>
      <c r="H554" s="20">
        <f>-RawSEM!I554+RawSCADA!I554</f>
        <v>-2.8324824444444374</v>
      </c>
      <c r="I554" s="20">
        <f>-RawSEM!J554+RawSCADA!J554</f>
        <v>-0.6401821111111019</v>
      </c>
      <c r="J554" s="56" t="str">
        <f t="shared" si="40"/>
        <v>12-Apr-2025  Bl No 73</v>
      </c>
      <c r="K554" s="18">
        <f t="shared" si="39"/>
        <v>12</v>
      </c>
      <c r="U554" s="75">
        <f>IF(ISERROR(C554/RawSEM!D554)=TRUE,0,C554/RawSEM!D554)</f>
        <v>8.4933687473742765E-3</v>
      </c>
      <c r="V554" s="75">
        <f>IF(ISERROR(D554/RawSEM!E554)=TRUE,0,D554/RawSEM!E554)</f>
        <v>1.1625750005012975E-2</v>
      </c>
      <c r="W554" s="75">
        <f>IF(ISERROR(E554/RawSEM!F554)=TRUE,0,E554/RawSEM!F554)</f>
        <v>-6.090298365332856E-3</v>
      </c>
      <c r="X554" s="75">
        <f>IF(ISERROR(F554/RawSEM!G554)=TRUE,0,F554/RawSEM!G554)</f>
        <v>-1.0217262094164108E-3</v>
      </c>
      <c r="Y554" s="75">
        <f>IF(ISERROR(G554/RawSEM!H554)=TRUE,0,G554/RawSEM!H554)</f>
        <v>2.0198713249213159E-3</v>
      </c>
      <c r="Z554" s="75">
        <f>IF(ISERROR(H554/RawSEM!I554)=TRUE,0,H554/RawSEM!I554)</f>
        <v>-3.0718402356025912E-2</v>
      </c>
      <c r="AA554" s="75">
        <f>IF(ISERROR(I554/RawSEM!J554)=TRUE,0,I554/RawSEM!J554)</f>
        <v>-4.3123380713643985E-3</v>
      </c>
      <c r="AB554" s="56" t="str">
        <f t="shared" si="41"/>
        <v>12-Apr-2025  Bl No 73</v>
      </c>
      <c r="CQ554" s="75"/>
      <c r="CR554" s="75"/>
      <c r="CS554" s="75"/>
      <c r="CT554" s="75"/>
      <c r="CU554" s="75"/>
      <c r="CV554" s="75"/>
      <c r="CW554" s="75"/>
      <c r="CX554" s="56"/>
    </row>
    <row r="555" spans="1:102" ht="17.100000000000001" customHeight="1" x14ac:dyDescent="0.25">
      <c r="A555" s="60">
        <f>RawSEM!A555</f>
        <v>45759</v>
      </c>
      <c r="B555" s="18">
        <v>74</v>
      </c>
      <c r="C555" s="20">
        <f>-RawSEM!D555+RawSCADA!D555</f>
        <v>29.039860999999974</v>
      </c>
      <c r="D555" s="20">
        <f>-RawSEM!E555+RawSCADA!E555</f>
        <v>-0.91381799999999203</v>
      </c>
      <c r="E555" s="20">
        <f>-RawSEM!F555+RawSCADA!F555</f>
        <v>-2.3569292222222202</v>
      </c>
      <c r="F555" s="20">
        <f>-RawSEM!G555+RawSCADA!G555</f>
        <v>-0.86904644444445012</v>
      </c>
      <c r="G555" s="20">
        <f>-RawSEM!H555+RawSCADA!H555</f>
        <v>-0.40689733333334743</v>
      </c>
      <c r="H555" s="20">
        <f>-RawSEM!I555+RawSCADA!I555</f>
        <v>-1.4498802222222196</v>
      </c>
      <c r="I555" s="20">
        <f>-RawSEM!J555+RawSCADA!J555</f>
        <v>-1.0367327777777859</v>
      </c>
      <c r="J555" s="56" t="str">
        <f t="shared" si="40"/>
        <v>12-Apr-2025  Bl No 74</v>
      </c>
      <c r="K555" s="18">
        <f t="shared" si="39"/>
        <v>12</v>
      </c>
      <c r="U555" s="75">
        <f>IF(ISERROR(C555/RawSEM!D555)=TRUE,0,C555/RawSEM!D555)</f>
        <v>1.754001335907928E-2</v>
      </c>
      <c r="V555" s="75">
        <f>IF(ISERROR(D555/RawSEM!E555)=TRUE,0,D555/RawSEM!E555)</f>
        <v>-4.3491826267768527E-3</v>
      </c>
      <c r="W555" s="75">
        <f>IF(ISERROR(E555/RawSEM!F555)=TRUE,0,E555/RawSEM!F555)</f>
        <v>-8.2349415962717689E-3</v>
      </c>
      <c r="X555" s="75">
        <f>IF(ISERROR(F555/RawSEM!G555)=TRUE,0,F555/RawSEM!G555)</f>
        <v>-4.09706620311123E-3</v>
      </c>
      <c r="Y555" s="75">
        <f>IF(ISERROR(G555/RawSEM!H555)=TRUE,0,G555/RawSEM!H555)</f>
        <v>-2.7133435048262182E-3</v>
      </c>
      <c r="Z555" s="75">
        <f>IF(ISERROR(H555/RawSEM!I555)=TRUE,0,H555/RawSEM!I555)</f>
        <v>-1.3901803186194269E-2</v>
      </c>
      <c r="AA555" s="75">
        <f>IF(ISERROR(I555/RawSEM!J555)=TRUE,0,I555/RawSEM!J555)</f>
        <v>-6.646166012207134E-3</v>
      </c>
      <c r="AB555" s="56" t="str">
        <f t="shared" si="41"/>
        <v>12-Apr-2025  Bl No 74</v>
      </c>
      <c r="CQ555" s="75"/>
      <c r="CR555" s="75"/>
      <c r="CS555" s="75"/>
      <c r="CT555" s="75"/>
      <c r="CU555" s="75"/>
      <c r="CV555" s="75"/>
      <c r="CW555" s="75"/>
      <c r="CX555" s="56"/>
    </row>
    <row r="556" spans="1:102" ht="17.100000000000001" customHeight="1" x14ac:dyDescent="0.25">
      <c r="A556" s="60">
        <f>RawSEM!A556</f>
        <v>45759</v>
      </c>
      <c r="B556" s="18">
        <v>75</v>
      </c>
      <c r="C556" s="20">
        <f>-RawSEM!D556+RawSCADA!D556</f>
        <v>32.327147777777782</v>
      </c>
      <c r="D556" s="20">
        <f>-RawSEM!E556+RawSCADA!E556</f>
        <v>2.7412186666666685</v>
      </c>
      <c r="E556" s="20">
        <f>-RawSEM!F556+RawSCADA!F556</f>
        <v>-2.4517192222222093</v>
      </c>
      <c r="F556" s="20">
        <f>-RawSEM!G556+RawSCADA!G556</f>
        <v>-0.33871644444445792</v>
      </c>
      <c r="G556" s="20">
        <f>-RawSEM!H556+RawSCADA!H556</f>
        <v>-0.5119847777777693</v>
      </c>
      <c r="H556" s="20">
        <f>-RawSEM!I556+RawSCADA!I556</f>
        <v>1.2376545555555509</v>
      </c>
      <c r="I556" s="20">
        <f>-RawSEM!J556+RawSCADA!J556</f>
        <v>-1.5781750000000159</v>
      </c>
      <c r="J556" s="56" t="str">
        <f t="shared" si="40"/>
        <v>12-Apr-2025  Bl No 75</v>
      </c>
      <c r="K556" s="18">
        <f t="shared" si="39"/>
        <v>12</v>
      </c>
      <c r="U556" s="75">
        <f>IF(ISERROR(C556/RawSEM!D556)=TRUE,0,C556/RawSEM!D556)</f>
        <v>1.9517214564470545E-2</v>
      </c>
      <c r="V556" s="75">
        <f>IF(ISERROR(D556/RawSEM!E556)=TRUE,0,D556/RawSEM!E556)</f>
        <v>1.3757943168912889E-2</v>
      </c>
      <c r="W556" s="75">
        <f>IF(ISERROR(E556/RawSEM!F556)=TRUE,0,E556/RawSEM!F556)</f>
        <v>-8.4541925536040959E-3</v>
      </c>
      <c r="X556" s="75">
        <f>IF(ISERROR(F556/RawSEM!G556)=TRUE,0,F556/RawSEM!G556)</f>
        <v>-1.6316484057341458E-3</v>
      </c>
      <c r="Y556" s="75">
        <f>IF(ISERROR(G556/RawSEM!H556)=TRUE,0,G556/RawSEM!H556)</f>
        <v>-3.4906402909437645E-3</v>
      </c>
      <c r="Z556" s="75">
        <f>IF(ISERROR(H556/RawSEM!I556)=TRUE,0,H556/RawSEM!I556)</f>
        <v>1.2354801105609636E-2</v>
      </c>
      <c r="AA556" s="75">
        <f>IF(ISERROR(I556/RawSEM!J556)=TRUE,0,I556/RawSEM!J556)</f>
        <v>-9.8711945698188603E-3</v>
      </c>
      <c r="AB556" s="56" t="str">
        <f t="shared" si="41"/>
        <v>12-Apr-2025  Bl No 75</v>
      </c>
      <c r="CQ556" s="75"/>
      <c r="CR556" s="75"/>
      <c r="CS556" s="75"/>
      <c r="CT556" s="75"/>
      <c r="CU556" s="75"/>
      <c r="CV556" s="75"/>
      <c r="CW556" s="75"/>
      <c r="CX556" s="56"/>
    </row>
    <row r="557" spans="1:102" ht="17.100000000000001" customHeight="1" x14ac:dyDescent="0.25">
      <c r="A557" s="60">
        <f>RawSEM!A557</f>
        <v>45759</v>
      </c>
      <c r="B557" s="18">
        <v>76</v>
      </c>
      <c r="C557" s="20">
        <f>-RawSEM!D557+RawSCADA!D557</f>
        <v>31.387259777777672</v>
      </c>
      <c r="D557" s="20">
        <f>-RawSEM!E557+RawSCADA!E557</f>
        <v>0.31753488888887205</v>
      </c>
      <c r="E557" s="20">
        <f>-RawSEM!F557+RawSCADA!F557</f>
        <v>-2.7414348888888753</v>
      </c>
      <c r="F557" s="20">
        <f>-RawSEM!G557+RawSCADA!G557</f>
        <v>8.0475777777763824E-2</v>
      </c>
      <c r="G557" s="20">
        <f>-RawSEM!H557+RawSCADA!H557</f>
        <v>-0.34160455555556268</v>
      </c>
      <c r="H557" s="20">
        <f>-RawSEM!I557+RawSCADA!I557</f>
        <v>0.3975281111111002</v>
      </c>
      <c r="I557" s="20">
        <f>-RawSEM!J557+RawSCADA!J557</f>
        <v>-1.7293827777777722</v>
      </c>
      <c r="J557" s="56" t="str">
        <f t="shared" si="40"/>
        <v>12-Apr-2025  Bl No 76</v>
      </c>
      <c r="K557" s="18">
        <f t="shared" si="39"/>
        <v>12</v>
      </c>
      <c r="U557" s="75">
        <f>IF(ISERROR(C557/RawSEM!D557)=TRUE,0,C557/RawSEM!D557)</f>
        <v>1.8946995984582236E-2</v>
      </c>
      <c r="V557" s="75">
        <f>IF(ISERROR(D557/RawSEM!E557)=TRUE,0,D557/RawSEM!E557)</f>
        <v>1.8666544224977231E-3</v>
      </c>
      <c r="W557" s="75">
        <f>IF(ISERROR(E557/RawSEM!F557)=TRUE,0,E557/RawSEM!F557)</f>
        <v>-9.4600415088421496E-3</v>
      </c>
      <c r="X557" s="75">
        <f>IF(ISERROR(F557/RawSEM!G557)=TRUE,0,F557/RawSEM!G557)</f>
        <v>4.0619326297249285E-4</v>
      </c>
      <c r="Y557" s="75">
        <f>IF(ISERROR(G557/RawSEM!H557)=TRUE,0,G557/RawSEM!H557)</f>
        <v>-2.4219852892983329E-3</v>
      </c>
      <c r="Z557" s="75">
        <f>IF(ISERROR(H557/RawSEM!I557)=TRUE,0,H557/RawSEM!I557)</f>
        <v>4.0603204628856795E-3</v>
      </c>
      <c r="AA557" s="75">
        <f>IF(ISERROR(I557/RawSEM!J557)=TRUE,0,I557/RawSEM!J557)</f>
        <v>-1.1028101582604914E-2</v>
      </c>
      <c r="AB557" s="56" t="str">
        <f t="shared" si="41"/>
        <v>12-Apr-2025  Bl No 76</v>
      </c>
      <c r="CQ557" s="75"/>
      <c r="CR557" s="75"/>
      <c r="CS557" s="75"/>
      <c r="CT557" s="75"/>
      <c r="CU557" s="75"/>
      <c r="CV557" s="75"/>
      <c r="CW557" s="75"/>
      <c r="CX557" s="56"/>
    </row>
    <row r="558" spans="1:102" ht="17.100000000000001" customHeight="1" x14ac:dyDescent="0.25">
      <c r="A558" s="60">
        <f>RawSEM!A558</f>
        <v>45759</v>
      </c>
      <c r="B558" s="18">
        <v>77</v>
      </c>
      <c r="C558" s="20">
        <f>-RawSEM!D558+RawSCADA!D558</f>
        <v>25.68033933333345</v>
      </c>
      <c r="D558" s="20">
        <f>-RawSEM!E558+RawSCADA!E558</f>
        <v>1.3445666666666511</v>
      </c>
      <c r="E558" s="20">
        <f>-RawSEM!F558+RawSCADA!F558</f>
        <v>-1.4053800000000365</v>
      </c>
      <c r="F558" s="20">
        <f>-RawSEM!G558+RawSCADA!G558</f>
        <v>-0.17789211111110603</v>
      </c>
      <c r="G558" s="20">
        <f>-RawSEM!H558+RawSCADA!H558</f>
        <v>-1.0913724444444313</v>
      </c>
      <c r="H558" s="20">
        <f>-RawSEM!I558+RawSCADA!I558</f>
        <v>-7.3403333333317278E-3</v>
      </c>
      <c r="I558" s="20">
        <f>-RawSEM!J558+RawSCADA!J558</f>
        <v>-0.83501400000000103</v>
      </c>
      <c r="J558" s="56" t="str">
        <f t="shared" si="40"/>
        <v>12-Apr-2025  Bl No 77</v>
      </c>
      <c r="K558" s="18">
        <f t="shared" si="39"/>
        <v>12</v>
      </c>
      <c r="U558" s="75">
        <f>IF(ISERROR(C558/RawSEM!D558)=TRUE,0,C558/RawSEM!D558)</f>
        <v>1.5560150963785591E-2</v>
      </c>
      <c r="V558" s="75">
        <f>IF(ISERROR(D558/RawSEM!E558)=TRUE,0,D558/RawSEM!E558)</f>
        <v>8.1268162589158508E-3</v>
      </c>
      <c r="W558" s="75">
        <f>IF(ISERROR(E558/RawSEM!F558)=TRUE,0,E558/RawSEM!F558)</f>
        <v>-4.9790722935874714E-3</v>
      </c>
      <c r="X558" s="75">
        <f>IF(ISERROR(F558/RawSEM!G558)=TRUE,0,F558/RawSEM!G558)</f>
        <v>-9.3527187414601284E-4</v>
      </c>
      <c r="Y558" s="75">
        <f>IF(ISERROR(G558/RawSEM!H558)=TRUE,0,G558/RawSEM!H558)</f>
        <v>-7.9683626291181218E-3</v>
      </c>
      <c r="Z558" s="75">
        <f>IF(ISERROR(H558/RawSEM!I558)=TRUE,0,H558/RawSEM!I558)</f>
        <v>-7.5432156617707131E-5</v>
      </c>
      <c r="AA558" s="75">
        <f>IF(ISERROR(I558/RawSEM!J558)=TRUE,0,I558/RawSEM!J558)</f>
        <v>-5.2062643715427301E-3</v>
      </c>
      <c r="AB558" s="56" t="str">
        <f t="shared" si="41"/>
        <v>12-Apr-2025  Bl No 77</v>
      </c>
      <c r="CQ558" s="75"/>
      <c r="CR558" s="75"/>
      <c r="CS558" s="75"/>
      <c r="CT558" s="75"/>
      <c r="CU558" s="75"/>
      <c r="CV558" s="75"/>
      <c r="CW558" s="75"/>
      <c r="CX558" s="56"/>
    </row>
    <row r="559" spans="1:102" ht="17.100000000000001" customHeight="1" x14ac:dyDescent="0.25">
      <c r="A559" s="60">
        <f>RawSEM!A559</f>
        <v>45759</v>
      </c>
      <c r="B559" s="18">
        <v>78</v>
      </c>
      <c r="C559" s="20">
        <f>-RawSEM!D559+RawSCADA!D559</f>
        <v>1.6897965555556311</v>
      </c>
      <c r="D559" s="20">
        <f>-RawSEM!E559+RawSCADA!E559</f>
        <v>1.1179976666666676</v>
      </c>
      <c r="E559" s="20">
        <f>-RawSEM!F559+RawSCADA!F559</f>
        <v>-1.8154660000000149</v>
      </c>
      <c r="F559" s="20">
        <f>-RawSEM!G559+RawSCADA!G559</f>
        <v>0.10153144444444706</v>
      </c>
      <c r="G559" s="20">
        <f>-RawSEM!H559+RawSCADA!H559</f>
        <v>-0.18669711111110132</v>
      </c>
      <c r="H559" s="20">
        <f>-RawSEM!I559+RawSCADA!I559</f>
        <v>-2.352847666666662</v>
      </c>
      <c r="I559" s="20">
        <f>-RawSEM!J559+RawSCADA!J559</f>
        <v>-0.90580422222220136</v>
      </c>
      <c r="J559" s="56" t="str">
        <f t="shared" si="40"/>
        <v>12-Apr-2025  Bl No 78</v>
      </c>
      <c r="K559" s="18">
        <f t="shared" si="39"/>
        <v>12</v>
      </c>
      <c r="U559" s="75">
        <f>IF(ISERROR(C559/RawSEM!D559)=TRUE,0,C559/RawSEM!D559)</f>
        <v>1.0319200927545941E-3</v>
      </c>
      <c r="V559" s="75">
        <f>IF(ISERROR(D559/RawSEM!E559)=TRUE,0,D559/RawSEM!E559)</f>
        <v>6.6482321152351274E-3</v>
      </c>
      <c r="W559" s="75">
        <f>IF(ISERROR(E559/RawSEM!F559)=TRUE,0,E559/RawSEM!F559)</f>
        <v>-6.4383158426319703E-3</v>
      </c>
      <c r="X559" s="75">
        <f>IF(ISERROR(F559/RawSEM!G559)=TRUE,0,F559/RawSEM!G559)</f>
        <v>5.5976009488102987E-4</v>
      </c>
      <c r="Y559" s="75">
        <f>IF(ISERROR(G559/RawSEM!H559)=TRUE,0,G559/RawSEM!H559)</f>
        <v>-1.3445066017311158E-3</v>
      </c>
      <c r="Z559" s="75">
        <f>IF(ISERROR(H559/RawSEM!I559)=TRUE,0,H559/RawSEM!I559)</f>
        <v>-2.4468456907214158E-2</v>
      </c>
      <c r="AA559" s="75">
        <f>IF(ISERROR(I559/RawSEM!J559)=TRUE,0,I559/RawSEM!J559)</f>
        <v>-5.6649586119865503E-3</v>
      </c>
      <c r="AB559" s="56" t="str">
        <f t="shared" si="41"/>
        <v>12-Apr-2025  Bl No 78</v>
      </c>
      <c r="CQ559" s="75"/>
      <c r="CR559" s="75"/>
      <c r="CS559" s="75"/>
      <c r="CT559" s="75"/>
      <c r="CU559" s="75"/>
      <c r="CV559" s="75"/>
      <c r="CW559" s="75"/>
      <c r="CX559" s="56"/>
    </row>
    <row r="560" spans="1:102" ht="17.100000000000001" customHeight="1" x14ac:dyDescent="0.25">
      <c r="A560" s="60">
        <f>RawSEM!A560</f>
        <v>45759</v>
      </c>
      <c r="B560" s="18">
        <v>79</v>
      </c>
      <c r="C560" s="20">
        <f>-RawSEM!D560+RawSCADA!D560</f>
        <v>16.985379222222264</v>
      </c>
      <c r="D560" s="20">
        <f>-RawSEM!E560+RawSCADA!E560</f>
        <v>0.89224466666667013</v>
      </c>
      <c r="E560" s="20">
        <f>-RawSEM!F560+RawSCADA!F560</f>
        <v>-0.28823766666664596</v>
      </c>
      <c r="F560" s="20">
        <f>-RawSEM!G560+RawSCADA!G560</f>
        <v>0.28231933333333359</v>
      </c>
      <c r="G560" s="20">
        <f>-RawSEM!H560+RawSCADA!H560</f>
        <v>-0.25612988888889276</v>
      </c>
      <c r="H560" s="20">
        <f>-RawSEM!I560+RawSCADA!I560</f>
        <v>-0.7475689999999986</v>
      </c>
      <c r="I560" s="20">
        <f>-RawSEM!J560+RawSCADA!J560</f>
        <v>-0.89681844444444891</v>
      </c>
      <c r="J560" s="56" t="str">
        <f t="shared" si="40"/>
        <v>12-Apr-2025  Bl No 79</v>
      </c>
      <c r="K560" s="18">
        <f t="shared" si="39"/>
        <v>12</v>
      </c>
      <c r="U560" s="75">
        <f>IF(ISERROR(C560/RawSEM!D560)=TRUE,0,C560/RawSEM!D560)</f>
        <v>1.0396233014564013E-2</v>
      </c>
      <c r="V560" s="75">
        <f>IF(ISERROR(D560/RawSEM!E560)=TRUE,0,D560/RawSEM!E560)</f>
        <v>5.8014899151762819E-3</v>
      </c>
      <c r="W560" s="75">
        <f>IF(ISERROR(E560/RawSEM!F560)=TRUE,0,E560/RawSEM!F560)</f>
        <v>-1.0330410469647758E-3</v>
      </c>
      <c r="X560" s="75">
        <f>IF(ISERROR(F560/RawSEM!G560)=TRUE,0,F560/RawSEM!G560)</f>
        <v>1.6230594691114336E-3</v>
      </c>
      <c r="Y560" s="75">
        <f>IF(ISERROR(G560/RawSEM!H560)=TRUE,0,G560/RawSEM!H560)</f>
        <v>-1.9279688376095431E-3</v>
      </c>
      <c r="Z560" s="75">
        <f>IF(ISERROR(H560/RawSEM!I560)=TRUE,0,H560/RawSEM!I560)</f>
        <v>-6.9783825462257539E-3</v>
      </c>
      <c r="AA560" s="75">
        <f>IF(ISERROR(I560/RawSEM!J560)=TRUE,0,I560/RawSEM!J560)</f>
        <v>-5.6686036385293339E-3</v>
      </c>
      <c r="AB560" s="56" t="str">
        <f t="shared" si="41"/>
        <v>12-Apr-2025  Bl No 79</v>
      </c>
      <c r="CQ560" s="75"/>
      <c r="CR560" s="75"/>
      <c r="CS560" s="75"/>
      <c r="CT560" s="75"/>
      <c r="CU560" s="75"/>
      <c r="CV560" s="75"/>
      <c r="CW560" s="75"/>
      <c r="CX560" s="56"/>
    </row>
    <row r="561" spans="1:102" ht="17.100000000000001" customHeight="1" x14ac:dyDescent="0.25">
      <c r="A561" s="60">
        <f>RawSEM!A561</f>
        <v>45759</v>
      </c>
      <c r="B561" s="18">
        <v>80</v>
      </c>
      <c r="C561" s="20">
        <f>-RawSEM!D561+RawSCADA!D561</f>
        <v>25.487161777777828</v>
      </c>
      <c r="D561" s="20">
        <f>-RawSEM!E561+RawSCADA!E561</f>
        <v>0.96923888888889564</v>
      </c>
      <c r="E561" s="20">
        <f>-RawSEM!F561+RawSCADA!F561</f>
        <v>-1.6592456666666635</v>
      </c>
      <c r="F561" s="20">
        <f>-RawSEM!G561+RawSCADA!G561</f>
        <v>0.24314866666668422</v>
      </c>
      <c r="G561" s="20">
        <f>-RawSEM!H561+RawSCADA!H561</f>
        <v>-0.16337788888887417</v>
      </c>
      <c r="H561" s="20">
        <f>-RawSEM!I561+RawSCADA!I561</f>
        <v>0.54899844444443602</v>
      </c>
      <c r="I561" s="20">
        <f>-RawSEM!J561+RawSCADA!J561</f>
        <v>-1.6143121111111043</v>
      </c>
      <c r="J561" s="56" t="str">
        <f t="shared" si="40"/>
        <v>12-Apr-2025  Bl No 80</v>
      </c>
      <c r="K561" s="18">
        <f t="shared" si="39"/>
        <v>12</v>
      </c>
      <c r="U561" s="75">
        <f>IF(ISERROR(C561/RawSEM!D561)=TRUE,0,C561/RawSEM!D561)</f>
        <v>1.5602526150779443E-2</v>
      </c>
      <c r="V561" s="75">
        <f>IF(ISERROR(D561/RawSEM!E561)=TRUE,0,D561/RawSEM!E561)</f>
        <v>6.760133047422256E-3</v>
      </c>
      <c r="W561" s="75">
        <f>IF(ISERROR(E561/RawSEM!F561)=TRUE,0,E561/RawSEM!F561)</f>
        <v>-5.9500473231859112E-3</v>
      </c>
      <c r="X561" s="75">
        <f>IF(ISERROR(F561/RawSEM!G561)=TRUE,0,F561/RawSEM!G561)</f>
        <v>1.5230686798603718E-3</v>
      </c>
      <c r="Y561" s="75">
        <f>IF(ISERROR(G561/RawSEM!H561)=TRUE,0,G561/RawSEM!H561)</f>
        <v>-1.250397126673602E-3</v>
      </c>
      <c r="Z561" s="75">
        <f>IF(ISERROR(H561/RawSEM!I561)=TRUE,0,H561/RawSEM!I561)</f>
        <v>5.2023959939014857E-3</v>
      </c>
      <c r="AA561" s="75">
        <f>IF(ISERROR(I561/RawSEM!J561)=TRUE,0,I561/RawSEM!J561)</f>
        <v>-1.0442187798269961E-2</v>
      </c>
      <c r="AB561" s="56" t="str">
        <f t="shared" si="41"/>
        <v>12-Apr-2025  Bl No 80</v>
      </c>
      <c r="CQ561" s="75"/>
      <c r="CR561" s="75"/>
      <c r="CS561" s="75"/>
      <c r="CT561" s="75"/>
      <c r="CU561" s="75"/>
      <c r="CV561" s="75"/>
      <c r="CW561" s="75"/>
      <c r="CX561" s="56"/>
    </row>
    <row r="562" spans="1:102" ht="17.100000000000001" customHeight="1" x14ac:dyDescent="0.25">
      <c r="A562" s="60">
        <f>RawSEM!A562</f>
        <v>45759</v>
      </c>
      <c r="B562" s="18">
        <v>81</v>
      </c>
      <c r="C562" s="20">
        <f>-RawSEM!D562+RawSCADA!D562</f>
        <v>29.747915222222218</v>
      </c>
      <c r="D562" s="20">
        <f>-RawSEM!E562+RawSCADA!E562</f>
        <v>1.5277697777777632</v>
      </c>
      <c r="E562" s="20">
        <f>-RawSEM!F562+RawSCADA!F562</f>
        <v>-2.3650561111111301</v>
      </c>
      <c r="F562" s="20">
        <f>-RawSEM!G562+RawSCADA!G562</f>
        <v>-4.6234999999995807E-2</v>
      </c>
      <c r="G562" s="20">
        <f>-RawSEM!H562+RawSCADA!H562</f>
        <v>-0.63301299999999117</v>
      </c>
      <c r="H562" s="20">
        <f>-RawSEM!I562+RawSCADA!I562</f>
        <v>0.33431333333332702</v>
      </c>
      <c r="I562" s="20">
        <f>-RawSEM!J562+RawSCADA!J562</f>
        <v>-1.6330463333333398</v>
      </c>
      <c r="J562" s="56" t="str">
        <f t="shared" si="40"/>
        <v>12-Apr-2025  Bl No 81</v>
      </c>
      <c r="K562" s="18">
        <f t="shared" si="39"/>
        <v>12</v>
      </c>
      <c r="U562" s="75">
        <f>IF(ISERROR(C562/RawSEM!D562)=TRUE,0,C562/RawSEM!D562)</f>
        <v>1.8326189065849714E-2</v>
      </c>
      <c r="V562" s="75">
        <f>IF(ISERROR(D562/RawSEM!E562)=TRUE,0,D562/RawSEM!E562)</f>
        <v>1.0781670465786434E-2</v>
      </c>
      <c r="W562" s="75">
        <f>IF(ISERROR(E562/RawSEM!F562)=TRUE,0,E562/RawSEM!F562)</f>
        <v>-8.4679621844143422E-3</v>
      </c>
      <c r="X562" s="75">
        <f>IF(ISERROR(F562/RawSEM!G562)=TRUE,0,F562/RawSEM!G562)</f>
        <v>-2.9032005923167057E-4</v>
      </c>
      <c r="Y562" s="75">
        <f>IF(ISERROR(G562/RawSEM!H562)=TRUE,0,G562/RawSEM!H562)</f>
        <v>-4.9654621157924428E-3</v>
      </c>
      <c r="Z562" s="75">
        <f>IF(ISERROR(H562/RawSEM!I562)=TRUE,0,H562/RawSEM!I562)</f>
        <v>3.190061425874126E-3</v>
      </c>
      <c r="AA562" s="75">
        <f>IF(ISERROR(I562/RawSEM!J562)=TRUE,0,I562/RawSEM!J562)</f>
        <v>-1.0739543107772103E-2</v>
      </c>
      <c r="AB562" s="56" t="str">
        <f t="shared" si="41"/>
        <v>12-Apr-2025  Bl No 81</v>
      </c>
      <c r="CQ562" s="75"/>
      <c r="CR562" s="75"/>
      <c r="CS562" s="75"/>
      <c r="CT562" s="75"/>
      <c r="CU562" s="75"/>
      <c r="CV562" s="75"/>
      <c r="CW562" s="75"/>
      <c r="CX562" s="56"/>
    </row>
    <row r="563" spans="1:102" ht="17.100000000000001" customHeight="1" x14ac:dyDescent="0.25">
      <c r="A563" s="60">
        <f>RawSEM!A563</f>
        <v>45759</v>
      </c>
      <c r="B563" s="18">
        <v>82</v>
      </c>
      <c r="C563" s="20">
        <f>-RawSEM!D563+RawSCADA!D563</f>
        <v>29.204598555555549</v>
      </c>
      <c r="D563" s="20">
        <f>-RawSEM!E563+RawSCADA!E563</f>
        <v>1.893294555555542</v>
      </c>
      <c r="E563" s="20">
        <f>-RawSEM!F563+RawSCADA!F563</f>
        <v>-3.0474863333333246</v>
      </c>
      <c r="F563" s="20">
        <f>-RawSEM!G563+RawSCADA!G563</f>
        <v>-0.88348344444443683</v>
      </c>
      <c r="G563" s="20">
        <f>-RawSEM!H563+RawSCADA!H563</f>
        <v>-1.159775444444449</v>
      </c>
      <c r="H563" s="20">
        <f>-RawSEM!I563+RawSCADA!I563</f>
        <v>0.56372944444444784</v>
      </c>
      <c r="I563" s="20">
        <f>-RawSEM!J563+RawSCADA!J563</f>
        <v>-1.1765076666666801</v>
      </c>
      <c r="J563" s="56" t="str">
        <f t="shared" si="40"/>
        <v>12-Apr-2025  Bl No 82</v>
      </c>
      <c r="K563" s="18">
        <f t="shared" si="39"/>
        <v>12</v>
      </c>
      <c r="U563" s="75">
        <f>IF(ISERROR(C563/RawSEM!D563)=TRUE,0,C563/RawSEM!D563)</f>
        <v>1.808747561824043E-2</v>
      </c>
      <c r="V563" s="75">
        <f>IF(ISERROR(D563/RawSEM!E563)=TRUE,0,D563/RawSEM!E563)</f>
        <v>1.3970411269750904E-2</v>
      </c>
      <c r="W563" s="75">
        <f>IF(ISERROR(E563/RawSEM!F563)=TRUE,0,E563/RawSEM!F563)</f>
        <v>-1.0840988166579956E-2</v>
      </c>
      <c r="X563" s="75">
        <f>IF(ISERROR(F563/RawSEM!G563)=TRUE,0,F563/RawSEM!G563)</f>
        <v>-5.7841731453965612E-3</v>
      </c>
      <c r="Y563" s="75">
        <f>IF(ISERROR(G563/RawSEM!H563)=TRUE,0,G563/RawSEM!H563)</f>
        <v>-9.1515750420142483E-3</v>
      </c>
      <c r="Z563" s="75">
        <f>IF(ISERROR(H563/RawSEM!I563)=TRUE,0,H563/RawSEM!I563)</f>
        <v>5.6260423597250279E-3</v>
      </c>
      <c r="AA563" s="75">
        <f>IF(ISERROR(I563/RawSEM!J563)=TRUE,0,I563/RawSEM!J563)</f>
        <v>-7.8347348971181154E-3</v>
      </c>
      <c r="AB563" s="56" t="str">
        <f t="shared" si="41"/>
        <v>12-Apr-2025  Bl No 82</v>
      </c>
      <c r="CQ563" s="75"/>
      <c r="CR563" s="75"/>
      <c r="CS563" s="75"/>
      <c r="CT563" s="75"/>
      <c r="CU563" s="75"/>
      <c r="CV563" s="75"/>
      <c r="CW563" s="75"/>
      <c r="CX563" s="56"/>
    </row>
    <row r="564" spans="1:102" ht="17.100000000000001" customHeight="1" x14ac:dyDescent="0.25">
      <c r="A564" s="60">
        <f>RawSEM!A564</f>
        <v>45759</v>
      </c>
      <c r="B564" s="18">
        <v>83</v>
      </c>
      <c r="C564" s="20">
        <f>-RawSEM!D564+RawSCADA!D564</f>
        <v>19.619425000000092</v>
      </c>
      <c r="D564" s="20">
        <f>-RawSEM!E564+RawSCADA!E564</f>
        <v>1.5034147777777775</v>
      </c>
      <c r="E564" s="20">
        <f>-RawSEM!F564+RawSCADA!F564</f>
        <v>-4.0728848888888933</v>
      </c>
      <c r="F564" s="20">
        <f>-RawSEM!G564+RawSCADA!G564</f>
        <v>-0.20445344444442526</v>
      </c>
      <c r="G564" s="20">
        <f>-RawSEM!H564+RawSCADA!H564</f>
        <v>0.28368655555554767</v>
      </c>
      <c r="H564" s="20">
        <f>-RawSEM!I564+RawSCADA!I564</f>
        <v>0.80509388888889077</v>
      </c>
      <c r="I564" s="20">
        <f>-RawSEM!J564+RawSCADA!J564</f>
        <v>-3.1379126666666934</v>
      </c>
      <c r="J564" s="56" t="str">
        <f t="shared" si="40"/>
        <v>12-Apr-2025  Bl No 83</v>
      </c>
      <c r="K564" s="18">
        <f t="shared" si="39"/>
        <v>12</v>
      </c>
      <c r="U564" s="75">
        <f>IF(ISERROR(C564/RawSEM!D564)=TRUE,0,C564/RawSEM!D564)</f>
        <v>1.2226099672558314E-2</v>
      </c>
      <c r="V564" s="75">
        <f>IF(ISERROR(D564/RawSEM!E564)=TRUE,0,D564/RawSEM!E564)</f>
        <v>1.1502899734979723E-2</v>
      </c>
      <c r="W564" s="75">
        <f>IF(ISERROR(E564/RawSEM!F564)=TRUE,0,E564/RawSEM!F564)</f>
        <v>-1.4435329416541354E-2</v>
      </c>
      <c r="X564" s="75">
        <f>IF(ISERROR(F564/RawSEM!G564)=TRUE,0,F564/RawSEM!G564)</f>
        <v>-1.3837405103830245E-3</v>
      </c>
      <c r="Y564" s="75">
        <f>IF(ISERROR(G564/RawSEM!H564)=TRUE,0,G564/RawSEM!H564)</f>
        <v>2.4194107475331217E-3</v>
      </c>
      <c r="Z564" s="75">
        <f>IF(ISERROR(H564/RawSEM!I564)=TRUE,0,H564/RawSEM!I564)</f>
        <v>7.9832410051651082E-3</v>
      </c>
      <c r="AA564" s="75">
        <f>IF(ISERROR(I564/RawSEM!J564)=TRUE,0,I564/RawSEM!J564)</f>
        <v>-2.1145420027026816E-2</v>
      </c>
      <c r="AB564" s="56" t="str">
        <f t="shared" si="41"/>
        <v>12-Apr-2025  Bl No 83</v>
      </c>
      <c r="CQ564" s="75"/>
      <c r="CR564" s="75"/>
      <c r="CS564" s="75"/>
      <c r="CT564" s="75"/>
      <c r="CU564" s="75"/>
      <c r="CV564" s="75"/>
      <c r="CW564" s="75"/>
      <c r="CX564" s="56"/>
    </row>
    <row r="565" spans="1:102" ht="17.100000000000001" customHeight="1" x14ac:dyDescent="0.25">
      <c r="A565" s="60">
        <f>RawSEM!A565</f>
        <v>45759</v>
      </c>
      <c r="B565" s="18">
        <v>84</v>
      </c>
      <c r="C565" s="20">
        <f>-RawSEM!D565+RawSCADA!D565</f>
        <v>16.306733777777708</v>
      </c>
      <c r="D565" s="20">
        <f>-RawSEM!E565+RawSCADA!E565</f>
        <v>1.0521208888888935</v>
      </c>
      <c r="E565" s="20">
        <f>-RawSEM!F565+RawSCADA!F565</f>
        <v>-2.855774555555513</v>
      </c>
      <c r="F565" s="20">
        <f>-RawSEM!G565+RawSCADA!G565</f>
        <v>-0.59320433333331835</v>
      </c>
      <c r="G565" s="20">
        <f>-RawSEM!H565+RawSCADA!H565</f>
        <v>-0.43826533333333373</v>
      </c>
      <c r="H565" s="20">
        <f>-RawSEM!I565+RawSCADA!I565</f>
        <v>0.5069212222222319</v>
      </c>
      <c r="I565" s="20">
        <f>-RawSEM!J565+RawSCADA!J565</f>
        <v>-0.84694988888887224</v>
      </c>
      <c r="J565" s="56" t="str">
        <f t="shared" si="40"/>
        <v>12-Apr-2025  Bl No 84</v>
      </c>
      <c r="K565" s="18">
        <f t="shared" si="39"/>
        <v>12</v>
      </c>
      <c r="U565" s="75">
        <f>IF(ISERROR(C565/RawSEM!D565)=TRUE,0,C565/RawSEM!D565)</f>
        <v>1.0224474037294536E-2</v>
      </c>
      <c r="V565" s="75">
        <f>IF(ISERROR(D565/RawSEM!E565)=TRUE,0,D565/RawSEM!E565)</f>
        <v>8.5117038732806429E-3</v>
      </c>
      <c r="W565" s="75">
        <f>IF(ISERROR(E565/RawSEM!F565)=TRUE,0,E565/RawSEM!F565)</f>
        <v>-1.0231944371791115E-2</v>
      </c>
      <c r="X565" s="75">
        <f>IF(ISERROR(F565/RawSEM!G565)=TRUE,0,F565/RawSEM!G565)</f>
        <v>-4.1937763719820682E-3</v>
      </c>
      <c r="Y565" s="75">
        <f>IF(ISERROR(G565/RawSEM!H565)=TRUE,0,G565/RawSEM!H565)</f>
        <v>-3.8026436957135424E-3</v>
      </c>
      <c r="Z565" s="75">
        <f>IF(ISERROR(H565/RawSEM!I565)=TRUE,0,H565/RawSEM!I565)</f>
        <v>5.1206646607333678E-3</v>
      </c>
      <c r="AA565" s="75">
        <f>IF(ISERROR(I565/RawSEM!J565)=TRUE,0,I565/RawSEM!J565)</f>
        <v>-5.8923335918289457E-3</v>
      </c>
      <c r="AB565" s="56" t="str">
        <f t="shared" si="41"/>
        <v>12-Apr-2025  Bl No 84</v>
      </c>
      <c r="CQ565" s="75"/>
      <c r="CR565" s="75"/>
      <c r="CS565" s="75"/>
      <c r="CT565" s="75"/>
      <c r="CU565" s="75"/>
      <c r="CV565" s="75"/>
      <c r="CW565" s="75"/>
      <c r="CX565" s="56"/>
    </row>
    <row r="566" spans="1:102" ht="17.100000000000001" customHeight="1" x14ac:dyDescent="0.25">
      <c r="A566" s="60">
        <f>RawSEM!A566</f>
        <v>45759</v>
      </c>
      <c r="B566" s="18">
        <v>85</v>
      </c>
      <c r="C566" s="20">
        <f>-RawSEM!D566+RawSCADA!D566</f>
        <v>20.668240000000196</v>
      </c>
      <c r="D566" s="20">
        <f>-RawSEM!E566+RawSCADA!E566</f>
        <v>2.1531994444444535</v>
      </c>
      <c r="E566" s="20">
        <f>-RawSEM!F566+RawSCADA!F566</f>
        <v>-3.118783444444432</v>
      </c>
      <c r="F566" s="20">
        <f>-RawSEM!G566+RawSCADA!G566</f>
        <v>-0.47965955555554274</v>
      </c>
      <c r="G566" s="20">
        <f>-RawSEM!H566+RawSCADA!H566</f>
        <v>0.32164388888888595</v>
      </c>
      <c r="H566" s="20">
        <f>-RawSEM!I566+RawSCADA!I566</f>
        <v>0.88237522222222253</v>
      </c>
      <c r="I566" s="20">
        <f>-RawSEM!J566+RawSCADA!J566</f>
        <v>-1.3629818888888963</v>
      </c>
      <c r="J566" s="56" t="str">
        <f t="shared" si="40"/>
        <v>12-Apr-2025  Bl No 85</v>
      </c>
      <c r="K566" s="18">
        <f t="shared" si="39"/>
        <v>12</v>
      </c>
      <c r="U566" s="75">
        <f>IF(ISERROR(C566/RawSEM!D566)=TRUE,0,C566/RawSEM!D566)</f>
        <v>1.3062321612394987E-2</v>
      </c>
      <c r="V566" s="75">
        <f>IF(ISERROR(D566/RawSEM!E566)=TRUE,0,D566/RawSEM!E566)</f>
        <v>1.9368472533826234E-2</v>
      </c>
      <c r="W566" s="75">
        <f>IF(ISERROR(E566/RawSEM!F566)=TRUE,0,E566/RawSEM!F566)</f>
        <v>-1.1256626475100995E-2</v>
      </c>
      <c r="X566" s="75">
        <f>IF(ISERROR(F566/RawSEM!G566)=TRUE,0,F566/RawSEM!G566)</f>
        <v>-3.563788996061616E-3</v>
      </c>
      <c r="Y566" s="75">
        <f>IF(ISERROR(G566/RawSEM!H566)=TRUE,0,G566/RawSEM!H566)</f>
        <v>2.8574109214326853E-3</v>
      </c>
      <c r="Z566" s="75">
        <f>IF(ISERROR(H566/RawSEM!I566)=TRUE,0,H566/RawSEM!I566)</f>
        <v>9.1184608777924777E-3</v>
      </c>
      <c r="AA566" s="75">
        <f>IF(ISERROR(I566/RawSEM!J566)=TRUE,0,I566/RawSEM!J566)</f>
        <v>-9.6709827558260544E-3</v>
      </c>
      <c r="AB566" s="56" t="str">
        <f t="shared" si="41"/>
        <v>12-Apr-2025  Bl No 85</v>
      </c>
      <c r="CQ566" s="75"/>
      <c r="CR566" s="75"/>
      <c r="CS566" s="75"/>
      <c r="CT566" s="75"/>
      <c r="CU566" s="75"/>
      <c r="CV566" s="75"/>
      <c r="CW566" s="75"/>
      <c r="CX566" s="56"/>
    </row>
    <row r="567" spans="1:102" ht="17.100000000000001" customHeight="1" x14ac:dyDescent="0.25">
      <c r="A567" s="60">
        <f>RawSEM!A567</f>
        <v>45759</v>
      </c>
      <c r="B567" s="18">
        <v>86</v>
      </c>
      <c r="C567" s="20">
        <f>-RawSEM!D567+RawSCADA!D567</f>
        <v>8.7434328888889468</v>
      </c>
      <c r="D567" s="20">
        <f>-RawSEM!E567+RawSCADA!E567</f>
        <v>1.8628187777777896</v>
      </c>
      <c r="E567" s="20">
        <f>-RawSEM!F567+RawSCADA!F567</f>
        <v>-3.3028270000000362</v>
      </c>
      <c r="F567" s="20">
        <f>-RawSEM!G567+RawSCADA!G567</f>
        <v>-0.29304722222221358</v>
      </c>
      <c r="G567" s="20">
        <f>-RawSEM!H567+RawSCADA!H567</f>
        <v>4.489444444445212E-3</v>
      </c>
      <c r="H567" s="20">
        <f>-RawSEM!I567+RawSCADA!I567</f>
        <v>0.64986266666666381</v>
      </c>
      <c r="I567" s="20">
        <f>-RawSEM!J567+RawSCADA!J567</f>
        <v>-2.8193907777777838</v>
      </c>
      <c r="J567" s="56" t="str">
        <f t="shared" si="40"/>
        <v>12-Apr-2025  Bl No 86</v>
      </c>
      <c r="K567" s="18">
        <f t="shared" si="39"/>
        <v>12</v>
      </c>
      <c r="U567" s="75">
        <f>IF(ISERROR(C567/RawSEM!D567)=TRUE,0,C567/RawSEM!D567)</f>
        <v>5.5481028088359644E-3</v>
      </c>
      <c r="V567" s="75">
        <f>IF(ISERROR(D567/RawSEM!E567)=TRUE,0,D567/RawSEM!E567)</f>
        <v>1.7557619645260765E-2</v>
      </c>
      <c r="W567" s="75">
        <f>IF(ISERROR(E567/RawSEM!F567)=TRUE,0,E567/RawSEM!F567)</f>
        <v>-1.1981298328552301E-2</v>
      </c>
      <c r="X567" s="75">
        <f>IF(ISERROR(F567/RawSEM!G567)=TRUE,0,F567/RawSEM!G567)</f>
        <v>-2.263453135380092E-3</v>
      </c>
      <c r="Y567" s="75">
        <f>IF(ISERROR(G567/RawSEM!H567)=TRUE,0,G567/RawSEM!H567)</f>
        <v>4.1672648633313391E-5</v>
      </c>
      <c r="Z567" s="75">
        <f>IF(ISERROR(H567/RawSEM!I567)=TRUE,0,H567/RawSEM!I567)</f>
        <v>6.9316022709172099E-3</v>
      </c>
      <c r="AA567" s="75">
        <f>IF(ISERROR(I567/RawSEM!J567)=TRUE,0,I567/RawSEM!J567)</f>
        <v>-1.9839105117750014E-2</v>
      </c>
      <c r="AB567" s="56" t="str">
        <f t="shared" si="41"/>
        <v>12-Apr-2025  Bl No 86</v>
      </c>
      <c r="CQ567" s="75"/>
      <c r="CR567" s="75"/>
      <c r="CS567" s="75"/>
      <c r="CT567" s="75"/>
      <c r="CU567" s="75"/>
      <c r="CV567" s="75"/>
      <c r="CW567" s="75"/>
      <c r="CX567" s="56"/>
    </row>
    <row r="568" spans="1:102" ht="17.100000000000001" customHeight="1" x14ac:dyDescent="0.25">
      <c r="A568" s="60">
        <f>RawSEM!A568</f>
        <v>45759</v>
      </c>
      <c r="B568" s="18">
        <v>87</v>
      </c>
      <c r="C568" s="20">
        <f>-RawSEM!D568+RawSCADA!D568</f>
        <v>1.5728321111112109</v>
      </c>
      <c r="D568" s="20">
        <f>-RawSEM!E568+RawSCADA!E568</f>
        <v>2.1391288888888909</v>
      </c>
      <c r="E568" s="20">
        <f>-RawSEM!F568+RawSCADA!F568</f>
        <v>-3.1244827777777573</v>
      </c>
      <c r="F568" s="20">
        <f>-RawSEM!G568+RawSCADA!G568</f>
        <v>6.3209333333333007E-2</v>
      </c>
      <c r="G568" s="20">
        <f>-RawSEM!H568+RawSCADA!H568</f>
        <v>0.12756700000001331</v>
      </c>
      <c r="H568" s="20">
        <f>-RawSEM!I568+RawSCADA!I568</f>
        <v>0.62563722222222395</v>
      </c>
      <c r="I568" s="20">
        <f>-RawSEM!J568+RawSCADA!J568</f>
        <v>-2.2732856666666521</v>
      </c>
      <c r="J568" s="56" t="str">
        <f t="shared" si="40"/>
        <v>12-Apr-2025  Bl No 87</v>
      </c>
      <c r="K568" s="18">
        <f t="shared" si="39"/>
        <v>12</v>
      </c>
      <c r="U568" s="75">
        <f>IF(ISERROR(C568/RawSEM!D568)=TRUE,0,C568/RawSEM!D568)</f>
        <v>1.0090955034136558E-3</v>
      </c>
      <c r="V568" s="75">
        <f>IF(ISERROR(D568/RawSEM!E568)=TRUE,0,D568/RawSEM!E568)</f>
        <v>2.1188556777640446E-2</v>
      </c>
      <c r="W568" s="75">
        <f>IF(ISERROR(E568/RawSEM!F568)=TRUE,0,E568/RawSEM!F568)</f>
        <v>-1.1406810382601232E-2</v>
      </c>
      <c r="X568" s="75">
        <f>IF(ISERROR(F568/RawSEM!G568)=TRUE,0,F568/RawSEM!G568)</f>
        <v>5.114661823775507E-4</v>
      </c>
      <c r="Y568" s="75">
        <f>IF(ISERROR(G568/RawSEM!H568)=TRUE,0,G568/RawSEM!H568)</f>
        <v>1.2205593062063059E-3</v>
      </c>
      <c r="Z568" s="75">
        <f>IF(ISERROR(H568/RawSEM!I568)=TRUE,0,H568/RawSEM!I568)</f>
        <v>6.8474435494070571E-3</v>
      </c>
      <c r="AA568" s="75">
        <f>IF(ISERROR(I568/RawSEM!J568)=TRUE,0,I568/RawSEM!J568)</f>
        <v>-1.6610785545877801E-2</v>
      </c>
      <c r="AB568" s="56" t="str">
        <f t="shared" si="41"/>
        <v>12-Apr-2025  Bl No 87</v>
      </c>
      <c r="CQ568" s="75"/>
      <c r="CR568" s="75"/>
      <c r="CS568" s="75"/>
      <c r="CT568" s="75"/>
      <c r="CU568" s="75"/>
      <c r="CV568" s="75"/>
      <c r="CW568" s="75"/>
      <c r="CX568" s="56"/>
    </row>
    <row r="569" spans="1:102" ht="17.100000000000001" customHeight="1" x14ac:dyDescent="0.25">
      <c r="A569" s="60">
        <f>RawSEM!A569</f>
        <v>45759</v>
      </c>
      <c r="B569" s="18">
        <v>88</v>
      </c>
      <c r="C569" s="20">
        <f>-RawSEM!D569+RawSCADA!D569</f>
        <v>1.8379561111112253</v>
      </c>
      <c r="D569" s="20">
        <f>-RawSEM!E569+RawSCADA!E569</f>
        <v>1.6900525555555532</v>
      </c>
      <c r="E569" s="20">
        <f>-RawSEM!F569+RawSCADA!F569</f>
        <v>-2.5008691111111148</v>
      </c>
      <c r="F569" s="20">
        <f>-RawSEM!G569+RawSCADA!G569</f>
        <v>-7.5291555555551781E-2</v>
      </c>
      <c r="G569" s="20">
        <f>-RawSEM!H569+RawSCADA!H569</f>
        <v>-0.25019011111110956</v>
      </c>
      <c r="H569" s="20">
        <f>-RawSEM!I569+RawSCADA!I569</f>
        <v>0.67946011111111204</v>
      </c>
      <c r="I569" s="20">
        <f>-RawSEM!J569+RawSCADA!J569</f>
        <v>-1.1538741111111221</v>
      </c>
      <c r="J569" s="56" t="str">
        <f t="shared" si="40"/>
        <v>12-Apr-2025  Bl No 88</v>
      </c>
      <c r="K569" s="18">
        <f t="shared" si="39"/>
        <v>12</v>
      </c>
      <c r="U569" s="75">
        <f>IF(ISERROR(C569/RawSEM!D569)=TRUE,0,C569/RawSEM!D569)</f>
        <v>1.1948840779462855E-3</v>
      </c>
      <c r="V569" s="75">
        <f>IF(ISERROR(D569/RawSEM!E569)=TRUE,0,D569/RawSEM!E569)</f>
        <v>1.8489404386140596E-2</v>
      </c>
      <c r="W569" s="75">
        <f>IF(ISERROR(E569/RawSEM!F569)=TRUE,0,E569/RawSEM!F569)</f>
        <v>-9.3484842443484293E-3</v>
      </c>
      <c r="X569" s="75">
        <f>IF(ISERROR(F569/RawSEM!G569)=TRUE,0,F569/RawSEM!G569)</f>
        <v>-6.3449599032396997E-4</v>
      </c>
      <c r="Y569" s="75">
        <f>IF(ISERROR(G569/RawSEM!H569)=TRUE,0,G569/RawSEM!H569)</f>
        <v>-2.3806951591675571E-3</v>
      </c>
      <c r="Z569" s="75">
        <f>IF(ISERROR(H569/RawSEM!I569)=TRUE,0,H569/RawSEM!I569)</f>
        <v>7.7339337712295803E-3</v>
      </c>
      <c r="AA569" s="75">
        <f>IF(ISERROR(I569/RawSEM!J569)=TRUE,0,I569/RawSEM!J569)</f>
        <v>-8.8577486206130335E-3</v>
      </c>
      <c r="AB569" s="56" t="str">
        <f t="shared" si="41"/>
        <v>12-Apr-2025  Bl No 88</v>
      </c>
      <c r="CQ569" s="75"/>
      <c r="CR569" s="75"/>
      <c r="CS569" s="75"/>
      <c r="CT569" s="75"/>
      <c r="CU569" s="75"/>
      <c r="CV569" s="75"/>
      <c r="CW569" s="75"/>
      <c r="CX569" s="56"/>
    </row>
    <row r="570" spans="1:102" ht="17.100000000000001" customHeight="1" x14ac:dyDescent="0.25">
      <c r="A570" s="60">
        <f>RawSEM!A570</f>
        <v>45759</v>
      </c>
      <c r="B570" s="18">
        <v>89</v>
      </c>
      <c r="C570" s="20">
        <f>-RawSEM!D570+RawSCADA!D570</f>
        <v>-0.54254922222230562</v>
      </c>
      <c r="D570" s="20">
        <f>-RawSEM!E570+RawSCADA!E570</f>
        <v>1.5612684444444369</v>
      </c>
      <c r="E570" s="20">
        <f>-RawSEM!F570+RawSCADA!F570</f>
        <v>-3.6198785555555446</v>
      </c>
      <c r="F570" s="20">
        <f>-RawSEM!G570+RawSCADA!G570</f>
        <v>-7.9406888888883032E-2</v>
      </c>
      <c r="G570" s="20">
        <f>-RawSEM!H570+RawSCADA!H570</f>
        <v>0.11097622222222014</v>
      </c>
      <c r="H570" s="20">
        <f>-RawSEM!I570+RawSCADA!I570</f>
        <v>0.57978577777777218</v>
      </c>
      <c r="I570" s="20">
        <f>-RawSEM!J570+RawSCADA!J570</f>
        <v>-2.1018823333333359</v>
      </c>
      <c r="J570" s="56" t="str">
        <f t="shared" si="40"/>
        <v>12-Apr-2025  Bl No 89</v>
      </c>
      <c r="K570" s="18">
        <f t="shared" si="39"/>
        <v>12</v>
      </c>
      <c r="U570" s="75">
        <f>IF(ISERROR(C570/RawSEM!D570)=TRUE,0,C570/RawSEM!D570)</f>
        <v>-3.5894590977437042E-4</v>
      </c>
      <c r="V570" s="75">
        <f>IF(ISERROR(D570/RawSEM!E570)=TRUE,0,D570/RawSEM!E570)</f>
        <v>1.7532341939755138E-2</v>
      </c>
      <c r="W570" s="75">
        <f>IF(ISERROR(E570/RawSEM!F570)=TRUE,0,E570/RawSEM!F570)</f>
        <v>-1.3388600354460456E-2</v>
      </c>
      <c r="X570" s="75">
        <f>IF(ISERROR(F570/RawSEM!G570)=TRUE,0,F570/RawSEM!G570)</f>
        <v>-7.0721378565418065E-4</v>
      </c>
      <c r="Y570" s="75">
        <f>IF(ISERROR(G570/RawSEM!H570)=TRUE,0,G570/RawSEM!H570)</f>
        <v>1.1566963326143616E-3</v>
      </c>
      <c r="Z570" s="75">
        <f>IF(ISERROR(H570/RawSEM!I570)=TRUE,0,H570/RawSEM!I570)</f>
        <v>6.902211640211574E-3</v>
      </c>
      <c r="AA570" s="75">
        <f>IF(ISERROR(I570/RawSEM!J570)=TRUE,0,I570/RawSEM!J570)</f>
        <v>-1.6266323986767476E-2</v>
      </c>
      <c r="AB570" s="56" t="str">
        <f t="shared" si="41"/>
        <v>12-Apr-2025  Bl No 89</v>
      </c>
      <c r="CQ570" s="75"/>
      <c r="CR570" s="75"/>
      <c r="CS570" s="75"/>
      <c r="CT570" s="75"/>
      <c r="CU570" s="75"/>
      <c r="CV570" s="75"/>
      <c r="CW570" s="75"/>
      <c r="CX570" s="56"/>
    </row>
    <row r="571" spans="1:102" ht="17.100000000000001" customHeight="1" x14ac:dyDescent="0.25">
      <c r="A571" s="60">
        <f>RawSEM!A571</f>
        <v>45759</v>
      </c>
      <c r="B571" s="18">
        <v>90</v>
      </c>
      <c r="C571" s="20">
        <f>-RawSEM!D571+RawSCADA!D571</f>
        <v>3.3130644444445352</v>
      </c>
      <c r="D571" s="20">
        <f>-RawSEM!E571+RawSCADA!E571</f>
        <v>1.5559825555555591</v>
      </c>
      <c r="E571" s="20">
        <f>-RawSEM!F571+RawSCADA!F571</f>
        <v>-3.3422461111111375</v>
      </c>
      <c r="F571" s="20">
        <f>-RawSEM!G571+RawSCADA!G571</f>
        <v>-0.27655322222221912</v>
      </c>
      <c r="G571" s="20">
        <f>-RawSEM!H571+RawSCADA!H571</f>
        <v>6.6800999999998112E-2</v>
      </c>
      <c r="H571" s="20">
        <f>-RawSEM!I571+RawSCADA!I571</f>
        <v>0.52838622222222398</v>
      </c>
      <c r="I571" s="20">
        <f>-RawSEM!J571+RawSCADA!J571</f>
        <v>-0.65767477777778538</v>
      </c>
      <c r="J571" s="56" t="str">
        <f t="shared" si="40"/>
        <v>12-Apr-2025  Bl No 90</v>
      </c>
      <c r="K571" s="18">
        <f t="shared" si="39"/>
        <v>12</v>
      </c>
      <c r="U571" s="75">
        <f>IF(ISERROR(C571/RawSEM!D571)=TRUE,0,C571/RawSEM!D571)</f>
        <v>2.2300944813649884E-3</v>
      </c>
      <c r="V571" s="75">
        <f>IF(ISERROR(D571/RawSEM!E571)=TRUE,0,D571/RawSEM!E571)</f>
        <v>1.8500152468118734E-2</v>
      </c>
      <c r="W571" s="75">
        <f>IF(ISERROR(E571/RawSEM!F571)=TRUE,0,E571/RawSEM!F571)</f>
        <v>-1.2503502036293914E-2</v>
      </c>
      <c r="X571" s="75">
        <f>IF(ISERROR(F571/RawSEM!G571)=TRUE,0,F571/RawSEM!G571)</f>
        <v>-2.5973522119792933E-3</v>
      </c>
      <c r="Y571" s="75">
        <f>IF(ISERROR(G571/RawSEM!H571)=TRUE,0,G571/RawSEM!H571)</f>
        <v>7.4262940234789791E-4</v>
      </c>
      <c r="Z571" s="75">
        <f>IF(ISERROR(H571/RawSEM!I571)=TRUE,0,H571/RawSEM!I571)</f>
        <v>6.6050919814570584E-3</v>
      </c>
      <c r="AA571" s="75">
        <f>IF(ISERROR(I571/RawSEM!J571)=TRUE,0,I571/RawSEM!J571)</f>
        <v>-5.3098581112891521E-3</v>
      </c>
      <c r="AB571" s="56" t="str">
        <f t="shared" si="41"/>
        <v>12-Apr-2025  Bl No 90</v>
      </c>
      <c r="CQ571" s="75"/>
      <c r="CR571" s="75"/>
      <c r="CS571" s="75"/>
      <c r="CT571" s="75"/>
      <c r="CU571" s="75"/>
      <c r="CV571" s="75"/>
      <c r="CW571" s="75"/>
      <c r="CX571" s="56"/>
    </row>
    <row r="572" spans="1:102" ht="17.100000000000001" customHeight="1" x14ac:dyDescent="0.25">
      <c r="A572" s="60">
        <f>RawSEM!A572</f>
        <v>45759</v>
      </c>
      <c r="B572" s="18">
        <v>91</v>
      </c>
      <c r="C572" s="20">
        <f>-RawSEM!D572+RawSCADA!D572</f>
        <v>-1.255405333333556</v>
      </c>
      <c r="D572" s="20">
        <f>-RawSEM!E572+RawSCADA!E572</f>
        <v>1.73319166666667</v>
      </c>
      <c r="E572" s="20">
        <f>-RawSEM!F572+RawSCADA!F572</f>
        <v>-3.0098990000000185</v>
      </c>
      <c r="F572" s="20">
        <f>-RawSEM!G572+RawSCADA!G572</f>
        <v>-0.36804088888888487</v>
      </c>
      <c r="G572" s="20">
        <f>-RawSEM!H572+RawSCADA!H572</f>
        <v>0.46288311111111113</v>
      </c>
      <c r="H572" s="20">
        <f>-RawSEM!I572+RawSCADA!I572</f>
        <v>0.63970577777777748</v>
      </c>
      <c r="I572" s="20">
        <f>-RawSEM!J572+RawSCADA!J572</f>
        <v>-0.81572744444444822</v>
      </c>
      <c r="J572" s="56" t="str">
        <f t="shared" si="40"/>
        <v>12-Apr-2025  Bl No 91</v>
      </c>
      <c r="K572" s="18">
        <f t="shared" si="39"/>
        <v>12</v>
      </c>
      <c r="U572" s="75">
        <f>IF(ISERROR(C572/RawSEM!D572)=TRUE,0,C572/RawSEM!D572)</f>
        <v>-8.6528604562579475E-4</v>
      </c>
      <c r="V572" s="75">
        <f>IF(ISERROR(D572/RawSEM!E572)=TRUE,0,D572/RawSEM!E572)</f>
        <v>2.2365799738704856E-2</v>
      </c>
      <c r="W572" s="75">
        <f>IF(ISERROR(E572/RawSEM!F572)=TRUE,0,E572/RawSEM!F572)</f>
        <v>-1.128799606969547E-2</v>
      </c>
      <c r="X572" s="75">
        <f>IF(ISERROR(F572/RawSEM!G572)=TRUE,0,F572/RawSEM!G572)</f>
        <v>-3.584079302742689E-3</v>
      </c>
      <c r="Y572" s="75">
        <f>IF(ISERROR(G572/RawSEM!H572)=TRUE,0,G572/RawSEM!H572)</f>
        <v>5.5010827998563305E-3</v>
      </c>
      <c r="Z572" s="75">
        <f>IF(ISERROR(H572/RawSEM!I572)=TRUE,0,H572/RawSEM!I572)</f>
        <v>8.4360069019519552E-3</v>
      </c>
      <c r="AA572" s="75">
        <f>IF(ISERROR(I572/RawSEM!J572)=TRUE,0,I572/RawSEM!J572)</f>
        <v>-6.4977078722172248E-3</v>
      </c>
      <c r="AB572" s="56" t="str">
        <f t="shared" si="41"/>
        <v>12-Apr-2025  Bl No 91</v>
      </c>
      <c r="CQ572" s="75"/>
      <c r="CR572" s="75"/>
      <c r="CS572" s="75"/>
      <c r="CT572" s="75"/>
      <c r="CU572" s="75"/>
      <c r="CV572" s="75"/>
      <c r="CW572" s="75"/>
      <c r="CX572" s="56"/>
    </row>
    <row r="573" spans="1:102" ht="17.100000000000001" customHeight="1" x14ac:dyDescent="0.25">
      <c r="A573" s="60">
        <f>RawSEM!A573</f>
        <v>45759</v>
      </c>
      <c r="B573" s="18">
        <v>92</v>
      </c>
      <c r="C573" s="20">
        <f>-RawSEM!D573+RawSCADA!D573</f>
        <v>-0.58671099999992293</v>
      </c>
      <c r="D573" s="20">
        <f>-RawSEM!E573+RawSCADA!E573</f>
        <v>0.77440566666666655</v>
      </c>
      <c r="E573" s="20">
        <f>-RawSEM!F573+RawSCADA!F573</f>
        <v>-2.1609314444444294</v>
      </c>
      <c r="F573" s="20">
        <f>-RawSEM!G573+RawSCADA!G573</f>
        <v>-1.2824845555555555</v>
      </c>
      <c r="G573" s="20">
        <f>-RawSEM!H573+RawSCADA!H573</f>
        <v>1.0440011111111147</v>
      </c>
      <c r="H573" s="20">
        <f>-RawSEM!I573+RawSCADA!I573</f>
        <v>0.53856622222222938</v>
      </c>
      <c r="I573" s="20">
        <f>-RawSEM!J573+RawSCADA!J573</f>
        <v>-0.81458722222221525</v>
      </c>
      <c r="J573" s="56" t="str">
        <f t="shared" si="40"/>
        <v>12-Apr-2025  Bl No 92</v>
      </c>
      <c r="K573" s="18">
        <f t="shared" si="39"/>
        <v>12</v>
      </c>
      <c r="U573" s="75">
        <f>IF(ISERROR(C573/RawSEM!D573)=TRUE,0,C573/RawSEM!D573)</f>
        <v>-4.0741591558407378E-4</v>
      </c>
      <c r="V573" s="75">
        <f>IF(ISERROR(D573/RawSEM!E573)=TRUE,0,D573/RawSEM!E573)</f>
        <v>1.0705157656714903E-2</v>
      </c>
      <c r="W573" s="75">
        <f>IF(ISERROR(E573/RawSEM!F573)=TRUE,0,E573/RawSEM!F573)</f>
        <v>-8.3681135886228362E-3</v>
      </c>
      <c r="X573" s="75">
        <f>IF(ISERROR(F573/RawSEM!G573)=TRUE,0,F573/RawSEM!G573)</f>
        <v>-1.3203650906004311E-2</v>
      </c>
      <c r="Y573" s="75">
        <f>IF(ISERROR(G573/RawSEM!H573)=TRUE,0,G573/RawSEM!H573)</f>
        <v>1.2567908903356191E-2</v>
      </c>
      <c r="Z573" s="75">
        <f>IF(ISERROR(H573/RawSEM!I573)=TRUE,0,H573/RawSEM!I573)</f>
        <v>7.5729816614671834E-3</v>
      </c>
      <c r="AA573" s="75">
        <f>IF(ISERROR(I573/RawSEM!J573)=TRUE,0,I573/RawSEM!J573)</f>
        <v>-6.8043304338786404E-3</v>
      </c>
      <c r="AB573" s="56" t="str">
        <f t="shared" si="41"/>
        <v>12-Apr-2025  Bl No 92</v>
      </c>
      <c r="CQ573" s="75"/>
      <c r="CR573" s="75"/>
      <c r="CS573" s="75"/>
      <c r="CT573" s="75"/>
      <c r="CU573" s="75"/>
      <c r="CV573" s="75"/>
      <c r="CW573" s="75"/>
      <c r="CX573" s="56"/>
    </row>
    <row r="574" spans="1:102" ht="17.100000000000001" customHeight="1" x14ac:dyDescent="0.25">
      <c r="A574" s="60">
        <f>RawSEM!A574</f>
        <v>45759</v>
      </c>
      <c r="B574" s="18">
        <v>93</v>
      </c>
      <c r="C574" s="20">
        <f>-RawSEM!D574+RawSCADA!D574</f>
        <v>0.38753477777777334</v>
      </c>
      <c r="D574" s="20">
        <f>-RawSEM!E574+RawSCADA!E574</f>
        <v>1.431785000000005</v>
      </c>
      <c r="E574" s="20">
        <f>-RawSEM!F574+RawSCADA!F574</f>
        <v>-3.682867888888893</v>
      </c>
      <c r="F574" s="20">
        <f>-RawSEM!G574+RawSCADA!G574</f>
        <v>-0.85082166666666126</v>
      </c>
      <c r="G574" s="20">
        <f>-RawSEM!H574+RawSCADA!H574</f>
        <v>0.45925855555555017</v>
      </c>
      <c r="H574" s="20">
        <f>-RawSEM!I574+RawSCADA!I574</f>
        <v>0.5587721111111108</v>
      </c>
      <c r="I574" s="20">
        <f>-RawSEM!J574+RawSCADA!J574</f>
        <v>-0.8036211111111129</v>
      </c>
      <c r="J574" s="56" t="str">
        <f t="shared" si="40"/>
        <v>12-Apr-2025  Bl No 93</v>
      </c>
      <c r="K574" s="18">
        <f t="shared" si="39"/>
        <v>12</v>
      </c>
      <c r="U574" s="75">
        <f>IF(ISERROR(C574/RawSEM!D574)=TRUE,0,C574/RawSEM!D574)</f>
        <v>2.738067352968298E-4</v>
      </c>
      <c r="V574" s="75">
        <f>IF(ISERROR(D574/RawSEM!E574)=TRUE,0,D574/RawSEM!E574)</f>
        <v>2.1874687375695152E-2</v>
      </c>
      <c r="W574" s="75">
        <f>IF(ISERROR(E574/RawSEM!F574)=TRUE,0,E574/RawSEM!F574)</f>
        <v>-1.4520964044002478E-2</v>
      </c>
      <c r="X574" s="75">
        <f>IF(ISERROR(F574/RawSEM!G574)=TRUE,0,F574/RawSEM!G574)</f>
        <v>-9.0572647981128889E-3</v>
      </c>
      <c r="Y574" s="75">
        <f>IF(ISERROR(G574/RawSEM!H574)=TRUE,0,G574/RawSEM!H574)</f>
        <v>4.7613269838636283E-3</v>
      </c>
      <c r="Z574" s="75">
        <f>IF(ISERROR(H574/RawSEM!I574)=TRUE,0,H574/RawSEM!I574)</f>
        <v>8.3210047520715803E-3</v>
      </c>
      <c r="AA574" s="75">
        <f>IF(ISERROR(I574/RawSEM!J574)=TRUE,0,I574/RawSEM!J574)</f>
        <v>-6.815384853138191E-3</v>
      </c>
      <c r="AB574" s="56" t="str">
        <f t="shared" si="41"/>
        <v>12-Apr-2025  Bl No 93</v>
      </c>
      <c r="CQ574" s="75"/>
      <c r="CR574" s="75"/>
      <c r="CS574" s="75"/>
      <c r="CT574" s="75"/>
      <c r="CU574" s="75"/>
      <c r="CV574" s="75"/>
      <c r="CW574" s="75"/>
      <c r="CX574" s="56"/>
    </row>
    <row r="575" spans="1:102" ht="17.100000000000001" customHeight="1" x14ac:dyDescent="0.25">
      <c r="A575" s="60">
        <f>RawSEM!A575</f>
        <v>45759</v>
      </c>
      <c r="B575" s="18">
        <v>94</v>
      </c>
      <c r="C575" s="20">
        <f>-RawSEM!D575+RawSCADA!D575</f>
        <v>3.4967386666667153</v>
      </c>
      <c r="D575" s="20">
        <f>-RawSEM!E575+RawSCADA!E575</f>
        <v>2.152047666666661</v>
      </c>
      <c r="E575" s="20">
        <f>-RawSEM!F575+RawSCADA!F575</f>
        <v>-4.1108327777777731</v>
      </c>
      <c r="F575" s="20">
        <f>-RawSEM!G575+RawSCADA!G575</f>
        <v>-1.3155345555555584</v>
      </c>
      <c r="G575" s="20">
        <f>-RawSEM!H575+RawSCADA!H575</f>
        <v>0.92545255555555173</v>
      </c>
      <c r="H575" s="20">
        <f>-RawSEM!I575+RawSCADA!I575</f>
        <v>0.66288777777778307</v>
      </c>
      <c r="I575" s="20">
        <f>-RawSEM!J575+RawSCADA!J575</f>
        <v>-0.98619388888889148</v>
      </c>
      <c r="J575" s="56" t="str">
        <f t="shared" si="40"/>
        <v>12-Apr-2025  Bl No 94</v>
      </c>
      <c r="K575" s="18">
        <f t="shared" si="39"/>
        <v>12</v>
      </c>
      <c r="U575" s="75">
        <f>IF(ISERROR(C575/RawSEM!D575)=TRUE,0,C575/RawSEM!D575)</f>
        <v>2.569051196683035E-3</v>
      </c>
      <c r="V575" s="75">
        <f>IF(ISERROR(D575/RawSEM!E575)=TRUE,0,D575/RawSEM!E575)</f>
        <v>3.6166614468238871E-2</v>
      </c>
      <c r="W575" s="75">
        <f>IF(ISERROR(E575/RawSEM!F575)=TRUE,0,E575/RawSEM!F575)</f>
        <v>-1.6198972845530828E-2</v>
      </c>
      <c r="X575" s="75">
        <f>IF(ISERROR(F575/RawSEM!G575)=TRUE,0,F575/RawSEM!G575)</f>
        <v>-1.4392905108395897E-2</v>
      </c>
      <c r="Y575" s="75">
        <f>IF(ISERROR(G575/RawSEM!H575)=TRUE,0,G575/RawSEM!H575)</f>
        <v>1.0982149449802914E-2</v>
      </c>
      <c r="Z575" s="75">
        <f>IF(ISERROR(H575/RawSEM!I575)=TRUE,0,H575/RawSEM!I575)</f>
        <v>1.0403135244472428E-2</v>
      </c>
      <c r="AA575" s="75">
        <f>IF(ISERROR(I575/RawSEM!J575)=TRUE,0,I575/RawSEM!J575)</f>
        <v>-8.4638468163731346E-3</v>
      </c>
      <c r="AB575" s="56" t="str">
        <f t="shared" si="41"/>
        <v>12-Apr-2025  Bl No 94</v>
      </c>
      <c r="CQ575" s="75"/>
      <c r="CR575" s="75"/>
      <c r="CS575" s="75"/>
      <c r="CT575" s="75"/>
      <c r="CU575" s="75"/>
      <c r="CV575" s="75"/>
      <c r="CW575" s="75"/>
      <c r="CX575" s="56"/>
    </row>
    <row r="576" spans="1:102" ht="17.100000000000001" customHeight="1" x14ac:dyDescent="0.25">
      <c r="A576" s="60">
        <f>RawSEM!A576</f>
        <v>45759</v>
      </c>
      <c r="B576" s="18">
        <v>95</v>
      </c>
      <c r="C576" s="20">
        <f>-RawSEM!D576+RawSCADA!D576</f>
        <v>0.40515866666646616</v>
      </c>
      <c r="D576" s="20">
        <f>-RawSEM!E576+RawSCADA!E576</f>
        <v>0.17783599999999922</v>
      </c>
      <c r="E576" s="20">
        <f>-RawSEM!F576+RawSCADA!F576</f>
        <v>-3.6389011111111245</v>
      </c>
      <c r="F576" s="20">
        <f>-RawSEM!G576+RawSCADA!G576</f>
        <v>-2.1159671111111038</v>
      </c>
      <c r="G576" s="20">
        <f>-RawSEM!H576+RawSCADA!H576</f>
        <v>1.5232123333333334</v>
      </c>
      <c r="H576" s="20">
        <f>-RawSEM!I576+RawSCADA!I576</f>
        <v>0.69091511111111004</v>
      </c>
      <c r="I576" s="20">
        <f>-RawSEM!J576+RawSCADA!J576</f>
        <v>-0.78299400000000219</v>
      </c>
      <c r="J576" s="56" t="str">
        <f t="shared" si="40"/>
        <v>12-Apr-2025  Bl No 95</v>
      </c>
      <c r="K576" s="18">
        <f t="shared" si="39"/>
        <v>12</v>
      </c>
      <c r="U576" s="75">
        <f>IF(ISERROR(C576/RawSEM!D576)=TRUE,0,C576/RawSEM!D576)</f>
        <v>3.0883419812615515E-4</v>
      </c>
      <c r="V576" s="75">
        <f>IF(ISERROR(D576/RawSEM!E576)=TRUE,0,D576/RawSEM!E576)</f>
        <v>2.74190856670196E-3</v>
      </c>
      <c r="W576" s="75">
        <f>IF(ISERROR(E576/RawSEM!F576)=TRUE,0,E576/RawSEM!F576)</f>
        <v>-1.4504074369026222E-2</v>
      </c>
      <c r="X576" s="75">
        <f>IF(ISERROR(F576/RawSEM!G576)=TRUE,0,F576/RawSEM!G576)</f>
        <v>-2.3334777602560742E-2</v>
      </c>
      <c r="Y576" s="75">
        <f>IF(ISERROR(G576/RawSEM!H576)=TRUE,0,G576/RawSEM!H576)</f>
        <v>1.8513266599251958E-2</v>
      </c>
      <c r="Z576" s="75">
        <f>IF(ISERROR(H576/RawSEM!I576)=TRUE,0,H576/RawSEM!I576)</f>
        <v>1.1314309711377764E-2</v>
      </c>
      <c r="AA576" s="75">
        <f>IF(ISERROR(I576/RawSEM!J576)=TRUE,0,I576/RawSEM!J576)</f>
        <v>-6.8674045747965391E-3</v>
      </c>
      <c r="AB576" s="56" t="str">
        <f t="shared" si="41"/>
        <v>12-Apr-2025  Bl No 95</v>
      </c>
      <c r="CQ576" s="75"/>
      <c r="CR576" s="75"/>
      <c r="CS576" s="75"/>
      <c r="CT576" s="75"/>
      <c r="CU576" s="75"/>
      <c r="CV576" s="75"/>
      <c r="CW576" s="75"/>
      <c r="CX576" s="56"/>
    </row>
    <row r="577" spans="1:102" s="83" customFormat="1" ht="17.100000000000001" customHeight="1" x14ac:dyDescent="0.3">
      <c r="A577" s="92">
        <f>RawSEM!A577</f>
        <v>45759</v>
      </c>
      <c r="B577" s="82">
        <v>96</v>
      </c>
      <c r="C577" s="20">
        <f>-RawSEM!D577+RawSCADA!D577</f>
        <v>-0.28422222222229721</v>
      </c>
      <c r="D577" s="20">
        <f>-RawSEM!E577+RawSCADA!E577</f>
        <v>1.1821384444444476</v>
      </c>
      <c r="E577" s="20">
        <f>-RawSEM!F577+RawSCADA!F577</f>
        <v>-3.9795125555555444</v>
      </c>
      <c r="F577" s="20">
        <f>-RawSEM!G577+RawSCADA!G577</f>
        <v>-1.3527935555555501</v>
      </c>
      <c r="G577" s="20">
        <f>-RawSEM!H577+RawSCADA!H577</f>
        <v>1.5277887777777721</v>
      </c>
      <c r="H577" s="20">
        <f>-RawSEM!I577+RawSCADA!I577</f>
        <v>0.45754588888888748</v>
      </c>
      <c r="I577" s="20">
        <f>-RawSEM!J577+RawSCADA!J577</f>
        <v>-1.2101797777777819</v>
      </c>
      <c r="J577" s="81" t="str">
        <f t="shared" si="40"/>
        <v>12-Apr-2025  Bl No 96</v>
      </c>
      <c r="K577" s="18">
        <f t="shared" si="39"/>
        <v>12</v>
      </c>
      <c r="L577" s="33"/>
      <c r="M577" s="104"/>
      <c r="N577" s="105"/>
      <c r="O577" s="105"/>
      <c r="P577" s="105"/>
      <c r="Q577" s="105"/>
      <c r="R577" s="105"/>
      <c r="S577" s="105"/>
      <c r="U577" s="75">
        <f>IF(ISERROR(C577/RawSEM!D577)=TRUE,0,C577/RawSEM!D577)</f>
        <v>-2.2182786257978377E-4</v>
      </c>
      <c r="V577" s="75">
        <f>IF(ISERROR(D577/RawSEM!E577)=TRUE,0,D577/RawSEM!E577)</f>
        <v>1.5430536264567979E-2</v>
      </c>
      <c r="W577" s="75">
        <f>IF(ISERROR(E577/RawSEM!F577)=TRUE,0,E577/RawSEM!F577)</f>
        <v>-1.5780144384417872E-2</v>
      </c>
      <c r="X577" s="75">
        <f>IF(ISERROR(F577/RawSEM!G577)=TRUE,0,F577/RawSEM!G577)</f>
        <v>-1.5552289344634696E-2</v>
      </c>
      <c r="Y577" s="75">
        <f>IF(ISERROR(G577/RawSEM!H577)=TRUE,0,G577/RawSEM!H577)</f>
        <v>1.927390872615372E-2</v>
      </c>
      <c r="Z577" s="75">
        <f>IF(ISERROR(H577/RawSEM!I577)=TRUE,0,H577/RawSEM!I577)</f>
        <v>7.4873977052222832E-3</v>
      </c>
      <c r="AA577" s="75">
        <f>IF(ISERROR(I577/RawSEM!J577)=TRUE,0,I577/RawSEM!J577)</f>
        <v>-1.0588638921359816E-2</v>
      </c>
      <c r="AB577" s="81" t="str">
        <f t="shared" si="41"/>
        <v>12-Apr-2025  Bl No 96</v>
      </c>
      <c r="AE577" s="85"/>
      <c r="AG577" s="85"/>
      <c r="AI577" s="85"/>
      <c r="CQ577" s="84"/>
      <c r="CR577" s="84"/>
      <c r="CS577" s="84"/>
      <c r="CT577" s="84"/>
      <c r="CU577" s="84"/>
      <c r="CV577" s="84"/>
      <c r="CW577" s="84"/>
      <c r="CX577" s="81"/>
    </row>
    <row r="578" spans="1:102" ht="17.100000000000001" customHeight="1" x14ac:dyDescent="0.25">
      <c r="A578" s="60">
        <f>RawSEM!A578</f>
        <v>45760</v>
      </c>
      <c r="B578" s="18">
        <v>1</v>
      </c>
      <c r="C578" s="20">
        <f>-RawSEM!D578+RawSCADA!D578</f>
        <v>0.26757377777767033</v>
      </c>
      <c r="D578" s="20">
        <f>-RawSEM!E578+RawSCADA!E578</f>
        <v>0.14686033333333626</v>
      </c>
      <c r="E578" s="20">
        <f>-RawSEM!F578+RawSCADA!F578</f>
        <v>-3.7031120000000044</v>
      </c>
      <c r="F578" s="20">
        <f>-RawSEM!G578+RawSCADA!G578</f>
        <v>-2.4132284444444423</v>
      </c>
      <c r="G578" s="20">
        <f>-RawSEM!H578+RawSCADA!H578</f>
        <v>1.9981130000000036</v>
      </c>
      <c r="H578" s="20">
        <f>-RawSEM!I578+RawSCADA!I578</f>
        <v>0.47001200000000409</v>
      </c>
      <c r="I578" s="20">
        <f>-RawSEM!J578+RawSCADA!J578</f>
        <v>-0.62877399999999284</v>
      </c>
      <c r="J578" s="56" t="str">
        <f t="shared" si="40"/>
        <v>13-Apr-2025  Bl No 1</v>
      </c>
      <c r="K578" s="18">
        <f t="shared" ref="K578:K641" si="42">DAY(A578)</f>
        <v>13</v>
      </c>
      <c r="U578" s="75">
        <f>IF(ISERROR(C578/RawSEM!D578)=TRUE,0,C578/RawSEM!D578)</f>
        <v>2.1366816946673744E-4</v>
      </c>
      <c r="V578" s="75">
        <f>IF(ISERROR(D578/RawSEM!E578)=TRUE,0,D578/RawSEM!E578)</f>
        <v>1.3023529750347523E-3</v>
      </c>
      <c r="W578" s="75">
        <f>IF(ISERROR(E578/RawSEM!F578)=TRUE,0,E578/RawSEM!F578)</f>
        <v>-1.5083910113531216E-2</v>
      </c>
      <c r="X578" s="75">
        <f>IF(ISERROR(F578/RawSEM!G578)=TRUE,0,F578/RawSEM!G578)</f>
        <v>-2.7847997015508635E-2</v>
      </c>
      <c r="Y578" s="75">
        <f>IF(ISERROR(G578/RawSEM!H578)=TRUE,0,G578/RawSEM!H578)</f>
        <v>2.6488930427404862E-2</v>
      </c>
      <c r="Z578" s="75">
        <f>IF(ISERROR(H578/RawSEM!I578)=TRUE,0,H578/RawSEM!I578)</f>
        <v>7.9037183523018428E-3</v>
      </c>
      <c r="AA578" s="75">
        <f>IF(ISERROR(I578/RawSEM!J578)=TRUE,0,I578/RawSEM!J578)</f>
        <v>-5.5441966930955041E-3</v>
      </c>
      <c r="AB578" s="56" t="str">
        <f t="shared" si="41"/>
        <v>13-Apr-2025  Bl No 1</v>
      </c>
      <c r="CQ578" s="75"/>
      <c r="CR578" s="75"/>
      <c r="CS578" s="75"/>
      <c r="CT578" s="75"/>
      <c r="CU578" s="75"/>
      <c r="CV578" s="75"/>
      <c r="CW578" s="75"/>
      <c r="CX578" s="56"/>
    </row>
    <row r="579" spans="1:102" ht="17.100000000000001" customHeight="1" x14ac:dyDescent="0.25">
      <c r="A579" s="60">
        <f>RawSEM!A579</f>
        <v>45760</v>
      </c>
      <c r="B579" s="18">
        <v>2</v>
      </c>
      <c r="C579" s="20">
        <f>-RawSEM!D579+RawSCADA!D579</f>
        <v>-2.1495998888890426</v>
      </c>
      <c r="D579" s="20">
        <f>-RawSEM!E579+RawSCADA!E579</f>
        <v>1.6024145555555407</v>
      </c>
      <c r="E579" s="20">
        <f>-RawSEM!F579+RawSCADA!F579</f>
        <v>-1.3921965555555573</v>
      </c>
      <c r="F579" s="20">
        <f>-RawSEM!G579+RawSCADA!G579</f>
        <v>-2.0016426666666689</v>
      </c>
      <c r="G579" s="20">
        <f>-RawSEM!H579+RawSCADA!H579</f>
        <v>0.72051811111111874</v>
      </c>
      <c r="H579" s="20">
        <f>-RawSEM!I579+RawSCADA!I579</f>
        <v>0.20853344444444843</v>
      </c>
      <c r="I579" s="20">
        <f>-RawSEM!J579+RawSCADA!J579</f>
        <v>-1.2505600000000072</v>
      </c>
      <c r="J579" s="56" t="str">
        <f t="shared" ref="J579:J642" si="43">TEXT(A579,"DD-MMM-YYYY") &amp;"  " &amp;"Bl No " &amp;B579</f>
        <v>13-Apr-2025  Bl No 2</v>
      </c>
      <c r="K579" s="18">
        <f t="shared" si="42"/>
        <v>13</v>
      </c>
      <c r="U579" s="75">
        <f>IF(ISERROR(C579/RawSEM!D579)=TRUE,0,C579/RawSEM!D579)</f>
        <v>-1.7058449246906903E-3</v>
      </c>
      <c r="V579" s="75">
        <f>IF(ISERROR(D579/RawSEM!E579)=TRUE,0,D579/RawSEM!E579)</f>
        <v>1.2537127960003894E-2</v>
      </c>
      <c r="W579" s="75">
        <f>IF(ISERROR(E579/RawSEM!F579)=TRUE,0,E579/RawSEM!F579)</f>
        <v>-5.8118760757155377E-3</v>
      </c>
      <c r="X579" s="75">
        <f>IF(ISERROR(F579/RawSEM!G579)=TRUE,0,F579/RawSEM!G579)</f>
        <v>-2.3798666935275818E-2</v>
      </c>
      <c r="Y579" s="75">
        <f>IF(ISERROR(G579/RawSEM!H579)=TRUE,0,G579/RawSEM!H579)</f>
        <v>8.9782845753224715E-3</v>
      </c>
      <c r="Z579" s="75">
        <f>IF(ISERROR(H579/RawSEM!I579)=TRUE,0,H579/RawSEM!I579)</f>
        <v>3.5095296544626728E-3</v>
      </c>
      <c r="AA579" s="75">
        <f>IF(ISERROR(I579/RawSEM!J579)=TRUE,0,I579/RawSEM!J579)</f>
        <v>-1.1165395274420795E-2</v>
      </c>
      <c r="AB579" s="56" t="str">
        <f t="shared" ref="AB579:AB642" si="44">TEXT(A579,"dd-mmm-yyyy") &amp;"  " &amp; "Bl No " &amp; B579:B579</f>
        <v>13-Apr-2025  Bl No 2</v>
      </c>
      <c r="CQ579" s="75"/>
      <c r="CR579" s="75"/>
      <c r="CS579" s="75"/>
      <c r="CT579" s="75"/>
      <c r="CU579" s="75"/>
      <c r="CV579" s="75"/>
      <c r="CW579" s="75"/>
      <c r="CX579" s="56"/>
    </row>
    <row r="580" spans="1:102" ht="17.100000000000001" customHeight="1" x14ac:dyDescent="0.25">
      <c r="A580" s="60">
        <f>RawSEM!A580</f>
        <v>45760</v>
      </c>
      <c r="B580" s="18">
        <v>3</v>
      </c>
      <c r="C580" s="20">
        <f>-RawSEM!D580+RawSCADA!D580</f>
        <v>-0.45217400000001362</v>
      </c>
      <c r="D580" s="20">
        <f>-RawSEM!E580+RawSCADA!E580</f>
        <v>1.1171400000000062</v>
      </c>
      <c r="E580" s="20">
        <f>-RawSEM!F580+RawSCADA!F580</f>
        <v>-0.98936488888887197</v>
      </c>
      <c r="F580" s="20">
        <f>-RawSEM!G580+RawSCADA!G580</f>
        <v>-1.5831946666666568</v>
      </c>
      <c r="G580" s="20">
        <f>-RawSEM!H580+RawSCADA!H580</f>
        <v>1.6353941111111112</v>
      </c>
      <c r="H580" s="20">
        <f>-RawSEM!I580+RawSCADA!I580</f>
        <v>0.59786833333333789</v>
      </c>
      <c r="I580" s="20">
        <f>-RawSEM!J580+RawSCADA!J580</f>
        <v>-1.333826000000002</v>
      </c>
      <c r="J580" s="56" t="str">
        <f t="shared" si="43"/>
        <v>13-Apr-2025  Bl No 3</v>
      </c>
      <c r="K580" s="18">
        <f t="shared" si="42"/>
        <v>13</v>
      </c>
      <c r="U580" s="75">
        <f>IF(ISERROR(C580/RawSEM!D580)=TRUE,0,C580/RawSEM!D580)</f>
        <v>-3.6532598690605878E-4</v>
      </c>
      <c r="V580" s="75">
        <f>IF(ISERROR(D580/RawSEM!E580)=TRUE,0,D580/RawSEM!E580)</f>
        <v>9.1860396274076935E-3</v>
      </c>
      <c r="W580" s="75">
        <f>IF(ISERROR(E580/RawSEM!F580)=TRUE,0,E580/RawSEM!F580)</f>
        <v>-4.1610094817894575E-3</v>
      </c>
      <c r="X580" s="75">
        <f>IF(ISERROR(F580/RawSEM!G580)=TRUE,0,F580/RawSEM!G580)</f>
        <v>-1.9224182931425981E-2</v>
      </c>
      <c r="Y580" s="75">
        <f>IF(ISERROR(G580/RawSEM!H580)=TRUE,0,G580/RawSEM!H580)</f>
        <v>2.1356930137371121E-2</v>
      </c>
      <c r="Z580" s="75">
        <f>IF(ISERROR(H580/RawSEM!I580)=TRUE,0,H580/RawSEM!I580)</f>
        <v>1.0162021928512583E-2</v>
      </c>
      <c r="AA580" s="75">
        <f>IF(ISERROR(I580/RawSEM!J580)=TRUE,0,I580/RawSEM!J580)</f>
        <v>-1.1995960053818E-2</v>
      </c>
      <c r="AB580" s="56" t="str">
        <f t="shared" si="44"/>
        <v>13-Apr-2025  Bl No 3</v>
      </c>
      <c r="CQ580" s="75"/>
      <c r="CR580" s="75"/>
      <c r="CS580" s="75"/>
      <c r="CT580" s="75"/>
      <c r="CU580" s="75"/>
      <c r="CV580" s="75"/>
      <c r="CW580" s="75"/>
      <c r="CX580" s="56"/>
    </row>
    <row r="581" spans="1:102" ht="17.100000000000001" customHeight="1" x14ac:dyDescent="0.25">
      <c r="A581" s="60">
        <f>RawSEM!A581</f>
        <v>45760</v>
      </c>
      <c r="B581" s="18">
        <v>4</v>
      </c>
      <c r="C581" s="20">
        <f>-RawSEM!D581+RawSCADA!D581</f>
        <v>-1.5485919999998714</v>
      </c>
      <c r="D581" s="20">
        <f>-RawSEM!E581+RawSCADA!E581</f>
        <v>1.7877083333333275</v>
      </c>
      <c r="E581" s="20">
        <f>-RawSEM!F581+RawSCADA!F581</f>
        <v>-1.6939217777777742</v>
      </c>
      <c r="F581" s="20">
        <f>-RawSEM!G581+RawSCADA!G581</f>
        <v>-1.5954325555555471</v>
      </c>
      <c r="G581" s="20">
        <f>-RawSEM!H581+RawSCADA!H581</f>
        <v>1.5817296666666749</v>
      </c>
      <c r="H581" s="20">
        <f>-RawSEM!I581+RawSCADA!I581</f>
        <v>0.75781599999999827</v>
      </c>
      <c r="I581" s="20">
        <f>-RawSEM!J581+RawSCADA!J581</f>
        <v>-1.1144225555555636</v>
      </c>
      <c r="J581" s="56" t="str">
        <f t="shared" si="43"/>
        <v>13-Apr-2025  Bl No 4</v>
      </c>
      <c r="K581" s="18">
        <f t="shared" si="42"/>
        <v>13</v>
      </c>
      <c r="U581" s="75">
        <f>IF(ISERROR(C581/RawSEM!D581)=TRUE,0,C581/RawSEM!D581)</f>
        <v>-1.2727844009025077E-3</v>
      </c>
      <c r="V581" s="75">
        <f>IF(ISERROR(D581/RawSEM!E581)=TRUE,0,D581/RawSEM!E581)</f>
        <v>1.5001763190566932E-2</v>
      </c>
      <c r="W581" s="75">
        <f>IF(ISERROR(E581/RawSEM!F581)=TRUE,0,E581/RawSEM!F581)</f>
        <v>-7.4827666566734622E-3</v>
      </c>
      <c r="X581" s="75">
        <f>IF(ISERROR(F581/RawSEM!G581)=TRUE,0,F581/RawSEM!G581)</f>
        <v>-1.9946896323709083E-2</v>
      </c>
      <c r="Y581" s="75">
        <f>IF(ISERROR(G581/RawSEM!H581)=TRUE,0,G581/RawSEM!H581)</f>
        <v>2.2499454724081019E-2</v>
      </c>
      <c r="Z581" s="75">
        <f>IF(ISERROR(H581/RawSEM!I581)=TRUE,0,H581/RawSEM!I581)</f>
        <v>1.3239273235499619E-2</v>
      </c>
      <c r="AA581" s="75">
        <f>IF(ISERROR(I581/RawSEM!J581)=TRUE,0,I581/RawSEM!J581)</f>
        <v>-9.9200161967474294E-3</v>
      </c>
      <c r="AB581" s="56" t="str">
        <f t="shared" si="44"/>
        <v>13-Apr-2025  Bl No 4</v>
      </c>
      <c r="CQ581" s="75"/>
      <c r="CR581" s="75"/>
      <c r="CS581" s="75"/>
      <c r="CT581" s="75"/>
      <c r="CU581" s="75"/>
      <c r="CV581" s="75"/>
      <c r="CW581" s="75"/>
      <c r="CX581" s="56"/>
    </row>
    <row r="582" spans="1:102" ht="17.100000000000001" customHeight="1" x14ac:dyDescent="0.25">
      <c r="A582" s="60">
        <f>RawSEM!A582</f>
        <v>45760</v>
      </c>
      <c r="B582" s="18">
        <v>5</v>
      </c>
      <c r="C582" s="20">
        <f>-RawSEM!D582+RawSCADA!D582</f>
        <v>-2.0194464444443838</v>
      </c>
      <c r="D582" s="20">
        <f>-RawSEM!E582+RawSCADA!E582</f>
        <v>-0.22515611111111866</v>
      </c>
      <c r="E582" s="20">
        <f>-RawSEM!F582+RawSCADA!F582</f>
        <v>-1.8667752222222305</v>
      </c>
      <c r="F582" s="20">
        <f>-RawSEM!G582+RawSCADA!G582</f>
        <v>-1.689377444444446</v>
      </c>
      <c r="G582" s="20">
        <f>-RawSEM!H582+RawSCADA!H582</f>
        <v>2.1656503333333319</v>
      </c>
      <c r="H582" s="20">
        <f>-RawSEM!I582+RawSCADA!I582</f>
        <v>-0.13837844444444158</v>
      </c>
      <c r="I582" s="20">
        <f>-RawSEM!J582+RawSCADA!J582</f>
        <v>-0.38628055555555818</v>
      </c>
      <c r="J582" s="56" t="str">
        <f t="shared" si="43"/>
        <v>13-Apr-2025  Bl No 5</v>
      </c>
      <c r="K582" s="18">
        <f t="shared" si="42"/>
        <v>13</v>
      </c>
      <c r="U582" s="75">
        <f>IF(ISERROR(C582/RawSEM!D582)=TRUE,0,C582/RawSEM!D582)</f>
        <v>-1.7058190907256277E-3</v>
      </c>
      <c r="V582" s="75">
        <f>IF(ISERROR(D582/RawSEM!E582)=TRUE,0,D582/RawSEM!E582)</f>
        <v>-1.7671732089082409E-3</v>
      </c>
      <c r="W582" s="75">
        <f>IF(ISERROR(E582/RawSEM!F582)=TRUE,0,E582/RawSEM!F582)</f>
        <v>-8.1949861112818653E-3</v>
      </c>
      <c r="X582" s="75">
        <f>IF(ISERROR(F582/RawSEM!G582)=TRUE,0,F582/RawSEM!G582)</f>
        <v>-2.0835596836257821E-2</v>
      </c>
      <c r="Y582" s="75">
        <f>IF(ISERROR(G582/RawSEM!H582)=TRUE,0,G582/RawSEM!H582)</f>
        <v>3.1934962682458767E-2</v>
      </c>
      <c r="Z582" s="75">
        <f>IF(ISERROR(H582/RawSEM!I582)=TRUE,0,H582/RawSEM!I582)</f>
        <v>-2.4758538811913431E-3</v>
      </c>
      <c r="AA582" s="75">
        <f>IF(ISERROR(I582/RawSEM!J582)=TRUE,0,I582/RawSEM!J582)</f>
        <v>-3.606216069760017E-3</v>
      </c>
      <c r="AB582" s="56" t="str">
        <f t="shared" si="44"/>
        <v>13-Apr-2025  Bl No 5</v>
      </c>
      <c r="CQ582" s="75"/>
      <c r="CR582" s="75"/>
      <c r="CS582" s="75"/>
      <c r="CT582" s="75"/>
      <c r="CU582" s="75"/>
      <c r="CV582" s="75"/>
      <c r="CW582" s="75"/>
      <c r="CX582" s="56"/>
    </row>
    <row r="583" spans="1:102" ht="17.100000000000001" customHeight="1" x14ac:dyDescent="0.25">
      <c r="A583" s="60">
        <f>RawSEM!A583</f>
        <v>45760</v>
      </c>
      <c r="B583" s="18">
        <v>6</v>
      </c>
      <c r="C583" s="20">
        <f>-RawSEM!D583+RawSCADA!D583</f>
        <v>-3.3142028888889854</v>
      </c>
      <c r="D583" s="20">
        <f>-RawSEM!E583+RawSCADA!E583</f>
        <v>1.0931185555555487</v>
      </c>
      <c r="E583" s="20">
        <f>-RawSEM!F583+RawSCADA!F583</f>
        <v>-2.3718757777777739</v>
      </c>
      <c r="F583" s="20">
        <f>-RawSEM!G583+RawSCADA!G583</f>
        <v>-2.804875222222222</v>
      </c>
      <c r="G583" s="20">
        <f>-RawSEM!H583+RawSCADA!H583</f>
        <v>2.1298139999999961</v>
      </c>
      <c r="H583" s="20">
        <f>-RawSEM!I583+RawSCADA!I583</f>
        <v>0.43788922222222482</v>
      </c>
      <c r="I583" s="20">
        <f>-RawSEM!J583+RawSCADA!J583</f>
        <v>-0.51273533333332466</v>
      </c>
      <c r="J583" s="56" t="str">
        <f t="shared" si="43"/>
        <v>13-Apr-2025  Bl No 6</v>
      </c>
      <c r="K583" s="18">
        <f t="shared" si="42"/>
        <v>13</v>
      </c>
      <c r="U583" s="75">
        <f>IF(ISERROR(C583/RawSEM!D583)=TRUE,0,C583/RawSEM!D583)</f>
        <v>-2.8782833221857648E-3</v>
      </c>
      <c r="V583" s="75">
        <f>IF(ISERROR(D583/RawSEM!E583)=TRUE,0,D583/RawSEM!E583)</f>
        <v>8.1936576571159381E-3</v>
      </c>
      <c r="W583" s="75">
        <f>IF(ISERROR(E583/RawSEM!F583)=TRUE,0,E583/RawSEM!F583)</f>
        <v>-1.0556026319250955E-2</v>
      </c>
      <c r="X583" s="75">
        <f>IF(ISERROR(F583/RawSEM!G583)=TRUE,0,F583/RawSEM!G583)</f>
        <v>-3.5145160382861244E-2</v>
      </c>
      <c r="Y583" s="75">
        <f>IF(ISERROR(G583/RawSEM!H583)=TRUE,0,G583/RawSEM!H583)</f>
        <v>3.1475579910619222E-2</v>
      </c>
      <c r="Z583" s="75">
        <f>IF(ISERROR(H583/RawSEM!I583)=TRUE,0,H583/RawSEM!I583)</f>
        <v>8.0383224333683001E-3</v>
      </c>
      <c r="AA583" s="75">
        <f>IF(ISERROR(I583/RawSEM!J583)=TRUE,0,I583/RawSEM!J583)</f>
        <v>-4.8295079208392488E-3</v>
      </c>
      <c r="AB583" s="56" t="str">
        <f t="shared" si="44"/>
        <v>13-Apr-2025  Bl No 6</v>
      </c>
      <c r="CQ583" s="75"/>
      <c r="CR583" s="75"/>
      <c r="CS583" s="75"/>
      <c r="CT583" s="75"/>
      <c r="CU583" s="75"/>
      <c r="CV583" s="75"/>
      <c r="CW583" s="75"/>
      <c r="CX583" s="56"/>
    </row>
    <row r="584" spans="1:102" ht="17.100000000000001" customHeight="1" x14ac:dyDescent="0.25">
      <c r="A584" s="60">
        <f>RawSEM!A584</f>
        <v>45760</v>
      </c>
      <c r="B584" s="18">
        <v>7</v>
      </c>
      <c r="C584" s="20">
        <f>-RawSEM!D584+RawSCADA!D584</f>
        <v>-4.0909613333333255</v>
      </c>
      <c r="D584" s="20">
        <f>-RawSEM!E584+RawSCADA!E584</f>
        <v>1.7395243333333354</v>
      </c>
      <c r="E584" s="20">
        <f>-RawSEM!F584+RawSCADA!F584</f>
        <v>-3.0003268888889068</v>
      </c>
      <c r="F584" s="20">
        <f>-RawSEM!G584+RawSCADA!G584</f>
        <v>-2.6171096666666642</v>
      </c>
      <c r="G584" s="20">
        <f>-RawSEM!H584+RawSCADA!H584</f>
        <v>2.1880296666666652</v>
      </c>
      <c r="H584" s="20">
        <f>-RawSEM!I584+RawSCADA!I584</f>
        <v>0.2325046666666637</v>
      </c>
      <c r="I584" s="20">
        <f>-RawSEM!J584+RawSCADA!J584</f>
        <v>-0.17082899999999768</v>
      </c>
      <c r="J584" s="56" t="str">
        <f t="shared" si="43"/>
        <v>13-Apr-2025  Bl No 7</v>
      </c>
      <c r="K584" s="18">
        <f t="shared" si="42"/>
        <v>13</v>
      </c>
      <c r="U584" s="75">
        <f>IF(ISERROR(C584/RawSEM!D584)=TRUE,0,C584/RawSEM!D584)</f>
        <v>-3.6707289952327533E-3</v>
      </c>
      <c r="V584" s="75">
        <f>IF(ISERROR(D584/RawSEM!E584)=TRUE,0,D584/RawSEM!E584)</f>
        <v>1.4081212052763935E-2</v>
      </c>
      <c r="W584" s="75">
        <f>IF(ISERROR(E584/RawSEM!F584)=TRUE,0,E584/RawSEM!F584)</f>
        <v>-1.3568084869475255E-2</v>
      </c>
      <c r="X584" s="75">
        <f>IF(ISERROR(F584/RawSEM!G584)=TRUE,0,F584/RawSEM!G584)</f>
        <v>-3.3319930378989789E-2</v>
      </c>
      <c r="Y584" s="75">
        <f>IF(ISERROR(G584/RawSEM!H584)=TRUE,0,G584/RawSEM!H584)</f>
        <v>3.3483143373651283E-2</v>
      </c>
      <c r="Z584" s="75">
        <f>IF(ISERROR(H584/RawSEM!I584)=TRUE,0,H584/RawSEM!I584)</f>
        <v>4.3052592855943117E-3</v>
      </c>
      <c r="AA584" s="75">
        <f>IF(ISERROR(I584/RawSEM!J584)=TRUE,0,I584/RawSEM!J584)</f>
        <v>-1.6382891799203404E-3</v>
      </c>
      <c r="AB584" s="56" t="str">
        <f t="shared" si="44"/>
        <v>13-Apr-2025  Bl No 7</v>
      </c>
      <c r="CQ584" s="75"/>
      <c r="CR584" s="75"/>
      <c r="CS584" s="75"/>
      <c r="CT584" s="75"/>
      <c r="CU584" s="75"/>
      <c r="CV584" s="75"/>
      <c r="CW584" s="75"/>
      <c r="CX584" s="56"/>
    </row>
    <row r="585" spans="1:102" ht="17.100000000000001" customHeight="1" x14ac:dyDescent="0.25">
      <c r="A585" s="60">
        <f>RawSEM!A585</f>
        <v>45760</v>
      </c>
      <c r="B585" s="18">
        <v>8</v>
      </c>
      <c r="C585" s="20">
        <f>-RawSEM!D585+RawSCADA!D585</f>
        <v>1.2603742222220262</v>
      </c>
      <c r="D585" s="20">
        <f>-RawSEM!E585+RawSCADA!E585</f>
        <v>0.71361944444444703</v>
      </c>
      <c r="E585" s="20">
        <f>-RawSEM!F585+RawSCADA!F585</f>
        <v>-3.0322561111111099</v>
      </c>
      <c r="F585" s="20">
        <f>-RawSEM!G585+RawSCADA!G585</f>
        <v>-2.9921461111111114</v>
      </c>
      <c r="G585" s="20">
        <f>-RawSEM!H585+RawSCADA!H585</f>
        <v>1.7897130000000061</v>
      </c>
      <c r="H585" s="20">
        <f>-RawSEM!I585+RawSCADA!I585</f>
        <v>0.33105288888888396</v>
      </c>
      <c r="I585" s="20">
        <f>-RawSEM!J585+RawSCADA!J585</f>
        <v>-0.38361355555555576</v>
      </c>
      <c r="J585" s="56" t="str">
        <f t="shared" si="43"/>
        <v>13-Apr-2025  Bl No 8</v>
      </c>
      <c r="K585" s="18">
        <f t="shared" si="42"/>
        <v>13</v>
      </c>
      <c r="U585" s="75">
        <f>IF(ISERROR(C585/RawSEM!D585)=TRUE,0,C585/RawSEM!D585)</f>
        <v>1.1448057976197025E-3</v>
      </c>
      <c r="V585" s="75">
        <f>IF(ISERROR(D585/RawSEM!E585)=TRUE,0,D585/RawSEM!E585)</f>
        <v>5.420267758522463E-3</v>
      </c>
      <c r="W585" s="75">
        <f>IF(ISERROR(E585/RawSEM!F585)=TRUE,0,E585/RawSEM!F585)</f>
        <v>-1.3839169350796552E-2</v>
      </c>
      <c r="X585" s="75">
        <f>IF(ISERROR(F585/RawSEM!G585)=TRUE,0,F585/RawSEM!G585)</f>
        <v>-3.7852756817668573E-2</v>
      </c>
      <c r="Y585" s="75">
        <f>IF(ISERROR(G585/RawSEM!H585)=TRUE,0,G585/RawSEM!H585)</f>
        <v>2.6026586276699799E-2</v>
      </c>
      <c r="Z585" s="75">
        <f>IF(ISERROR(H585/RawSEM!I585)=TRUE,0,H585/RawSEM!I585)</f>
        <v>6.2106575283071425E-3</v>
      </c>
      <c r="AA585" s="75">
        <f>IF(ISERROR(I585/RawSEM!J585)=TRUE,0,I585/RawSEM!J585)</f>
        <v>-3.7113165571069371E-3</v>
      </c>
      <c r="AB585" s="56" t="str">
        <f t="shared" si="44"/>
        <v>13-Apr-2025  Bl No 8</v>
      </c>
      <c r="CQ585" s="75"/>
      <c r="CR585" s="75"/>
      <c r="CS585" s="75"/>
      <c r="CT585" s="75"/>
      <c r="CU585" s="75"/>
      <c r="CV585" s="75"/>
      <c r="CW585" s="75"/>
      <c r="CX585" s="56"/>
    </row>
    <row r="586" spans="1:102" ht="17.100000000000001" customHeight="1" x14ac:dyDescent="0.25">
      <c r="A586" s="60">
        <f>RawSEM!A586</f>
        <v>45760</v>
      </c>
      <c r="B586" s="18">
        <v>9</v>
      </c>
      <c r="C586" s="20">
        <f>-RawSEM!D586+RawSCADA!D586</f>
        <v>-2.2830613333333076</v>
      </c>
      <c r="D586" s="20">
        <f>-RawSEM!E586+RawSCADA!E586</f>
        <v>1.3631237777777869</v>
      </c>
      <c r="E586" s="20">
        <f>-RawSEM!F586+RawSCADA!F586</f>
        <v>-2.6236436666666805</v>
      </c>
      <c r="F586" s="20">
        <f>-RawSEM!G586+RawSCADA!G586</f>
        <v>-1.6415092222222256</v>
      </c>
      <c r="G586" s="20">
        <f>-RawSEM!H586+RawSCADA!H586</f>
        <v>0.80547655555555764</v>
      </c>
      <c r="H586" s="20">
        <f>-RawSEM!I586+RawSCADA!I586</f>
        <v>0.37405955555555437</v>
      </c>
      <c r="I586" s="20">
        <f>-RawSEM!J586+RawSCADA!J586</f>
        <v>-0.14386488888888493</v>
      </c>
      <c r="J586" s="56" t="str">
        <f t="shared" si="43"/>
        <v>13-Apr-2025  Bl No 9</v>
      </c>
      <c r="K586" s="18">
        <f t="shared" si="42"/>
        <v>13</v>
      </c>
      <c r="U586" s="75">
        <f>IF(ISERROR(C586/RawSEM!D586)=TRUE,0,C586/RawSEM!D586)</f>
        <v>-2.1137152370800305E-3</v>
      </c>
      <c r="V586" s="75">
        <f>IF(ISERROR(D586/RawSEM!E586)=TRUE,0,D586/RawSEM!E586)</f>
        <v>9.9904228012855281E-3</v>
      </c>
      <c r="W586" s="75">
        <f>IF(ISERROR(E586/RawSEM!F586)=TRUE,0,E586/RawSEM!F586)</f>
        <v>-1.2111241287708192E-2</v>
      </c>
      <c r="X586" s="75">
        <f>IF(ISERROR(F586/RawSEM!G586)=TRUE,0,F586/RawSEM!G586)</f>
        <v>-2.1107969715360796E-2</v>
      </c>
      <c r="Y586" s="75">
        <f>IF(ISERROR(G586/RawSEM!H586)=TRUE,0,G586/RawSEM!H586)</f>
        <v>1.0407319259534928E-2</v>
      </c>
      <c r="Z586" s="75">
        <f>IF(ISERROR(H586/RawSEM!I586)=TRUE,0,H586/RawSEM!I586)</f>
        <v>7.0136868035346796E-3</v>
      </c>
      <c r="AA586" s="75">
        <f>IF(ISERROR(I586/RawSEM!J586)=TRUE,0,I586/RawSEM!J586)</f>
        <v>-1.3847649164595744E-3</v>
      </c>
      <c r="AB586" s="56" t="str">
        <f t="shared" si="44"/>
        <v>13-Apr-2025  Bl No 9</v>
      </c>
      <c r="CQ586" s="75"/>
      <c r="CR586" s="75"/>
      <c r="CS586" s="75"/>
      <c r="CT586" s="75"/>
      <c r="CU586" s="75"/>
      <c r="CV586" s="75"/>
      <c r="CW586" s="75"/>
      <c r="CX586" s="56"/>
    </row>
    <row r="587" spans="1:102" ht="17.100000000000001" customHeight="1" x14ac:dyDescent="0.25">
      <c r="A587" s="60">
        <f>RawSEM!A587</f>
        <v>45760</v>
      </c>
      <c r="B587" s="18">
        <v>10</v>
      </c>
      <c r="C587" s="20">
        <f>-RawSEM!D587+RawSCADA!D587</f>
        <v>1.9488011111109245</v>
      </c>
      <c r="D587" s="20">
        <f>-RawSEM!E587+RawSCADA!E587</f>
        <v>0.82442222222223904</v>
      </c>
      <c r="E587" s="20">
        <f>-RawSEM!F587+RawSCADA!F587</f>
        <v>-2.2209836666666831</v>
      </c>
      <c r="F587" s="20">
        <f>-RawSEM!G587+RawSCADA!G587</f>
        <v>-1.913186666666661</v>
      </c>
      <c r="G587" s="20">
        <f>-RawSEM!H587+RawSCADA!H587</f>
        <v>1.4518685555555635</v>
      </c>
      <c r="H587" s="20">
        <f>-RawSEM!I587+RawSCADA!I587</f>
        <v>0.53689000000000675</v>
      </c>
      <c r="I587" s="20">
        <f>-RawSEM!J587+RawSCADA!J587</f>
        <v>-0.21452500000000896</v>
      </c>
      <c r="J587" s="56" t="str">
        <f t="shared" si="43"/>
        <v>13-Apr-2025  Bl No 10</v>
      </c>
      <c r="K587" s="18">
        <f t="shared" si="42"/>
        <v>13</v>
      </c>
      <c r="U587" s="75">
        <f>IF(ISERROR(C587/RawSEM!D587)=TRUE,0,C587/RawSEM!D587)</f>
        <v>1.8520145774209241E-3</v>
      </c>
      <c r="V587" s="75">
        <f>IF(ISERROR(D587/RawSEM!E587)=TRUE,0,D587/RawSEM!E587)</f>
        <v>5.425138581589023E-3</v>
      </c>
      <c r="W587" s="75">
        <f>IF(ISERROR(E587/RawSEM!F587)=TRUE,0,E587/RawSEM!F587)</f>
        <v>-1.0462135208272369E-2</v>
      </c>
      <c r="X587" s="75">
        <f>IF(ISERROR(F587/RawSEM!G587)=TRUE,0,F587/RawSEM!G587)</f>
        <v>-2.5312643045037726E-2</v>
      </c>
      <c r="Y587" s="75">
        <f>IF(ISERROR(G587/RawSEM!H587)=TRUE,0,G587/RawSEM!H587)</f>
        <v>2.0033952559328546E-2</v>
      </c>
      <c r="Z587" s="75">
        <f>IF(ISERROR(H587/RawSEM!I587)=TRUE,0,H587/RawSEM!I587)</f>
        <v>1.0331801527187765E-2</v>
      </c>
      <c r="AA587" s="75">
        <f>IF(ISERROR(I587/RawSEM!J587)=TRUE,0,I587/RawSEM!J587)</f>
        <v>-2.0411357477774571E-3</v>
      </c>
      <c r="AB587" s="56" t="str">
        <f t="shared" si="44"/>
        <v>13-Apr-2025  Bl No 10</v>
      </c>
      <c r="CQ587" s="75"/>
      <c r="CR587" s="75"/>
      <c r="CS587" s="75"/>
      <c r="CT587" s="75"/>
      <c r="CU587" s="75"/>
      <c r="CV587" s="75"/>
      <c r="CW587" s="75"/>
      <c r="CX587" s="56"/>
    </row>
    <row r="588" spans="1:102" ht="17.100000000000001" customHeight="1" x14ac:dyDescent="0.25">
      <c r="A588" s="60">
        <f>RawSEM!A588</f>
        <v>45760</v>
      </c>
      <c r="B588" s="18">
        <v>11</v>
      </c>
      <c r="C588" s="20">
        <f>-RawSEM!D588+RawSCADA!D588</f>
        <v>2.3444856666666283</v>
      </c>
      <c r="D588" s="20">
        <f>-RawSEM!E588+RawSCADA!E588</f>
        <v>1.1824098888888841</v>
      </c>
      <c r="E588" s="20">
        <f>-RawSEM!F588+RawSCADA!F588</f>
        <v>-2.1379514444444681</v>
      </c>
      <c r="F588" s="20">
        <f>-RawSEM!G588+RawSCADA!G588</f>
        <v>-2.06427566666666</v>
      </c>
      <c r="G588" s="20">
        <f>-RawSEM!H588+RawSCADA!H588</f>
        <v>1.2499751111111124</v>
      </c>
      <c r="H588" s="20">
        <f>-RawSEM!I588+RawSCADA!I588</f>
        <v>0.50888922222222277</v>
      </c>
      <c r="I588" s="20">
        <f>-RawSEM!J588+RawSCADA!J588</f>
        <v>-0.59945944444443455</v>
      </c>
      <c r="J588" s="56" t="str">
        <f t="shared" si="43"/>
        <v>13-Apr-2025  Bl No 11</v>
      </c>
      <c r="K588" s="18">
        <f t="shared" si="42"/>
        <v>13</v>
      </c>
      <c r="U588" s="75">
        <f>IF(ISERROR(C588/RawSEM!D588)=TRUE,0,C588/RawSEM!D588)</f>
        <v>2.3660842681574247E-3</v>
      </c>
      <c r="V588" s="75">
        <f>IF(ISERROR(D588/RawSEM!E588)=TRUE,0,D588/RawSEM!E588)</f>
        <v>7.4133261202529504E-3</v>
      </c>
      <c r="W588" s="75">
        <f>IF(ISERROR(E588/RawSEM!F588)=TRUE,0,E588/RawSEM!F588)</f>
        <v>-1.012863106141969E-2</v>
      </c>
      <c r="X588" s="75">
        <f>IF(ISERROR(F588/RawSEM!G588)=TRUE,0,F588/RawSEM!G588)</f>
        <v>-2.7370743896166772E-2</v>
      </c>
      <c r="Y588" s="75">
        <f>IF(ISERROR(G588/RawSEM!H588)=TRUE,0,G588/RawSEM!H588)</f>
        <v>1.6912032827736182E-2</v>
      </c>
      <c r="Z588" s="75">
        <f>IF(ISERROR(H588/RawSEM!I588)=TRUE,0,H588/RawSEM!I588)</f>
        <v>9.8916391083190038E-3</v>
      </c>
      <c r="AA588" s="75">
        <f>IF(ISERROR(I588/RawSEM!J588)=TRUE,0,I588/RawSEM!J588)</f>
        <v>-6.0542163672288154E-3</v>
      </c>
      <c r="AB588" s="56" t="str">
        <f t="shared" si="44"/>
        <v>13-Apr-2025  Bl No 11</v>
      </c>
      <c r="CQ588" s="75"/>
      <c r="CR588" s="75"/>
      <c r="CS588" s="75"/>
      <c r="CT588" s="75"/>
      <c r="CU588" s="75"/>
      <c r="CV588" s="75"/>
      <c r="CW588" s="75"/>
      <c r="CX588" s="56"/>
    </row>
    <row r="589" spans="1:102" ht="17.100000000000001" customHeight="1" x14ac:dyDescent="0.25">
      <c r="A589" s="60">
        <f>RawSEM!A589</f>
        <v>45760</v>
      </c>
      <c r="B589" s="18">
        <v>12</v>
      </c>
      <c r="C589" s="20">
        <f>-RawSEM!D589+RawSCADA!D589</f>
        <v>1.2890504444444559</v>
      </c>
      <c r="D589" s="20">
        <f>-RawSEM!E589+RawSCADA!E589</f>
        <v>2.0732768888888984</v>
      </c>
      <c r="E589" s="20">
        <f>-RawSEM!F589+RawSCADA!F589</f>
        <v>-5.0606888888893309E-2</v>
      </c>
      <c r="F589" s="20">
        <f>-RawSEM!G589+RawSCADA!G589</f>
        <v>-2.0356542222222203</v>
      </c>
      <c r="G589" s="20">
        <f>-RawSEM!H589+RawSCADA!H589</f>
        <v>1.5470898888888911</v>
      </c>
      <c r="H589" s="20">
        <f>-RawSEM!I589+RawSCADA!I589</f>
        <v>0.23267211111111408</v>
      </c>
      <c r="I589" s="20">
        <f>-RawSEM!J589+RawSCADA!J589</f>
        <v>-0.92098488888888141</v>
      </c>
      <c r="J589" s="56" t="str">
        <f t="shared" si="43"/>
        <v>13-Apr-2025  Bl No 12</v>
      </c>
      <c r="K589" s="18">
        <f t="shared" si="42"/>
        <v>13</v>
      </c>
      <c r="U589" s="75">
        <f>IF(ISERROR(C589/RawSEM!D589)=TRUE,0,C589/RawSEM!D589)</f>
        <v>1.3865696815993681E-3</v>
      </c>
      <c r="V589" s="75">
        <f>IF(ISERROR(D589/RawSEM!E589)=TRUE,0,D589/RawSEM!E589)</f>
        <v>1.3497743156411677E-2</v>
      </c>
      <c r="W589" s="75">
        <f>IF(ISERROR(E589/RawSEM!F589)=TRUE,0,E589/RawSEM!F589)</f>
        <v>-2.457520732576234E-4</v>
      </c>
      <c r="X589" s="75">
        <f>IF(ISERROR(F589/RawSEM!G589)=TRUE,0,F589/RawSEM!G589)</f>
        <v>-2.7092298941291348E-2</v>
      </c>
      <c r="Y589" s="75">
        <f>IF(ISERROR(G589/RawSEM!H589)=TRUE,0,G589/RawSEM!H589)</f>
        <v>2.2156485427821476E-2</v>
      </c>
      <c r="Z589" s="75">
        <f>IF(ISERROR(H589/RawSEM!I589)=TRUE,0,H589/RawSEM!I589)</f>
        <v>4.539128802461101E-3</v>
      </c>
      <c r="AA589" s="75">
        <f>IF(ISERROR(I589/RawSEM!J589)=TRUE,0,I589/RawSEM!J589)</f>
        <v>-8.7763665902625652E-3</v>
      </c>
      <c r="AB589" s="56" t="str">
        <f t="shared" si="44"/>
        <v>13-Apr-2025  Bl No 12</v>
      </c>
      <c r="CQ589" s="75"/>
      <c r="CR589" s="75"/>
      <c r="CS589" s="75"/>
      <c r="CT589" s="75"/>
      <c r="CU589" s="75"/>
      <c r="CV589" s="75"/>
      <c r="CW589" s="75"/>
      <c r="CX589" s="56"/>
    </row>
    <row r="590" spans="1:102" ht="17.100000000000001" customHeight="1" x14ac:dyDescent="0.25">
      <c r="A590" s="60">
        <f>RawSEM!A590</f>
        <v>45760</v>
      </c>
      <c r="B590" s="18">
        <v>13</v>
      </c>
      <c r="C590" s="20">
        <f>-RawSEM!D590+RawSCADA!D590</f>
        <v>-0.42528955555565062</v>
      </c>
      <c r="D590" s="20">
        <f>-RawSEM!E590+RawSCADA!E590</f>
        <v>1.5914189999999735</v>
      </c>
      <c r="E590" s="20">
        <f>-RawSEM!F590+RawSCADA!F590</f>
        <v>-3.772277777775912E-2</v>
      </c>
      <c r="F590" s="20">
        <f>-RawSEM!G590+RawSCADA!G590</f>
        <v>-2.9069993333333315</v>
      </c>
      <c r="G590" s="20">
        <f>-RawSEM!H590+RawSCADA!H590</f>
        <v>1.9391655555555616</v>
      </c>
      <c r="H590" s="20">
        <f>-RawSEM!I590+RawSCADA!I590</f>
        <v>0.33527544444444146</v>
      </c>
      <c r="I590" s="20">
        <f>-RawSEM!J590+RawSCADA!J590</f>
        <v>-0.8152157777777802</v>
      </c>
      <c r="J590" s="56" t="str">
        <f t="shared" si="43"/>
        <v>13-Apr-2025  Bl No 13</v>
      </c>
      <c r="K590" s="18">
        <f t="shared" si="42"/>
        <v>13</v>
      </c>
      <c r="U590" s="75">
        <f>IF(ISERROR(C590/RawSEM!D590)=TRUE,0,C590/RawSEM!D590)</f>
        <v>-4.5903364186769671E-4</v>
      </c>
      <c r="V590" s="75">
        <f>IF(ISERROR(D590/RawSEM!E590)=TRUE,0,D590/RawSEM!E590)</f>
        <v>1.1798038788143212E-2</v>
      </c>
      <c r="W590" s="75">
        <f>IF(ISERROR(E590/RawSEM!F590)=TRUE,0,E590/RawSEM!F590)</f>
        <v>-1.8766710832728446E-4</v>
      </c>
      <c r="X590" s="75">
        <f>IF(ISERROR(F590/RawSEM!G590)=TRUE,0,F590/RawSEM!G590)</f>
        <v>-3.7625089970623325E-2</v>
      </c>
      <c r="Y590" s="75">
        <f>IF(ISERROR(G590/RawSEM!H590)=TRUE,0,G590/RawSEM!H590)</f>
        <v>2.8684523152092824E-2</v>
      </c>
      <c r="Z590" s="75">
        <f>IF(ISERROR(H590/RawSEM!I590)=TRUE,0,H590/RawSEM!I590)</f>
        <v>6.6157464411749668E-3</v>
      </c>
      <c r="AA590" s="75">
        <f>IF(ISERROR(I590/RawSEM!J590)=TRUE,0,I590/RawSEM!J590)</f>
        <v>-7.676462735014428E-3</v>
      </c>
      <c r="AB590" s="56" t="str">
        <f t="shared" si="44"/>
        <v>13-Apr-2025  Bl No 13</v>
      </c>
      <c r="CQ590" s="75"/>
      <c r="CR590" s="75"/>
      <c r="CS590" s="75"/>
      <c r="CT590" s="75"/>
      <c r="CU590" s="75"/>
      <c r="CV590" s="75"/>
      <c r="CW590" s="75"/>
      <c r="CX590" s="56"/>
    </row>
    <row r="591" spans="1:102" ht="17.100000000000001" customHeight="1" x14ac:dyDescent="0.25">
      <c r="A591" s="60">
        <f>RawSEM!A591</f>
        <v>45760</v>
      </c>
      <c r="B591" s="18">
        <v>14</v>
      </c>
      <c r="C591" s="20">
        <f>-RawSEM!D591+RawSCADA!D591</f>
        <v>-1.9843327777778086</v>
      </c>
      <c r="D591" s="20">
        <f>-RawSEM!E591+RawSCADA!E591</f>
        <v>0.6740206666666495</v>
      </c>
      <c r="E591" s="20">
        <f>-RawSEM!F591+RawSCADA!F591</f>
        <v>-0.44807566666668208</v>
      </c>
      <c r="F591" s="20">
        <f>-RawSEM!G591+RawSCADA!G591</f>
        <v>-3.1627608888888972</v>
      </c>
      <c r="G591" s="20">
        <f>-RawSEM!H591+RawSCADA!H591</f>
        <v>1.9741814444444401</v>
      </c>
      <c r="H591" s="20">
        <f>-RawSEM!I591+RawSCADA!I591</f>
        <v>0.6288332222222266</v>
      </c>
      <c r="I591" s="20">
        <f>-RawSEM!J591+RawSCADA!J591</f>
        <v>-0.82559233333333282</v>
      </c>
      <c r="J591" s="56" t="str">
        <f t="shared" si="43"/>
        <v>13-Apr-2025  Bl No 14</v>
      </c>
      <c r="K591" s="18">
        <f t="shared" si="42"/>
        <v>13</v>
      </c>
      <c r="U591" s="75">
        <f>IF(ISERROR(C591/RawSEM!D591)=TRUE,0,C591/RawSEM!D591)</f>
        <v>-2.1959035818996941E-3</v>
      </c>
      <c r="V591" s="75">
        <f>IF(ISERROR(D591/RawSEM!E591)=TRUE,0,D591/RawSEM!E591)</f>
        <v>4.2579022705865818E-3</v>
      </c>
      <c r="W591" s="75">
        <f>IF(ISERROR(E591/RawSEM!F591)=TRUE,0,E591/RawSEM!F591)</f>
        <v>-2.2623914016716758E-3</v>
      </c>
      <c r="X591" s="75">
        <f>IF(ISERROR(F591/RawSEM!G591)=TRUE,0,F591/RawSEM!G591)</f>
        <v>-4.0607432573070361E-2</v>
      </c>
      <c r="Y591" s="75">
        <f>IF(ISERROR(G591/RawSEM!H591)=TRUE,0,G591/RawSEM!H591)</f>
        <v>2.9725917962266913E-2</v>
      </c>
      <c r="Z591" s="75">
        <f>IF(ISERROR(H591/RawSEM!I591)=TRUE,0,H591/RawSEM!I591)</f>
        <v>1.2499467731733348E-2</v>
      </c>
      <c r="AA591" s="75">
        <f>IF(ISERROR(I591/RawSEM!J591)=TRUE,0,I591/RawSEM!J591)</f>
        <v>-7.9997396701368649E-3</v>
      </c>
      <c r="AB591" s="56" t="str">
        <f t="shared" si="44"/>
        <v>13-Apr-2025  Bl No 14</v>
      </c>
      <c r="CQ591" s="75"/>
      <c r="CR591" s="75"/>
      <c r="CS591" s="75"/>
      <c r="CT591" s="75"/>
      <c r="CU591" s="75"/>
      <c r="CV591" s="75"/>
      <c r="CW591" s="75"/>
      <c r="CX591" s="56"/>
    </row>
    <row r="592" spans="1:102" ht="17.100000000000001" customHeight="1" x14ac:dyDescent="0.25">
      <c r="A592" s="60">
        <f>RawSEM!A592</f>
        <v>45760</v>
      </c>
      <c r="B592" s="18">
        <v>15</v>
      </c>
      <c r="C592" s="20">
        <f>-RawSEM!D592+RawSCADA!D592</f>
        <v>-7.6532266666666828</v>
      </c>
      <c r="D592" s="20">
        <f>-RawSEM!E592+RawSCADA!E592</f>
        <v>0.51417522222223511</v>
      </c>
      <c r="E592" s="20">
        <f>-RawSEM!F592+RawSCADA!F592</f>
        <v>0.30896766666666053</v>
      </c>
      <c r="F592" s="20">
        <f>-RawSEM!G592+RawSCADA!G592</f>
        <v>-2.6614315555555521</v>
      </c>
      <c r="G592" s="20">
        <f>-RawSEM!H592+RawSCADA!H592</f>
        <v>1.475789000000006</v>
      </c>
      <c r="H592" s="20">
        <f>-RawSEM!I592+RawSCADA!I592</f>
        <v>-3.2616333333329806E-2</v>
      </c>
      <c r="I592" s="20">
        <f>-RawSEM!J592+RawSCADA!J592</f>
        <v>-0.82701300000000799</v>
      </c>
      <c r="J592" s="56" t="str">
        <f t="shared" si="43"/>
        <v>13-Apr-2025  Bl No 15</v>
      </c>
      <c r="K592" s="18">
        <f t="shared" si="42"/>
        <v>13</v>
      </c>
      <c r="U592" s="75">
        <f>IF(ISERROR(C592/RawSEM!D592)=TRUE,0,C592/RawSEM!D592)</f>
        <v>-8.8120158847612429E-3</v>
      </c>
      <c r="V592" s="75">
        <f>IF(ISERROR(D592/RawSEM!E592)=TRUE,0,D592/RawSEM!E592)</f>
        <v>3.1452909008346294E-3</v>
      </c>
      <c r="W592" s="75">
        <f>IF(ISERROR(E592/RawSEM!F592)=TRUE,0,E592/RawSEM!F592)</f>
        <v>1.5764412510939838E-3</v>
      </c>
      <c r="X592" s="75">
        <f>IF(ISERROR(F592/RawSEM!G592)=TRUE,0,F592/RawSEM!G592)</f>
        <v>-3.3793350632768379E-2</v>
      </c>
      <c r="Y592" s="75">
        <f>IF(ISERROR(G592/RawSEM!H592)=TRUE,0,G592/RawSEM!H592)</f>
        <v>2.0659591564753926E-2</v>
      </c>
      <c r="Z592" s="75">
        <f>IF(ISERROR(H592/RawSEM!I592)=TRUE,0,H592/RawSEM!I592)</f>
        <v>-6.6119192803772598E-4</v>
      </c>
      <c r="AA592" s="75">
        <f>IF(ISERROR(I592/RawSEM!J592)=TRUE,0,I592/RawSEM!J592)</f>
        <v>-8.1051099611902464E-3</v>
      </c>
      <c r="AB592" s="56" t="str">
        <f t="shared" si="44"/>
        <v>13-Apr-2025  Bl No 15</v>
      </c>
      <c r="CQ592" s="75"/>
      <c r="CR592" s="75"/>
      <c r="CS592" s="75"/>
      <c r="CT592" s="75"/>
      <c r="CU592" s="75"/>
      <c r="CV592" s="75"/>
      <c r="CW592" s="75"/>
      <c r="CX592" s="56"/>
    </row>
    <row r="593" spans="1:102" ht="17.100000000000001" customHeight="1" x14ac:dyDescent="0.25">
      <c r="A593" s="60">
        <f>RawSEM!A593</f>
        <v>45760</v>
      </c>
      <c r="B593" s="18">
        <v>16</v>
      </c>
      <c r="C593" s="20">
        <f>-RawSEM!D593+RawSCADA!D593</f>
        <v>-12.077635444444468</v>
      </c>
      <c r="D593" s="20">
        <f>-RawSEM!E593+RawSCADA!E593</f>
        <v>3.5663275555555742</v>
      </c>
      <c r="E593" s="20">
        <f>-RawSEM!F593+RawSCADA!F593</f>
        <v>0.24894833333334532</v>
      </c>
      <c r="F593" s="20">
        <f>-RawSEM!G593+RawSCADA!G593</f>
        <v>-2.5110865555555506</v>
      </c>
      <c r="G593" s="20">
        <f>-RawSEM!H593+RawSCADA!H593</f>
        <v>1.2554825555555595</v>
      </c>
      <c r="H593" s="20">
        <f>-RawSEM!I593+RawSCADA!I593</f>
        <v>0.15767111111111376</v>
      </c>
      <c r="I593" s="20">
        <f>-RawSEM!J593+RawSCADA!J593</f>
        <v>-0.74257466666666971</v>
      </c>
      <c r="J593" s="56" t="str">
        <f t="shared" si="43"/>
        <v>13-Apr-2025  Bl No 16</v>
      </c>
      <c r="K593" s="18">
        <f t="shared" si="42"/>
        <v>13</v>
      </c>
      <c r="U593" s="75">
        <f>IF(ISERROR(C593/RawSEM!D593)=TRUE,0,C593/RawSEM!D593)</f>
        <v>-1.3916033090634525E-2</v>
      </c>
      <c r="V593" s="75">
        <f>IF(ISERROR(D593/RawSEM!E593)=TRUE,0,D593/RawSEM!E593)</f>
        <v>2.5221370790363285E-2</v>
      </c>
      <c r="W593" s="75">
        <f>IF(ISERROR(E593/RawSEM!F593)=TRUE,0,E593/RawSEM!F593)</f>
        <v>1.3219543779755209E-3</v>
      </c>
      <c r="X593" s="75">
        <f>IF(ISERROR(F593/RawSEM!G593)=TRUE,0,F593/RawSEM!G593)</f>
        <v>-3.1120718143206268E-2</v>
      </c>
      <c r="Y593" s="75">
        <f>IF(ISERROR(G593/RawSEM!H593)=TRUE,0,G593/RawSEM!H593)</f>
        <v>1.6795663375119861E-2</v>
      </c>
      <c r="Z593" s="75">
        <f>IF(ISERROR(H593/RawSEM!I593)=TRUE,0,H593/RawSEM!I593)</f>
        <v>3.2423401587354361E-3</v>
      </c>
      <c r="AA593" s="75">
        <f>IF(ISERROR(I593/RawSEM!J593)=TRUE,0,I593/RawSEM!J593)</f>
        <v>-7.0089655398075795E-3</v>
      </c>
      <c r="AB593" s="56" t="str">
        <f t="shared" si="44"/>
        <v>13-Apr-2025  Bl No 16</v>
      </c>
      <c r="CQ593" s="75"/>
      <c r="CR593" s="75"/>
      <c r="CS593" s="75"/>
      <c r="CT593" s="75"/>
      <c r="CU593" s="75"/>
      <c r="CV593" s="75"/>
      <c r="CW593" s="75"/>
      <c r="CX593" s="56"/>
    </row>
    <row r="594" spans="1:102" ht="17.100000000000001" customHeight="1" x14ac:dyDescent="0.25">
      <c r="A594" s="60">
        <f>RawSEM!A594</f>
        <v>45760</v>
      </c>
      <c r="B594" s="18">
        <v>17</v>
      </c>
      <c r="C594" s="20">
        <f>-RawSEM!D594+RawSCADA!D594</f>
        <v>-11.680713111111118</v>
      </c>
      <c r="D594" s="20">
        <f>-RawSEM!E594+RawSCADA!E594</f>
        <v>0.64212566666665793</v>
      </c>
      <c r="E594" s="20">
        <f>-RawSEM!F594+RawSCADA!F594</f>
        <v>1.2830158888888832</v>
      </c>
      <c r="F594" s="20">
        <f>-RawSEM!G594+RawSCADA!G594</f>
        <v>-2.6280897777777739</v>
      </c>
      <c r="G594" s="20">
        <f>-RawSEM!H594+RawSCADA!H594</f>
        <v>1.0565467777777684</v>
      </c>
      <c r="H594" s="20">
        <f>-RawSEM!I594+RawSCADA!I594</f>
        <v>0.4842435555555511</v>
      </c>
      <c r="I594" s="20">
        <f>-RawSEM!J594+RawSCADA!J594</f>
        <v>-1.0479476666666727</v>
      </c>
      <c r="J594" s="56" t="str">
        <f t="shared" si="43"/>
        <v>13-Apr-2025  Bl No 17</v>
      </c>
      <c r="K594" s="18">
        <f t="shared" si="42"/>
        <v>13</v>
      </c>
      <c r="U594" s="75">
        <f>IF(ISERROR(C594/RawSEM!D594)=TRUE,0,C594/RawSEM!D594)</f>
        <v>-1.3652021747192771E-2</v>
      </c>
      <c r="V594" s="75">
        <f>IF(ISERROR(D594/RawSEM!E594)=TRUE,0,D594/RawSEM!E594)</f>
        <v>4.2751085622897761E-3</v>
      </c>
      <c r="W594" s="75">
        <f>IF(ISERROR(E594/RawSEM!F594)=TRUE,0,E594/RawSEM!F594)</f>
        <v>7.0176422812846398E-3</v>
      </c>
      <c r="X594" s="75">
        <f>IF(ISERROR(F594/RawSEM!G594)=TRUE,0,F594/RawSEM!G594)</f>
        <v>-3.2008654437429042E-2</v>
      </c>
      <c r="Y594" s="75">
        <f>IF(ISERROR(G594/RawSEM!H594)=TRUE,0,G594/RawSEM!H594)</f>
        <v>1.3428130309726395E-2</v>
      </c>
      <c r="Z594" s="75">
        <f>IF(ISERROR(H594/RawSEM!I594)=TRUE,0,H594/RawSEM!I594)</f>
        <v>9.931489867500802E-3</v>
      </c>
      <c r="AA594" s="75">
        <f>IF(ISERROR(I594/RawSEM!J594)=TRUE,0,I594/RawSEM!J594)</f>
        <v>-9.8967556915483586E-3</v>
      </c>
      <c r="AB594" s="56" t="str">
        <f t="shared" si="44"/>
        <v>13-Apr-2025  Bl No 17</v>
      </c>
      <c r="CQ594" s="75"/>
      <c r="CR594" s="75"/>
      <c r="CS594" s="75"/>
      <c r="CT594" s="75"/>
      <c r="CU594" s="75"/>
      <c r="CV594" s="75"/>
      <c r="CW594" s="75"/>
      <c r="CX594" s="56"/>
    </row>
    <row r="595" spans="1:102" ht="17.100000000000001" customHeight="1" x14ac:dyDescent="0.25">
      <c r="A595" s="60">
        <f>RawSEM!A595</f>
        <v>45760</v>
      </c>
      <c r="B595" s="18">
        <v>18</v>
      </c>
      <c r="C595" s="20">
        <f>-RawSEM!D595+RawSCADA!D595</f>
        <v>-14.305833777777707</v>
      </c>
      <c r="D595" s="20">
        <f>-RawSEM!E595+RawSCADA!E595</f>
        <v>1.0823155555555672</v>
      </c>
      <c r="E595" s="20">
        <f>-RawSEM!F595+RawSCADA!F595</f>
        <v>1.1514293333333114</v>
      </c>
      <c r="F595" s="20">
        <f>-RawSEM!G595+RawSCADA!G595</f>
        <v>-3.9366714444444426</v>
      </c>
      <c r="G595" s="20">
        <f>-RawSEM!H595+RawSCADA!H595</f>
        <v>1.9040804444444461</v>
      </c>
      <c r="H595" s="20">
        <f>-RawSEM!I595+RawSCADA!I595</f>
        <v>0.51596422222222316</v>
      </c>
      <c r="I595" s="20">
        <f>-RawSEM!J595+RawSCADA!J595</f>
        <v>-1.188518777777773</v>
      </c>
      <c r="J595" s="56" t="str">
        <f t="shared" si="43"/>
        <v>13-Apr-2025  Bl No 18</v>
      </c>
      <c r="K595" s="18">
        <f t="shared" si="42"/>
        <v>13</v>
      </c>
      <c r="U595" s="75">
        <f>IF(ISERROR(C595/RawSEM!D595)=TRUE,0,C595/RawSEM!D595)</f>
        <v>-1.7128268667151135E-2</v>
      </c>
      <c r="V595" s="75">
        <f>IF(ISERROR(D595/RawSEM!E595)=TRUE,0,D595/RawSEM!E595)</f>
        <v>6.9447970015255574E-3</v>
      </c>
      <c r="W595" s="75">
        <f>IF(ISERROR(E595/RawSEM!F595)=TRUE,0,E595/RawSEM!F595)</f>
        <v>6.2330459586558929E-3</v>
      </c>
      <c r="X595" s="75">
        <f>IF(ISERROR(F595/RawSEM!G595)=TRUE,0,F595/RawSEM!G595)</f>
        <v>-4.4959477411058608E-2</v>
      </c>
      <c r="Y595" s="75">
        <f>IF(ISERROR(G595/RawSEM!H595)=TRUE,0,G595/RawSEM!H595)</f>
        <v>2.4465488215488235E-2</v>
      </c>
      <c r="Z595" s="75">
        <f>IF(ISERROR(H595/RawSEM!I595)=TRUE,0,H595/RawSEM!I595)</f>
        <v>1.0575811323917404E-2</v>
      </c>
      <c r="AA595" s="75">
        <f>IF(ISERROR(I595/RawSEM!J595)=TRUE,0,I595/RawSEM!J595)</f>
        <v>-1.0887141721852105E-2</v>
      </c>
      <c r="AB595" s="56" t="str">
        <f t="shared" si="44"/>
        <v>13-Apr-2025  Bl No 18</v>
      </c>
      <c r="CQ595" s="75"/>
      <c r="CR595" s="75"/>
      <c r="CS595" s="75"/>
      <c r="CT595" s="75"/>
      <c r="CU595" s="75"/>
      <c r="CV595" s="75"/>
      <c r="CW595" s="75"/>
      <c r="CX595" s="56"/>
    </row>
    <row r="596" spans="1:102" ht="17.100000000000001" customHeight="1" x14ac:dyDescent="0.25">
      <c r="A596" s="60">
        <f>RawSEM!A596</f>
        <v>45760</v>
      </c>
      <c r="B596" s="18">
        <v>19</v>
      </c>
      <c r="C596" s="20">
        <f>-RawSEM!D596+RawSCADA!D596</f>
        <v>-19.975556222222281</v>
      </c>
      <c r="D596" s="20">
        <f>-RawSEM!E596+RawSCADA!E596</f>
        <v>1.5314315555555709</v>
      </c>
      <c r="E596" s="20">
        <f>-RawSEM!F596+RawSCADA!F596</f>
        <v>1.712436111111117</v>
      </c>
      <c r="F596" s="20">
        <f>-RawSEM!G596+RawSCADA!G596</f>
        <v>-3.614964999999998</v>
      </c>
      <c r="G596" s="20">
        <f>-RawSEM!H596+RawSCADA!H596</f>
        <v>1.3693141111111231</v>
      </c>
      <c r="H596" s="20">
        <f>-RawSEM!I596+RawSCADA!I596</f>
        <v>0.31865299999999763</v>
      </c>
      <c r="I596" s="20">
        <f>-RawSEM!J596+RawSCADA!J596</f>
        <v>-0.6957437777777784</v>
      </c>
      <c r="J596" s="56" t="str">
        <f t="shared" si="43"/>
        <v>13-Apr-2025  Bl No 19</v>
      </c>
      <c r="K596" s="18">
        <f t="shared" si="42"/>
        <v>13</v>
      </c>
      <c r="U596" s="75">
        <f>IF(ISERROR(C596/RawSEM!D596)=TRUE,0,C596/RawSEM!D596)</f>
        <v>-2.4541726786865104E-2</v>
      </c>
      <c r="V596" s="75">
        <f>IF(ISERROR(D596/RawSEM!E596)=TRUE,0,D596/RawSEM!E596)</f>
        <v>9.640932070913712E-3</v>
      </c>
      <c r="W596" s="75">
        <f>IF(ISERROR(E596/RawSEM!F596)=TRUE,0,E596/RawSEM!F596)</f>
        <v>9.6790456309058057E-3</v>
      </c>
      <c r="X596" s="75">
        <f>IF(ISERROR(F596/RawSEM!G596)=TRUE,0,F596/RawSEM!G596)</f>
        <v>-3.9198773646631595E-2</v>
      </c>
      <c r="Y596" s="75">
        <f>IF(ISERROR(G596/RawSEM!H596)=TRUE,0,G596/RawSEM!H596)</f>
        <v>1.6575084140848916E-2</v>
      </c>
      <c r="Z596" s="75">
        <f>IF(ISERROR(H596/RawSEM!I596)=TRUE,0,H596/RawSEM!I596)</f>
        <v>6.3881872273543281E-3</v>
      </c>
      <c r="AA596" s="75">
        <f>IF(ISERROR(I596/RawSEM!J596)=TRUE,0,I596/RawSEM!J596)</f>
        <v>-6.3119064784171097E-3</v>
      </c>
      <c r="AB596" s="56" t="str">
        <f t="shared" si="44"/>
        <v>13-Apr-2025  Bl No 19</v>
      </c>
      <c r="CQ596" s="75"/>
      <c r="CR596" s="75"/>
      <c r="CS596" s="75"/>
      <c r="CT596" s="75"/>
      <c r="CU596" s="75"/>
      <c r="CV596" s="75"/>
      <c r="CW596" s="75"/>
      <c r="CX596" s="56"/>
    </row>
    <row r="597" spans="1:102" ht="17.100000000000001" customHeight="1" x14ac:dyDescent="0.25">
      <c r="A597" s="60">
        <f>RawSEM!A597</f>
        <v>45760</v>
      </c>
      <c r="B597" s="18">
        <v>20</v>
      </c>
      <c r="C597" s="20">
        <f>-RawSEM!D597+RawSCADA!D597</f>
        <v>-26.119142888888859</v>
      </c>
      <c r="D597" s="20">
        <f>-RawSEM!E597+RawSCADA!E597</f>
        <v>1.1510333333333165</v>
      </c>
      <c r="E597" s="20">
        <f>-RawSEM!F597+RawSCADA!F597</f>
        <v>1.849740666666662</v>
      </c>
      <c r="F597" s="20">
        <f>-RawSEM!G597+RawSCADA!G597</f>
        <v>-2.9337655555555529</v>
      </c>
      <c r="G597" s="20">
        <f>-RawSEM!H597+RawSCADA!H597</f>
        <v>1.4103732222222334</v>
      </c>
      <c r="H597" s="20">
        <f>-RawSEM!I597+RawSCADA!I597</f>
        <v>-0.19970166666666955</v>
      </c>
      <c r="I597" s="20">
        <f>-RawSEM!J597+RawSCADA!J597</f>
        <v>-1.0004196666666729</v>
      </c>
      <c r="J597" s="56" t="str">
        <f t="shared" si="43"/>
        <v>13-Apr-2025  Bl No 20</v>
      </c>
      <c r="K597" s="18">
        <f t="shared" si="42"/>
        <v>13</v>
      </c>
      <c r="U597" s="75">
        <f>IF(ISERROR(C597/RawSEM!D597)=TRUE,0,C597/RawSEM!D597)</f>
        <v>-3.2829392933093039E-2</v>
      </c>
      <c r="V597" s="75">
        <f>IF(ISERROR(D597/RawSEM!E597)=TRUE,0,D597/RawSEM!E597)</f>
        <v>7.1642722756251409E-3</v>
      </c>
      <c r="W597" s="75">
        <f>IF(ISERROR(E597/RawSEM!F597)=TRUE,0,E597/RawSEM!F597)</f>
        <v>1.0699353822672749E-2</v>
      </c>
      <c r="X597" s="75">
        <f>IF(ISERROR(F597/RawSEM!G597)=TRUE,0,F597/RawSEM!G597)</f>
        <v>-2.9030669004329109E-2</v>
      </c>
      <c r="Y597" s="75">
        <f>IF(ISERROR(G597/RawSEM!H597)=TRUE,0,G597/RawSEM!H597)</f>
        <v>1.5855156196289227E-2</v>
      </c>
      <c r="Z597" s="75">
        <f>IF(ISERROR(H597/RawSEM!I597)=TRUE,0,H597/RawSEM!I597)</f>
        <v>-3.7794798227552225E-3</v>
      </c>
      <c r="AA597" s="75">
        <f>IF(ISERROR(I597/RawSEM!J597)=TRUE,0,I597/RawSEM!J597)</f>
        <v>-9.1146106656949059E-3</v>
      </c>
      <c r="AB597" s="56" t="str">
        <f t="shared" si="44"/>
        <v>13-Apr-2025  Bl No 20</v>
      </c>
      <c r="CQ597" s="75"/>
      <c r="CR597" s="75"/>
      <c r="CS597" s="75"/>
      <c r="CT597" s="75"/>
      <c r="CU597" s="75"/>
      <c r="CV597" s="75"/>
      <c r="CW597" s="75"/>
      <c r="CX597" s="56"/>
    </row>
    <row r="598" spans="1:102" ht="17.100000000000001" customHeight="1" x14ac:dyDescent="0.25">
      <c r="A598" s="60">
        <f>RawSEM!A598</f>
        <v>45760</v>
      </c>
      <c r="B598" s="18">
        <v>21</v>
      </c>
      <c r="C598" s="20">
        <f>-RawSEM!D598+RawSCADA!D598</f>
        <v>-27.109688555555522</v>
      </c>
      <c r="D598" s="20">
        <f>-RawSEM!E598+RawSCADA!E598</f>
        <v>3.1406126666666694</v>
      </c>
      <c r="E598" s="20">
        <f>-RawSEM!F598+RawSCADA!F598</f>
        <v>2.0968650000000082</v>
      </c>
      <c r="F598" s="20">
        <f>-RawSEM!G598+RawSCADA!G598</f>
        <v>-3.3431383333333287</v>
      </c>
      <c r="G598" s="20">
        <f>-RawSEM!H598+RawSCADA!H598</f>
        <v>2.0284052222222186</v>
      </c>
      <c r="H598" s="20">
        <f>-RawSEM!I598+RawSCADA!I598</f>
        <v>-0.24205244444444673</v>
      </c>
      <c r="I598" s="20">
        <f>-RawSEM!J598+RawSCADA!J598</f>
        <v>-1.1737384444444388</v>
      </c>
      <c r="J598" s="56" t="str">
        <f t="shared" si="43"/>
        <v>13-Apr-2025  Bl No 21</v>
      </c>
      <c r="K598" s="18">
        <f t="shared" si="42"/>
        <v>13</v>
      </c>
      <c r="U598" s="75">
        <f>IF(ISERROR(C598/RawSEM!D598)=TRUE,0,C598/RawSEM!D598)</f>
        <v>-3.3943961058744421E-2</v>
      </c>
      <c r="V598" s="75">
        <f>IF(ISERROR(D598/RawSEM!E598)=TRUE,0,D598/RawSEM!E598)</f>
        <v>2.1535332797423028E-2</v>
      </c>
      <c r="W598" s="75">
        <f>IF(ISERROR(E598/RawSEM!F598)=TRUE,0,E598/RawSEM!F598)</f>
        <v>1.2402450839481773E-2</v>
      </c>
      <c r="X598" s="75">
        <f>IF(ISERROR(F598/RawSEM!G598)=TRUE,0,F598/RawSEM!G598)</f>
        <v>-2.9358514232725497E-2</v>
      </c>
      <c r="Y598" s="75">
        <f>IF(ISERROR(G598/RawSEM!H598)=TRUE,0,G598/RawSEM!H598)</f>
        <v>2.1584657334574296E-2</v>
      </c>
      <c r="Z598" s="75">
        <f>IF(ISERROR(H598/RawSEM!I598)=TRUE,0,H598/RawSEM!I598)</f>
        <v>-4.2379689547519181E-3</v>
      </c>
      <c r="AA598" s="75">
        <f>IF(ISERROR(I598/RawSEM!J598)=TRUE,0,I598/RawSEM!J598)</f>
        <v>-1.1128689636107834E-2</v>
      </c>
      <c r="AB598" s="56" t="str">
        <f t="shared" si="44"/>
        <v>13-Apr-2025  Bl No 21</v>
      </c>
      <c r="CQ598" s="75"/>
      <c r="CR598" s="75"/>
      <c r="CS598" s="75"/>
      <c r="CT598" s="75"/>
      <c r="CU598" s="75"/>
      <c r="CV598" s="75"/>
      <c r="CW598" s="75"/>
      <c r="CX598" s="56"/>
    </row>
    <row r="599" spans="1:102" ht="17.100000000000001" customHeight="1" x14ac:dyDescent="0.25">
      <c r="A599" s="60">
        <f>RawSEM!A599</f>
        <v>45760</v>
      </c>
      <c r="B599" s="18">
        <v>22</v>
      </c>
      <c r="C599" s="20">
        <f>-RawSEM!D599+RawSCADA!D599</f>
        <v>-22.802010666666661</v>
      </c>
      <c r="D599" s="20">
        <f>-RawSEM!E599+RawSCADA!E599</f>
        <v>1.1932938888888884</v>
      </c>
      <c r="E599" s="20">
        <f>-RawSEM!F599+RawSCADA!F599</f>
        <v>2.8944108888888707</v>
      </c>
      <c r="F599" s="20">
        <f>-RawSEM!G599+RawSCADA!G599</f>
        <v>-4.8322323333333372</v>
      </c>
      <c r="G599" s="20">
        <f>-RawSEM!H599+RawSCADA!H599</f>
        <v>3.874988777777773</v>
      </c>
      <c r="H599" s="20">
        <f>-RawSEM!I599+RawSCADA!I599</f>
        <v>-0.10264500000000254</v>
      </c>
      <c r="I599" s="20">
        <f>-RawSEM!J599+RawSCADA!J599</f>
        <v>3.1060553333333303</v>
      </c>
      <c r="J599" s="56" t="str">
        <f t="shared" si="43"/>
        <v>13-Apr-2025  Bl No 22</v>
      </c>
      <c r="K599" s="18">
        <f t="shared" si="42"/>
        <v>13</v>
      </c>
      <c r="U599" s="75">
        <f>IF(ISERROR(C599/RawSEM!D599)=TRUE,0,C599/RawSEM!D599)</f>
        <v>-2.8823868481240539E-2</v>
      </c>
      <c r="V599" s="75">
        <f>IF(ISERROR(D599/RawSEM!E599)=TRUE,0,D599/RawSEM!E599)</f>
        <v>9.7898045984119095E-3</v>
      </c>
      <c r="W599" s="75">
        <f>IF(ISERROR(E599/RawSEM!F599)=TRUE,0,E599/RawSEM!F599)</f>
        <v>1.7940956282651254E-2</v>
      </c>
      <c r="X599" s="75">
        <f>IF(ISERROR(F599/RawSEM!G599)=TRUE,0,F599/RawSEM!G599)</f>
        <v>-3.7404632320337881E-2</v>
      </c>
      <c r="Y599" s="75">
        <f>IF(ISERROR(G599/RawSEM!H599)=TRUE,0,G599/RawSEM!H599)</f>
        <v>4.0360430392145916E-2</v>
      </c>
      <c r="Z599" s="75">
        <f>IF(ISERROR(H599/RawSEM!I599)=TRUE,0,H599/RawSEM!I599)</f>
        <v>-1.625199498404053E-3</v>
      </c>
      <c r="AA599" s="75">
        <f>IF(ISERROR(I599/RawSEM!J599)=TRUE,0,I599/RawSEM!J599)</f>
        <v>2.8448732133610766E-2</v>
      </c>
      <c r="AB599" s="56" t="str">
        <f t="shared" si="44"/>
        <v>13-Apr-2025  Bl No 22</v>
      </c>
      <c r="CQ599" s="75"/>
      <c r="CR599" s="75"/>
      <c r="CS599" s="75"/>
      <c r="CT599" s="75"/>
      <c r="CU599" s="75"/>
      <c r="CV599" s="75"/>
      <c r="CW599" s="75"/>
      <c r="CX599" s="56"/>
    </row>
    <row r="600" spans="1:102" ht="17.100000000000001" customHeight="1" x14ac:dyDescent="0.25">
      <c r="A600" s="60">
        <f>RawSEM!A600</f>
        <v>45760</v>
      </c>
      <c r="B600" s="18">
        <v>23</v>
      </c>
      <c r="C600" s="20">
        <f>-RawSEM!D600+RawSCADA!D600</f>
        <v>-16.23672411111113</v>
      </c>
      <c r="D600" s="20">
        <f>-RawSEM!E600+RawSCADA!E600</f>
        <v>2.612573222222224</v>
      </c>
      <c r="E600" s="20">
        <f>-RawSEM!F600+RawSCADA!F600</f>
        <v>2.1765214444444325</v>
      </c>
      <c r="F600" s="20">
        <f>-RawSEM!G600+RawSCADA!G600</f>
        <v>-5.1340820000000065</v>
      </c>
      <c r="G600" s="20">
        <f>-RawSEM!H600+RawSCADA!H600</f>
        <v>4.2381337777777759</v>
      </c>
      <c r="H600" s="20">
        <f>-RawSEM!I600+RawSCADA!I600</f>
        <v>-0.10917388888888979</v>
      </c>
      <c r="I600" s="20">
        <f>-RawSEM!J600+RawSCADA!J600</f>
        <v>9.5868943333333334</v>
      </c>
      <c r="J600" s="56" t="str">
        <f t="shared" si="43"/>
        <v>13-Apr-2025  Bl No 23</v>
      </c>
      <c r="K600" s="18">
        <f t="shared" si="42"/>
        <v>13</v>
      </c>
      <c r="U600" s="75">
        <f>IF(ISERROR(C600/RawSEM!D600)=TRUE,0,C600/RawSEM!D600)</f>
        <v>-2.0544015730466145E-2</v>
      </c>
      <c r="V600" s="75">
        <f>IF(ISERROR(D600/RawSEM!E600)=TRUE,0,D600/RawSEM!E600)</f>
        <v>2.2004935690638328E-2</v>
      </c>
      <c r="W600" s="75">
        <f>IF(ISERROR(E600/RawSEM!F600)=TRUE,0,E600/RawSEM!F600)</f>
        <v>1.3725017085598317E-2</v>
      </c>
      <c r="X600" s="75">
        <f>IF(ISERROR(F600/RawSEM!G600)=TRUE,0,F600/RawSEM!G600)</f>
        <v>-3.6319872368885203E-2</v>
      </c>
      <c r="Y600" s="75">
        <f>IF(ISERROR(G600/RawSEM!H600)=TRUE,0,G600/RawSEM!H600)</f>
        <v>4.1470317835566047E-2</v>
      </c>
      <c r="Z600" s="75">
        <f>IF(ISERROR(H600/RawSEM!I600)=TRUE,0,H600/RawSEM!I600)</f>
        <v>-1.5937607865731465E-3</v>
      </c>
      <c r="AA600" s="75">
        <f>IF(ISERROR(I600/RawSEM!J600)=TRUE,0,I600/RawSEM!J600)</f>
        <v>8.6534938704871112E-2</v>
      </c>
      <c r="AB600" s="56" t="str">
        <f t="shared" si="44"/>
        <v>13-Apr-2025  Bl No 23</v>
      </c>
      <c r="CQ600" s="75"/>
      <c r="CR600" s="75"/>
      <c r="CS600" s="75"/>
      <c r="CT600" s="75"/>
      <c r="CU600" s="75"/>
      <c r="CV600" s="75"/>
      <c r="CW600" s="75"/>
      <c r="CX600" s="56"/>
    </row>
    <row r="601" spans="1:102" ht="17.100000000000001" customHeight="1" x14ac:dyDescent="0.25">
      <c r="A601" s="60">
        <f>RawSEM!A601</f>
        <v>45760</v>
      </c>
      <c r="B601" s="18">
        <v>24</v>
      </c>
      <c r="C601" s="20">
        <f>-RawSEM!D601+RawSCADA!D601</f>
        <v>-18.392135222222237</v>
      </c>
      <c r="D601" s="20">
        <f>-RawSEM!E601+RawSCADA!E601</f>
        <v>1.1401732222222165</v>
      </c>
      <c r="E601" s="20">
        <f>-RawSEM!F601+RawSCADA!F601</f>
        <v>2.5666604444444374</v>
      </c>
      <c r="F601" s="20">
        <f>-RawSEM!G601+RawSCADA!G601</f>
        <v>-4.8073479999999904</v>
      </c>
      <c r="G601" s="20">
        <f>-RawSEM!H601+RawSCADA!H601</f>
        <v>3.0799716666666654</v>
      </c>
      <c r="H601" s="20">
        <f>-RawSEM!I601+RawSCADA!I601</f>
        <v>0.20069900000000018</v>
      </c>
      <c r="I601" s="20">
        <f>-RawSEM!J601+RawSCADA!J601</f>
        <v>9.0035830000000061</v>
      </c>
      <c r="J601" s="56" t="str">
        <f t="shared" si="43"/>
        <v>13-Apr-2025  Bl No 24</v>
      </c>
      <c r="K601" s="18">
        <f t="shared" si="42"/>
        <v>13</v>
      </c>
      <c r="U601" s="75">
        <f>IF(ISERROR(C601/RawSEM!D601)=TRUE,0,C601/RawSEM!D601)</f>
        <v>-2.3402976231798347E-2</v>
      </c>
      <c r="V601" s="75">
        <f>IF(ISERROR(D601/RawSEM!E601)=TRUE,0,D601/RawSEM!E601)</f>
        <v>1.0830660930741877E-2</v>
      </c>
      <c r="W601" s="75">
        <f>IF(ISERROR(E601/RawSEM!F601)=TRUE,0,E601/RawSEM!F601)</f>
        <v>1.6009848229043083E-2</v>
      </c>
      <c r="X601" s="75">
        <f>IF(ISERROR(F601/RawSEM!G601)=TRUE,0,F601/RawSEM!G601)</f>
        <v>-3.2655387636156323E-2</v>
      </c>
      <c r="Y601" s="75">
        <f>IF(ISERROR(G601/RawSEM!H601)=TRUE,0,G601/RawSEM!H601)</f>
        <v>2.965160646436639E-2</v>
      </c>
      <c r="Z601" s="75">
        <f>IF(ISERROR(H601/RawSEM!I601)=TRUE,0,H601/RawSEM!I601)</f>
        <v>2.7560669479049964E-3</v>
      </c>
      <c r="AA601" s="75">
        <f>IF(ISERROR(I601/RawSEM!J601)=TRUE,0,I601/RawSEM!J601)</f>
        <v>8.0881936010118852E-2</v>
      </c>
      <c r="AB601" s="56" t="str">
        <f t="shared" si="44"/>
        <v>13-Apr-2025  Bl No 24</v>
      </c>
      <c r="CQ601" s="75"/>
      <c r="CR601" s="75"/>
      <c r="CS601" s="75"/>
      <c r="CT601" s="75"/>
      <c r="CU601" s="75"/>
      <c r="CV601" s="75"/>
      <c r="CW601" s="75"/>
      <c r="CX601" s="56"/>
    </row>
    <row r="602" spans="1:102" ht="17.100000000000001" customHeight="1" x14ac:dyDescent="0.25">
      <c r="A602" s="60">
        <f>RawSEM!A602</f>
        <v>45760</v>
      </c>
      <c r="B602" s="18">
        <v>25</v>
      </c>
      <c r="C602" s="20">
        <f>-RawSEM!D602+RawSCADA!D602</f>
        <v>-19.93254911111103</v>
      </c>
      <c r="D602" s="20">
        <f>-RawSEM!E602+RawSCADA!E602</f>
        <v>-0.27865900000000465</v>
      </c>
      <c r="E602" s="20">
        <f>-RawSEM!F602+RawSCADA!F602</f>
        <v>0.32110444444444397</v>
      </c>
      <c r="F602" s="20">
        <f>-RawSEM!G602+RawSCADA!G602</f>
        <v>-4.6605281111111196</v>
      </c>
      <c r="G602" s="20">
        <f>-RawSEM!H602+RawSCADA!H602</f>
        <v>3.4431061111111063</v>
      </c>
      <c r="H602" s="20">
        <f>-RawSEM!I602+RawSCADA!I602</f>
        <v>6.4760111111112906E-2</v>
      </c>
      <c r="I602" s="20">
        <f>-RawSEM!J602+RawSCADA!J602</f>
        <v>8.376278444444452</v>
      </c>
      <c r="J602" s="56" t="str">
        <f t="shared" si="43"/>
        <v>13-Apr-2025  Bl No 25</v>
      </c>
      <c r="K602" s="18">
        <f t="shared" si="42"/>
        <v>13</v>
      </c>
      <c r="U602" s="75">
        <f>IF(ISERROR(C602/RawSEM!D602)=TRUE,0,C602/RawSEM!D602)</f>
        <v>-2.4587370371756758E-2</v>
      </c>
      <c r="V602" s="75">
        <f>IF(ISERROR(D602/RawSEM!E602)=TRUE,0,D602/RawSEM!E602)</f>
        <v>-2.5956203476650104E-3</v>
      </c>
      <c r="W602" s="75">
        <f>IF(ISERROR(E602/RawSEM!F602)=TRUE,0,E602/RawSEM!F602)</f>
        <v>1.905788772231089E-3</v>
      </c>
      <c r="X602" s="75">
        <f>IF(ISERROR(F602/RawSEM!G602)=TRUE,0,F602/RawSEM!G602)</f>
        <v>-3.0294702009647078E-2</v>
      </c>
      <c r="Y602" s="75">
        <f>IF(ISERROR(G602/RawSEM!H602)=TRUE,0,G602/RawSEM!H602)</f>
        <v>3.1159105735986584E-2</v>
      </c>
      <c r="Z602" s="75">
        <f>IF(ISERROR(H602/RawSEM!I602)=TRUE,0,H602/RawSEM!I602)</f>
        <v>8.2046277151636999E-4</v>
      </c>
      <c r="AA602" s="75">
        <f>IF(ISERROR(I602/RawSEM!J602)=TRUE,0,I602/RawSEM!J602)</f>
        <v>7.2881820213804391E-2</v>
      </c>
      <c r="AB602" s="56" t="str">
        <f t="shared" si="44"/>
        <v>13-Apr-2025  Bl No 25</v>
      </c>
      <c r="CQ602" s="75"/>
      <c r="CR602" s="75"/>
      <c r="CS602" s="75"/>
      <c r="CT602" s="75"/>
      <c r="CU602" s="75"/>
      <c r="CV602" s="75"/>
      <c r="CW602" s="75"/>
      <c r="CX602" s="56"/>
    </row>
    <row r="603" spans="1:102" ht="17.100000000000001" customHeight="1" x14ac:dyDescent="0.25">
      <c r="A603" s="60">
        <f>RawSEM!A603</f>
        <v>45760</v>
      </c>
      <c r="B603" s="18">
        <v>26</v>
      </c>
      <c r="C603" s="20">
        <f>-RawSEM!D603+RawSCADA!D603</f>
        <v>-20.393166666666616</v>
      </c>
      <c r="D603" s="20">
        <f>-RawSEM!E603+RawSCADA!E603</f>
        <v>0.8542410000000018</v>
      </c>
      <c r="E603" s="20">
        <f>-RawSEM!F603+RawSCADA!F603</f>
        <v>2.4478974444444646</v>
      </c>
      <c r="F603" s="20">
        <f>-RawSEM!G603+RawSCADA!G603</f>
        <v>-2.2082012222222431</v>
      </c>
      <c r="G603" s="20">
        <f>-RawSEM!H603+RawSCADA!H603</f>
        <v>0.93953999999999382</v>
      </c>
      <c r="H603" s="20">
        <f>-RawSEM!I603+RawSCADA!I603</f>
        <v>3.7080888888880281E-2</v>
      </c>
      <c r="I603" s="20">
        <f>-RawSEM!J603+RawSCADA!J603</f>
        <v>7.7891496666666598</v>
      </c>
      <c r="J603" s="56" t="str">
        <f t="shared" si="43"/>
        <v>13-Apr-2025  Bl No 26</v>
      </c>
      <c r="K603" s="18">
        <f t="shared" si="42"/>
        <v>13</v>
      </c>
      <c r="U603" s="75">
        <f>IF(ISERROR(C603/RawSEM!D603)=TRUE,0,C603/RawSEM!D603)</f>
        <v>-2.5045086887585596E-2</v>
      </c>
      <c r="V603" s="75">
        <f>IF(ISERROR(D603/RawSEM!E603)=TRUE,0,D603/RawSEM!E603)</f>
        <v>7.5778661561489401E-3</v>
      </c>
      <c r="W603" s="75">
        <f>IF(ISERROR(E603/RawSEM!F603)=TRUE,0,E603/RawSEM!F603)</f>
        <v>1.4271124507045291E-2</v>
      </c>
      <c r="X603" s="75">
        <f>IF(ISERROR(F603/RawSEM!G603)=TRUE,0,F603/RawSEM!G603)</f>
        <v>-1.4039547009404209E-2</v>
      </c>
      <c r="Y603" s="75">
        <f>IF(ISERROR(G603/RawSEM!H603)=TRUE,0,G603/RawSEM!H603)</f>
        <v>7.6865305321028362E-3</v>
      </c>
      <c r="Z603" s="75">
        <f>IF(ISERROR(H603/RawSEM!I603)=TRUE,0,H603/RawSEM!I603)</f>
        <v>4.4775895120752283E-4</v>
      </c>
      <c r="AA603" s="75">
        <f>IF(ISERROR(I603/RawSEM!J603)=TRUE,0,I603/RawSEM!J603)</f>
        <v>6.5887794680579842E-2</v>
      </c>
      <c r="AB603" s="56" t="str">
        <f t="shared" si="44"/>
        <v>13-Apr-2025  Bl No 26</v>
      </c>
      <c r="CQ603" s="75"/>
      <c r="CR603" s="75"/>
      <c r="CS603" s="75"/>
      <c r="CT603" s="75"/>
      <c r="CU603" s="75"/>
      <c r="CV603" s="75"/>
      <c r="CW603" s="75"/>
      <c r="CX603" s="56"/>
    </row>
    <row r="604" spans="1:102" ht="17.100000000000001" customHeight="1" x14ac:dyDescent="0.25">
      <c r="A604" s="60">
        <f>RawSEM!A604</f>
        <v>45760</v>
      </c>
      <c r="B604" s="18">
        <v>27</v>
      </c>
      <c r="C604" s="20">
        <f>-RawSEM!D604+RawSCADA!D604</f>
        <v>-19.106729444444454</v>
      </c>
      <c r="D604" s="20">
        <f>-RawSEM!E604+RawSCADA!E604</f>
        <v>0.9488674444444456</v>
      </c>
      <c r="E604" s="20">
        <f>-RawSEM!F604+RawSCADA!F604</f>
        <v>0.78884466666664821</v>
      </c>
      <c r="F604" s="20">
        <f>-RawSEM!G604+RawSCADA!G604</f>
        <v>-0.95647422222219802</v>
      </c>
      <c r="G604" s="20">
        <f>-RawSEM!H604+RawSCADA!H604</f>
        <v>7.8652111111111367E-2</v>
      </c>
      <c r="H604" s="20">
        <f>-RawSEM!I604+RawSCADA!I604</f>
        <v>0.30423644444444164</v>
      </c>
      <c r="I604" s="20">
        <f>-RawSEM!J604+RawSCADA!J604</f>
        <v>9.491894666666667</v>
      </c>
      <c r="J604" s="56" t="str">
        <f t="shared" si="43"/>
        <v>13-Apr-2025  Bl No 27</v>
      </c>
      <c r="K604" s="18">
        <f t="shared" si="42"/>
        <v>13</v>
      </c>
      <c r="U604" s="75">
        <f>IF(ISERROR(C604/RawSEM!D604)=TRUE,0,C604/RawSEM!D604)</f>
        <v>-2.4042449846407823E-2</v>
      </c>
      <c r="V604" s="75">
        <f>IF(ISERROR(D604/RawSEM!E604)=TRUE,0,D604/RawSEM!E604)</f>
        <v>9.3466329162850397E-3</v>
      </c>
      <c r="W604" s="75">
        <f>IF(ISERROR(E604/RawSEM!F604)=TRUE,0,E604/RawSEM!F604)</f>
        <v>4.3740139434130026E-3</v>
      </c>
      <c r="X604" s="75">
        <f>IF(ISERROR(F604/RawSEM!G604)=TRUE,0,F604/RawSEM!G604)</f>
        <v>-6.0608654674033377E-3</v>
      </c>
      <c r="Y604" s="75">
        <f>IF(ISERROR(G604/RawSEM!H604)=TRUE,0,G604/RawSEM!H604)</f>
        <v>6.2384285698170771E-4</v>
      </c>
      <c r="Z604" s="75">
        <f>IF(ISERROR(H604/RawSEM!I604)=TRUE,0,H604/RawSEM!I604)</f>
        <v>3.6195872647245735E-3</v>
      </c>
      <c r="AA604" s="75">
        <f>IF(ISERROR(I604/RawSEM!J604)=TRUE,0,I604/RawSEM!J604)</f>
        <v>7.8976971173473923E-2</v>
      </c>
      <c r="AB604" s="56" t="str">
        <f t="shared" si="44"/>
        <v>13-Apr-2025  Bl No 27</v>
      </c>
      <c r="CQ604" s="75"/>
      <c r="CR604" s="75"/>
      <c r="CS604" s="75"/>
      <c r="CT604" s="75"/>
      <c r="CU604" s="75"/>
      <c r="CV604" s="75"/>
      <c r="CW604" s="75"/>
      <c r="CX604" s="56"/>
    </row>
    <row r="605" spans="1:102" ht="17.100000000000001" customHeight="1" x14ac:dyDescent="0.25">
      <c r="A605" s="60">
        <f>RawSEM!A605</f>
        <v>45760</v>
      </c>
      <c r="B605" s="18">
        <v>28</v>
      </c>
      <c r="C605" s="20">
        <f>-RawSEM!D605+RawSCADA!D605</f>
        <v>-25.180576333333306</v>
      </c>
      <c r="D605" s="20">
        <f>-RawSEM!E605+RawSCADA!E605</f>
        <v>1.053888888890242E-3</v>
      </c>
      <c r="E605" s="20">
        <f>-RawSEM!F605+RawSCADA!F605</f>
        <v>0.43595500000000698</v>
      </c>
      <c r="F605" s="20">
        <f>-RawSEM!G605+RawSCADA!G605</f>
        <v>-0.90536888888888711</v>
      </c>
      <c r="G605" s="20">
        <f>-RawSEM!H605+RawSCADA!H605</f>
        <v>0.69466944444445744</v>
      </c>
      <c r="H605" s="20">
        <f>-RawSEM!I605+RawSCADA!I605</f>
        <v>4.439010555555555</v>
      </c>
      <c r="I605" s="20">
        <f>-RawSEM!J605+RawSCADA!J605</f>
        <v>7.9307130000000114</v>
      </c>
      <c r="J605" s="56" t="str">
        <f t="shared" si="43"/>
        <v>13-Apr-2025  Bl No 28</v>
      </c>
      <c r="K605" s="18">
        <f t="shared" si="42"/>
        <v>13</v>
      </c>
      <c r="U605" s="75">
        <f>IF(ISERROR(C605/RawSEM!D605)=TRUE,0,C605/RawSEM!D605)</f>
        <v>-3.137887798207202E-2</v>
      </c>
      <c r="V605" s="75">
        <f>IF(ISERROR(D605/RawSEM!E605)=TRUE,0,D605/RawSEM!E605)</f>
        <v>9.918312755246945E-6</v>
      </c>
      <c r="W605" s="75">
        <f>IF(ISERROR(E605/RawSEM!F605)=TRUE,0,E605/RawSEM!F605)</f>
        <v>2.3510336987519198E-3</v>
      </c>
      <c r="X605" s="75">
        <f>IF(ISERROR(F605/RawSEM!G605)=TRUE,0,F605/RawSEM!G605)</f>
        <v>-5.7232385966076499E-3</v>
      </c>
      <c r="Y605" s="75">
        <f>IF(ISERROR(G605/RawSEM!H605)=TRUE,0,G605/RawSEM!H605)</f>
        <v>5.4130311537226453E-3</v>
      </c>
      <c r="Z605" s="75">
        <f>IF(ISERROR(H605/RawSEM!I605)=TRUE,0,H605/RawSEM!I605)</f>
        <v>5.7415649453078831E-2</v>
      </c>
      <c r="AA605" s="75">
        <f>IF(ISERROR(I605/RawSEM!J605)=TRUE,0,I605/RawSEM!J605)</f>
        <v>6.3417698744234641E-2</v>
      </c>
      <c r="AB605" s="56" t="str">
        <f t="shared" si="44"/>
        <v>13-Apr-2025  Bl No 28</v>
      </c>
      <c r="CQ605" s="75"/>
      <c r="CR605" s="75"/>
      <c r="CS605" s="75"/>
      <c r="CT605" s="75"/>
      <c r="CU605" s="75"/>
      <c r="CV605" s="75"/>
      <c r="CW605" s="75"/>
      <c r="CX605" s="56"/>
    </row>
    <row r="606" spans="1:102" ht="17.100000000000001" customHeight="1" x14ac:dyDescent="0.25">
      <c r="A606" s="60">
        <f>RawSEM!A606</f>
        <v>45760</v>
      </c>
      <c r="B606" s="18">
        <v>29</v>
      </c>
      <c r="C606" s="20">
        <f>-RawSEM!D606+RawSCADA!D606</f>
        <v>-21.851978000000031</v>
      </c>
      <c r="D606" s="20">
        <f>-RawSEM!E606+RawSCADA!E606</f>
        <v>-4.8580161111111124</v>
      </c>
      <c r="E606" s="20">
        <f>-RawSEM!F606+RawSCADA!F606</f>
        <v>0.59253877777777575</v>
      </c>
      <c r="F606" s="20">
        <f>-RawSEM!G606+RawSCADA!G606</f>
        <v>-0.80162011111110587</v>
      </c>
      <c r="G606" s="20">
        <f>-RawSEM!H606+RawSCADA!H606</f>
        <v>4.9364444444535138E-3</v>
      </c>
      <c r="H606" s="20">
        <f>-RawSEM!I606+RawSCADA!I606</f>
        <v>3.1347555555555573E-2</v>
      </c>
      <c r="I606" s="20">
        <f>-RawSEM!J606+RawSCADA!J606</f>
        <v>7.0873153333333505</v>
      </c>
      <c r="J606" s="56" t="str">
        <f t="shared" si="43"/>
        <v>13-Apr-2025  Bl No 29</v>
      </c>
      <c r="K606" s="18">
        <f t="shared" si="42"/>
        <v>13</v>
      </c>
      <c r="U606" s="75">
        <f>IF(ISERROR(C606/RawSEM!D606)=TRUE,0,C606/RawSEM!D606)</f>
        <v>-2.6836602413546878E-2</v>
      </c>
      <c r="V606" s="75">
        <f>IF(ISERROR(D606/RawSEM!E606)=TRUE,0,D606/RawSEM!E606)</f>
        <v>-2.6937302472605014E-2</v>
      </c>
      <c r="W606" s="75">
        <f>IF(ISERROR(E606/RawSEM!F606)=TRUE,0,E606/RawSEM!F606)</f>
        <v>3.1424482114820766E-3</v>
      </c>
      <c r="X606" s="75">
        <f>IF(ISERROR(F606/RawSEM!G606)=TRUE,0,F606/RawSEM!G606)</f>
        <v>-5.1001763201185442E-3</v>
      </c>
      <c r="Y606" s="75">
        <f>IF(ISERROR(G606/RawSEM!H606)=TRUE,0,G606/RawSEM!H606)</f>
        <v>3.87164825481992E-5</v>
      </c>
      <c r="Z606" s="75">
        <f>IF(ISERROR(H606/RawSEM!I606)=TRUE,0,H606/RawSEM!I606)</f>
        <v>4.3529565691799937E-4</v>
      </c>
      <c r="AA606" s="75">
        <f>IF(ISERROR(I606/RawSEM!J606)=TRUE,0,I606/RawSEM!J606)</f>
        <v>5.5617845678004901E-2</v>
      </c>
      <c r="AB606" s="56" t="str">
        <f t="shared" si="44"/>
        <v>13-Apr-2025  Bl No 29</v>
      </c>
      <c r="CQ606" s="75"/>
      <c r="CR606" s="75"/>
      <c r="CS606" s="75"/>
      <c r="CT606" s="75"/>
      <c r="CU606" s="75"/>
      <c r="CV606" s="75"/>
      <c r="CW606" s="75"/>
      <c r="CX606" s="56"/>
    </row>
    <row r="607" spans="1:102" ht="17.100000000000001" customHeight="1" x14ac:dyDescent="0.25">
      <c r="A607" s="60">
        <f>RawSEM!A607</f>
        <v>45760</v>
      </c>
      <c r="B607" s="18">
        <v>30</v>
      </c>
      <c r="C607" s="20">
        <f>-RawSEM!D607+RawSCADA!D607</f>
        <v>-20.755427222222238</v>
      </c>
      <c r="D607" s="20">
        <f>-RawSEM!E607+RawSCADA!E607</f>
        <v>-0.28305977777776548</v>
      </c>
      <c r="E607" s="20">
        <f>-RawSEM!F607+RawSCADA!F607</f>
        <v>0.15337900000000104</v>
      </c>
      <c r="F607" s="20">
        <f>-RawSEM!G607+RawSCADA!G607</f>
        <v>-0.66288733333334449</v>
      </c>
      <c r="G607" s="20">
        <f>-RawSEM!H607+RawSCADA!H607</f>
        <v>-0.10574755555555271</v>
      </c>
      <c r="H607" s="20">
        <f>-RawSEM!I607+RawSCADA!I607</f>
        <v>0.14449344444443568</v>
      </c>
      <c r="I607" s="20">
        <f>-RawSEM!J607+RawSCADA!J607</f>
        <v>7.6918323333333234</v>
      </c>
      <c r="J607" s="56" t="str">
        <f t="shared" si="43"/>
        <v>13-Apr-2025  Bl No 30</v>
      </c>
      <c r="K607" s="18">
        <f t="shared" si="42"/>
        <v>13</v>
      </c>
      <c r="U607" s="75">
        <f>IF(ISERROR(C607/RawSEM!D607)=TRUE,0,C607/RawSEM!D607)</f>
        <v>-2.5116229080520445E-2</v>
      </c>
      <c r="V607" s="75">
        <f>IF(ISERROR(D607/RawSEM!E607)=TRUE,0,D607/RawSEM!E607)</f>
        <v>-1.3953999827902447E-3</v>
      </c>
      <c r="W607" s="75">
        <f>IF(ISERROR(E607/RawSEM!F607)=TRUE,0,E607/RawSEM!F607)</f>
        <v>7.725088216066205E-4</v>
      </c>
      <c r="X607" s="75">
        <f>IF(ISERROR(F607/RawSEM!G607)=TRUE,0,F607/RawSEM!G607)</f>
        <v>-4.1810937867932212E-3</v>
      </c>
      <c r="Y607" s="75">
        <f>IF(ISERROR(G607/RawSEM!H607)=TRUE,0,G607/RawSEM!H607)</f>
        <v>-8.2360988226625853E-4</v>
      </c>
      <c r="Z607" s="75">
        <f>IF(ISERROR(H607/RawSEM!I607)=TRUE,0,H607/RawSEM!I607)</f>
        <v>1.9659613979835489E-3</v>
      </c>
      <c r="AA607" s="75">
        <f>IF(ISERROR(I607/RawSEM!J607)=TRUE,0,I607/RawSEM!J607)</f>
        <v>6.1418307824324184E-2</v>
      </c>
      <c r="AB607" s="56" t="str">
        <f t="shared" si="44"/>
        <v>13-Apr-2025  Bl No 30</v>
      </c>
      <c r="CQ607" s="75"/>
      <c r="CR607" s="75"/>
      <c r="CS607" s="75"/>
      <c r="CT607" s="75"/>
      <c r="CU607" s="75"/>
      <c r="CV607" s="75"/>
      <c r="CW607" s="75"/>
      <c r="CX607" s="56"/>
    </row>
    <row r="608" spans="1:102" ht="17.100000000000001" customHeight="1" x14ac:dyDescent="0.25">
      <c r="A608" s="60">
        <f>RawSEM!A608</f>
        <v>45760</v>
      </c>
      <c r="B608" s="18">
        <v>31</v>
      </c>
      <c r="C608" s="20">
        <f>-RawSEM!D608+RawSCADA!D608</f>
        <v>-20.565413555555551</v>
      </c>
      <c r="D608" s="20">
        <f>-RawSEM!E608+RawSCADA!E608</f>
        <v>-0.1263403333333315</v>
      </c>
      <c r="E608" s="20">
        <f>-RawSEM!F608+RawSCADA!F608</f>
        <v>0.20097455555554689</v>
      </c>
      <c r="F608" s="20">
        <f>-RawSEM!G608+RawSCADA!G608</f>
        <v>-0.39533633333331863</v>
      </c>
      <c r="G608" s="20">
        <f>-RawSEM!H608+RawSCADA!H608</f>
        <v>-0.14422088888889562</v>
      </c>
      <c r="H608" s="20">
        <f>-RawSEM!I608+RawSCADA!I608</f>
        <v>-0.22577488888887842</v>
      </c>
      <c r="I608" s="20">
        <f>-RawSEM!J608+RawSCADA!J608</f>
        <v>-4.0708375555555563</v>
      </c>
      <c r="J608" s="56" t="str">
        <f t="shared" si="43"/>
        <v>13-Apr-2025  Bl No 31</v>
      </c>
      <c r="K608" s="18">
        <f t="shared" si="42"/>
        <v>13</v>
      </c>
      <c r="U608" s="75">
        <f>IF(ISERROR(C608/RawSEM!D608)=TRUE,0,C608/RawSEM!D608)</f>
        <v>-2.4897610536479594E-2</v>
      </c>
      <c r="V608" s="75">
        <f>IF(ISERROR(D608/RawSEM!E608)=TRUE,0,D608/RawSEM!E608)</f>
        <v>-6.1484290777575137E-4</v>
      </c>
      <c r="W608" s="75">
        <f>IF(ISERROR(E608/RawSEM!F608)=TRUE,0,E608/RawSEM!F608)</f>
        <v>1.0430526780033696E-3</v>
      </c>
      <c r="X608" s="75">
        <f>IF(ISERROR(F608/RawSEM!G608)=TRUE,0,F608/RawSEM!G608)</f>
        <v>-2.509039667065986E-3</v>
      </c>
      <c r="Y608" s="75">
        <f>IF(ISERROR(G608/RawSEM!H608)=TRUE,0,G608/RawSEM!H608)</f>
        <v>-1.1419131391958012E-3</v>
      </c>
      <c r="Z608" s="75">
        <f>IF(ISERROR(H608/RawSEM!I608)=TRUE,0,H608/RawSEM!I608)</f>
        <v>-2.8990098727385521E-3</v>
      </c>
      <c r="AA608" s="75">
        <f>IF(ISERROR(I608/RawSEM!J608)=TRUE,0,I608/RawSEM!J608)</f>
        <v>-3.2319520749750356E-2</v>
      </c>
      <c r="AB608" s="56" t="str">
        <f t="shared" si="44"/>
        <v>13-Apr-2025  Bl No 31</v>
      </c>
      <c r="CQ608" s="75"/>
      <c r="CR608" s="75"/>
      <c r="CS608" s="75"/>
      <c r="CT608" s="75"/>
      <c r="CU608" s="75"/>
      <c r="CV608" s="75"/>
      <c r="CW608" s="75"/>
      <c r="CX608" s="56"/>
    </row>
    <row r="609" spans="1:102" ht="17.100000000000001" customHeight="1" x14ac:dyDescent="0.25">
      <c r="A609" s="60">
        <f>RawSEM!A609</f>
        <v>45760</v>
      </c>
      <c r="B609" s="18">
        <v>32</v>
      </c>
      <c r="C609" s="20">
        <f>-RawSEM!D609+RawSCADA!D609</f>
        <v>-17.890697777777859</v>
      </c>
      <c r="D609" s="20">
        <f>-RawSEM!E609+RawSCADA!E609</f>
        <v>-0.83460666666664451</v>
      </c>
      <c r="E609" s="20">
        <f>-RawSEM!F609+RawSCADA!F609</f>
        <v>-0.52994899999998779</v>
      </c>
      <c r="F609" s="20">
        <f>-RawSEM!G609+RawSCADA!G609</f>
        <v>-0.30418777777776995</v>
      </c>
      <c r="G609" s="20">
        <f>-RawSEM!H609+RawSCADA!H609</f>
        <v>0.15427322222222983</v>
      </c>
      <c r="H609" s="20">
        <f>-RawSEM!I609+RawSCADA!I609</f>
        <v>-2.1955207777777872</v>
      </c>
      <c r="I609" s="20">
        <f>-RawSEM!J609+RawSCADA!J609</f>
        <v>-2.7091964444444443</v>
      </c>
      <c r="J609" s="56" t="str">
        <f t="shared" si="43"/>
        <v>13-Apr-2025  Bl No 32</v>
      </c>
      <c r="K609" s="18">
        <f t="shared" si="42"/>
        <v>13</v>
      </c>
      <c r="U609" s="75">
        <f>IF(ISERROR(C609/RawSEM!D609)=TRUE,0,C609/RawSEM!D609)</f>
        <v>-2.1737209195949393E-2</v>
      </c>
      <c r="V609" s="75">
        <f>IF(ISERROR(D609/RawSEM!E609)=TRUE,0,D609/RawSEM!E609)</f>
        <v>-3.9195751065492458E-3</v>
      </c>
      <c r="W609" s="75">
        <f>IF(ISERROR(E609/RawSEM!F609)=TRUE,0,E609/RawSEM!F609)</f>
        <v>-2.6125964905014984E-3</v>
      </c>
      <c r="X609" s="75">
        <f>IF(ISERROR(F609/RawSEM!G609)=TRUE,0,F609/RawSEM!G609)</f>
        <v>-1.9048378047331921E-3</v>
      </c>
      <c r="Y609" s="75">
        <f>IF(ISERROR(G609/RawSEM!H609)=TRUE,0,G609/RawSEM!H609)</f>
        <v>1.2406969553997768E-3</v>
      </c>
      <c r="Z609" s="75">
        <f>IF(ISERROR(H609/RawSEM!I609)=TRUE,0,H609/RawSEM!I609)</f>
        <v>-2.7400716590010123E-2</v>
      </c>
      <c r="AA609" s="75">
        <f>IF(ISERROR(I609/RawSEM!J609)=TRUE,0,I609/RawSEM!J609)</f>
        <v>-2.1748036833674055E-2</v>
      </c>
      <c r="AB609" s="56" t="str">
        <f t="shared" si="44"/>
        <v>13-Apr-2025  Bl No 32</v>
      </c>
      <c r="CQ609" s="75"/>
      <c r="CR609" s="75"/>
      <c r="CS609" s="75"/>
      <c r="CT609" s="75"/>
      <c r="CU609" s="75"/>
      <c r="CV609" s="75"/>
      <c r="CW609" s="75"/>
      <c r="CX609" s="56"/>
    </row>
    <row r="610" spans="1:102" ht="17.100000000000001" customHeight="1" x14ac:dyDescent="0.25">
      <c r="A610" s="60">
        <f>RawSEM!A610</f>
        <v>45760</v>
      </c>
      <c r="B610" s="18">
        <v>33</v>
      </c>
      <c r="C610" s="20">
        <f>-RawSEM!D610+RawSCADA!D610</f>
        <v>-16.388159222222271</v>
      </c>
      <c r="D610" s="20">
        <f>-RawSEM!E610+RawSCADA!E610</f>
        <v>-2.833177777776541E-2</v>
      </c>
      <c r="E610" s="20">
        <f>-RawSEM!F610+RawSCADA!F610</f>
        <v>-1.3765935555555586</v>
      </c>
      <c r="F610" s="20">
        <f>-RawSEM!G610+RawSCADA!G610</f>
        <v>0.1131333333333373</v>
      </c>
      <c r="G610" s="20">
        <f>-RawSEM!H610+RawSCADA!H610</f>
        <v>2.1979000000001747E-2</v>
      </c>
      <c r="H610" s="20">
        <f>-RawSEM!I610+RawSCADA!I610</f>
        <v>-1.3966778888888882</v>
      </c>
      <c r="I610" s="20">
        <f>-RawSEM!J610+RawSCADA!J610</f>
        <v>-3.0330837777777759</v>
      </c>
      <c r="J610" s="56" t="str">
        <f t="shared" si="43"/>
        <v>13-Apr-2025  Bl No 33</v>
      </c>
      <c r="K610" s="18">
        <f t="shared" si="42"/>
        <v>13</v>
      </c>
      <c r="U610" s="75">
        <f>IF(ISERROR(C610/RawSEM!D610)=TRUE,0,C610/RawSEM!D610)</f>
        <v>-2.0687744040829098E-2</v>
      </c>
      <c r="V610" s="75">
        <f>IF(ISERROR(D610/RawSEM!E610)=TRUE,0,D610/RawSEM!E610)</f>
        <v>-1.3250334005211452E-4</v>
      </c>
      <c r="W610" s="75">
        <f>IF(ISERROR(E610/RawSEM!F610)=TRUE,0,E610/RawSEM!F610)</f>
        <v>-6.6622604147577001E-3</v>
      </c>
      <c r="X610" s="75">
        <f>IF(ISERROR(F610/RawSEM!G610)=TRUE,0,F610/RawSEM!G610)</f>
        <v>7.2115771778785004E-4</v>
      </c>
      <c r="Y610" s="75">
        <f>IF(ISERROR(G610/RawSEM!H610)=TRUE,0,G610/RawSEM!H610)</f>
        <v>1.8440491052852068E-4</v>
      </c>
      <c r="Z610" s="75">
        <f>IF(ISERROR(H610/RawSEM!I610)=TRUE,0,H610/RawSEM!I610)</f>
        <v>-1.5239855454102814E-2</v>
      </c>
      <c r="AA610" s="75">
        <f>IF(ISERROR(I610/RawSEM!J610)=TRUE,0,I610/RawSEM!J610)</f>
        <v>-2.4642869265412346E-2</v>
      </c>
      <c r="AB610" s="56" t="str">
        <f t="shared" si="44"/>
        <v>13-Apr-2025  Bl No 33</v>
      </c>
      <c r="CQ610" s="75"/>
      <c r="CR610" s="75"/>
      <c r="CS610" s="75"/>
      <c r="CT610" s="75"/>
      <c r="CU610" s="75"/>
      <c r="CV610" s="75"/>
      <c r="CW610" s="75"/>
      <c r="CX610" s="56"/>
    </row>
    <row r="611" spans="1:102" ht="17.100000000000001" customHeight="1" x14ac:dyDescent="0.25">
      <c r="A611" s="60">
        <f>RawSEM!A611</f>
        <v>45760</v>
      </c>
      <c r="B611" s="18">
        <v>34</v>
      </c>
      <c r="C611" s="20">
        <f>-RawSEM!D611+RawSCADA!D611</f>
        <v>-15.224278888888989</v>
      </c>
      <c r="D611" s="20">
        <f>-RawSEM!E611+RawSCADA!E611</f>
        <v>0.96349466666666217</v>
      </c>
      <c r="E611" s="20">
        <f>-RawSEM!F611+RawSCADA!F611</f>
        <v>-0.41477322222223734</v>
      </c>
      <c r="F611" s="20">
        <f>-RawSEM!G611+RawSCADA!G611</f>
        <v>-0.11812777777777228</v>
      </c>
      <c r="G611" s="20">
        <f>-RawSEM!H611+RawSCADA!H611</f>
        <v>-0.47403477777777425</v>
      </c>
      <c r="H611" s="20">
        <f>-RawSEM!I611+RawSCADA!I611</f>
        <v>0.26503633333334164</v>
      </c>
      <c r="I611" s="20">
        <f>-RawSEM!J611+RawSCADA!J611</f>
        <v>-3.531064888888892</v>
      </c>
      <c r="J611" s="56" t="str">
        <f t="shared" si="43"/>
        <v>13-Apr-2025  Bl No 34</v>
      </c>
      <c r="K611" s="18">
        <f t="shared" si="42"/>
        <v>13</v>
      </c>
      <c r="U611" s="75">
        <f>IF(ISERROR(C611/RawSEM!D611)=TRUE,0,C611/RawSEM!D611)</f>
        <v>-1.9983476195273624E-2</v>
      </c>
      <c r="V611" s="75">
        <f>IF(ISERROR(D611/RawSEM!E611)=TRUE,0,D611/RawSEM!E611)</f>
        <v>4.6794119627833509E-3</v>
      </c>
      <c r="W611" s="75">
        <f>IF(ISERROR(E611/RawSEM!F611)=TRUE,0,E611/RawSEM!F611)</f>
        <v>-2.0345903784456713E-3</v>
      </c>
      <c r="X611" s="75">
        <f>IF(ISERROR(F611/RawSEM!G611)=TRUE,0,F611/RawSEM!G611)</f>
        <v>-7.5839186222437347E-4</v>
      </c>
      <c r="Y611" s="75">
        <f>IF(ISERROR(G611/RawSEM!H611)=TRUE,0,G611/RawSEM!H611)</f>
        <v>-4.118660662706216E-3</v>
      </c>
      <c r="Z611" s="75">
        <f>IF(ISERROR(H611/RawSEM!I611)=TRUE,0,H611/RawSEM!I611)</f>
        <v>2.9442200478713614E-3</v>
      </c>
      <c r="AA611" s="75">
        <f>IF(ISERROR(I611/RawSEM!J611)=TRUE,0,I611/RawSEM!J611)</f>
        <v>-2.7834344071329748E-2</v>
      </c>
      <c r="AB611" s="56" t="str">
        <f t="shared" si="44"/>
        <v>13-Apr-2025  Bl No 34</v>
      </c>
      <c r="CQ611" s="75"/>
      <c r="CR611" s="75"/>
      <c r="CS611" s="75"/>
      <c r="CT611" s="75"/>
      <c r="CU611" s="75"/>
      <c r="CV611" s="75"/>
      <c r="CW611" s="75"/>
      <c r="CX611" s="56"/>
    </row>
    <row r="612" spans="1:102" ht="17.100000000000001" customHeight="1" x14ac:dyDescent="0.25">
      <c r="A612" s="60">
        <f>RawSEM!A612</f>
        <v>45760</v>
      </c>
      <c r="B612" s="18">
        <v>35</v>
      </c>
      <c r="C612" s="20">
        <f>-RawSEM!D612+RawSCADA!D612</f>
        <v>-14.460483222222251</v>
      </c>
      <c r="D612" s="20">
        <f>-RawSEM!E612+RawSCADA!E612</f>
        <v>1.9056967777777629</v>
      </c>
      <c r="E612" s="20">
        <f>-RawSEM!F612+RawSCADA!F612</f>
        <v>0.81194355555555831</v>
      </c>
      <c r="F612" s="20">
        <f>-RawSEM!G612+RawSCADA!G612</f>
        <v>-0.77854622222224634</v>
      </c>
      <c r="G612" s="20">
        <f>-RawSEM!H612+RawSCADA!H612</f>
        <v>0.69402922222221264</v>
      </c>
      <c r="H612" s="20">
        <f>-RawSEM!I612+RawSCADA!I612</f>
        <v>0.2497680000000031</v>
      </c>
      <c r="I612" s="20">
        <f>-RawSEM!J612+RawSCADA!J612</f>
        <v>-3.3667187777777769</v>
      </c>
      <c r="J612" s="56" t="str">
        <f t="shared" si="43"/>
        <v>13-Apr-2025  Bl No 35</v>
      </c>
      <c r="K612" s="18">
        <f t="shared" si="42"/>
        <v>13</v>
      </c>
      <c r="U612" s="75">
        <f>IF(ISERROR(C612/RawSEM!D612)=TRUE,0,C612/RawSEM!D612)</f>
        <v>-2.0052618339889958E-2</v>
      </c>
      <c r="V612" s="75">
        <f>IF(ISERROR(D612/RawSEM!E612)=TRUE,0,D612/RawSEM!E612)</f>
        <v>9.5958712787788895E-3</v>
      </c>
      <c r="W612" s="75">
        <f>IF(ISERROR(E612/RawSEM!F612)=TRUE,0,E612/RawSEM!F612)</f>
        <v>4.3851910421145775E-3</v>
      </c>
      <c r="X612" s="75">
        <f>IF(ISERROR(F612/RawSEM!G612)=TRUE,0,F612/RawSEM!G612)</f>
        <v>-5.1731321079980493E-3</v>
      </c>
      <c r="Y612" s="75">
        <f>IF(ISERROR(G612/RawSEM!H612)=TRUE,0,G612/RawSEM!H612)</f>
        <v>6.3737897860389817E-3</v>
      </c>
      <c r="Z612" s="75">
        <f>IF(ISERROR(H612/RawSEM!I612)=TRUE,0,H612/RawSEM!I612)</f>
        <v>2.9396644257386954E-3</v>
      </c>
      <c r="AA612" s="75">
        <f>IF(ISERROR(I612/RawSEM!J612)=TRUE,0,I612/RawSEM!J612)</f>
        <v>-2.6637287863219727E-2</v>
      </c>
      <c r="AB612" s="56" t="str">
        <f t="shared" si="44"/>
        <v>13-Apr-2025  Bl No 35</v>
      </c>
      <c r="CQ612" s="75"/>
      <c r="CR612" s="75"/>
      <c r="CS612" s="75"/>
      <c r="CT612" s="75"/>
      <c r="CU612" s="75"/>
      <c r="CV612" s="75"/>
      <c r="CW612" s="75"/>
      <c r="CX612" s="56"/>
    </row>
    <row r="613" spans="1:102" ht="17.100000000000001" customHeight="1" x14ac:dyDescent="0.25">
      <c r="A613" s="60">
        <f>RawSEM!A613</f>
        <v>45760</v>
      </c>
      <c r="B613" s="18">
        <v>36</v>
      </c>
      <c r="C613" s="20">
        <f>-RawSEM!D613+RawSCADA!D613</f>
        <v>-19.293189666666763</v>
      </c>
      <c r="D613" s="20">
        <f>-RawSEM!E613+RawSCADA!E613</f>
        <v>1.694047888888889</v>
      </c>
      <c r="E613" s="20">
        <f>-RawSEM!F613+RawSCADA!F613</f>
        <v>0.68837755555557578</v>
      </c>
      <c r="F613" s="20">
        <f>-RawSEM!G613+RawSCADA!G613</f>
        <v>-0.93743055555555088</v>
      </c>
      <c r="G613" s="20">
        <f>-RawSEM!H613+RawSCADA!H613</f>
        <v>1.0024398888888868</v>
      </c>
      <c r="H613" s="20">
        <f>-RawSEM!I613+RawSCADA!I613</f>
        <v>0.15510177777777301</v>
      </c>
      <c r="I613" s="20">
        <f>-RawSEM!J613+RawSCADA!J613</f>
        <v>-2.2259621111111159</v>
      </c>
      <c r="J613" s="56" t="str">
        <f t="shared" si="43"/>
        <v>13-Apr-2025  Bl No 36</v>
      </c>
      <c r="K613" s="18">
        <f t="shared" si="42"/>
        <v>13</v>
      </c>
      <c r="U613" s="75">
        <f>IF(ISERROR(C613/RawSEM!D613)=TRUE,0,C613/RawSEM!D613)</f>
        <v>-2.6599851038254463E-2</v>
      </c>
      <c r="V613" s="75">
        <f>IF(ISERROR(D613/RawSEM!E613)=TRUE,0,D613/RawSEM!E613)</f>
        <v>8.6082468580730726E-3</v>
      </c>
      <c r="W613" s="75">
        <f>IF(ISERROR(E613/RawSEM!F613)=TRUE,0,E613/RawSEM!F613)</f>
        <v>3.9156456620784074E-3</v>
      </c>
      <c r="X613" s="75">
        <f>IF(ISERROR(F613/RawSEM!G613)=TRUE,0,F613/RawSEM!G613)</f>
        <v>-6.3577467341518349E-3</v>
      </c>
      <c r="Y613" s="75">
        <f>IF(ISERROR(G613/RawSEM!H613)=TRUE,0,G613/RawSEM!H613)</f>
        <v>1.0155197837029811E-2</v>
      </c>
      <c r="Z613" s="75">
        <f>IF(ISERROR(H613/RawSEM!I613)=TRUE,0,H613/RawSEM!I613)</f>
        <v>1.9270557234237463E-3</v>
      </c>
      <c r="AA613" s="75">
        <f>IF(ISERROR(I613/RawSEM!J613)=TRUE,0,I613/RawSEM!J613)</f>
        <v>-1.8276631386347272E-2</v>
      </c>
      <c r="AB613" s="56" t="str">
        <f t="shared" si="44"/>
        <v>13-Apr-2025  Bl No 36</v>
      </c>
      <c r="CQ613" s="75"/>
      <c r="CR613" s="75"/>
      <c r="CS613" s="75"/>
      <c r="CT613" s="75"/>
      <c r="CU613" s="75"/>
      <c r="CV613" s="75"/>
      <c r="CW613" s="75"/>
      <c r="CX613" s="56"/>
    </row>
    <row r="614" spans="1:102" ht="17.100000000000001" customHeight="1" x14ac:dyDescent="0.25">
      <c r="A614" s="60">
        <f>RawSEM!A614</f>
        <v>45760</v>
      </c>
      <c r="B614" s="18">
        <v>37</v>
      </c>
      <c r="C614" s="20">
        <f>-RawSEM!D614+RawSCADA!D614</f>
        <v>-15.519540777777706</v>
      </c>
      <c r="D614" s="20">
        <f>-RawSEM!E614+RawSCADA!E614</f>
        <v>0.44140166666667824</v>
      </c>
      <c r="E614" s="20">
        <f>-RawSEM!F614+RawSCADA!F614</f>
        <v>1.634423444444451</v>
      </c>
      <c r="F614" s="20">
        <f>-RawSEM!G614+RawSCADA!G614</f>
        <v>-1.5844762222222073</v>
      </c>
      <c r="G614" s="20">
        <f>-RawSEM!H614+RawSCADA!H614</f>
        <v>0.75494155555554698</v>
      </c>
      <c r="H614" s="20">
        <f>-RawSEM!I614+RawSCADA!I614</f>
        <v>0.23313800000001095</v>
      </c>
      <c r="I614" s="20">
        <f>-RawSEM!J614+RawSCADA!J614</f>
        <v>-1.9301713333333197</v>
      </c>
      <c r="J614" s="56" t="str">
        <f t="shared" si="43"/>
        <v>13-Apr-2025  Bl No 37</v>
      </c>
      <c r="K614" s="18">
        <f t="shared" si="42"/>
        <v>13</v>
      </c>
      <c r="U614" s="75">
        <f>IF(ISERROR(C614/RawSEM!D614)=TRUE,0,C614/RawSEM!D614)</f>
        <v>-2.0757112922460484E-2</v>
      </c>
      <c r="V614" s="75">
        <f>IF(ISERROR(D614/RawSEM!E614)=TRUE,0,D614/RawSEM!E614)</f>
        <v>2.2133796795437387E-3</v>
      </c>
      <c r="W614" s="75">
        <f>IF(ISERROR(E614/RawSEM!F614)=TRUE,0,E614/RawSEM!F614)</f>
        <v>9.7391457778837499E-3</v>
      </c>
      <c r="X614" s="75">
        <f>IF(ISERROR(F614/RawSEM!G614)=TRUE,0,F614/RawSEM!G614)</f>
        <v>-1.0859847309161603E-2</v>
      </c>
      <c r="Y614" s="75">
        <f>IF(ISERROR(G614/RawSEM!H614)=TRUE,0,G614/RawSEM!H614)</f>
        <v>8.1767346368983081E-3</v>
      </c>
      <c r="Z614" s="75">
        <f>IF(ISERROR(H614/RawSEM!I614)=TRUE,0,H614/RawSEM!I614)</f>
        <v>2.9961394526351829E-3</v>
      </c>
      <c r="AA614" s="75">
        <f>IF(ISERROR(I614/RawSEM!J614)=TRUE,0,I614/RawSEM!J614)</f>
        <v>-1.5760823649044308E-2</v>
      </c>
      <c r="AB614" s="56" t="str">
        <f t="shared" si="44"/>
        <v>13-Apr-2025  Bl No 37</v>
      </c>
      <c r="CQ614" s="75"/>
      <c r="CR614" s="75"/>
      <c r="CS614" s="75"/>
      <c r="CT614" s="75"/>
      <c r="CU614" s="75"/>
      <c r="CV614" s="75"/>
      <c r="CW614" s="75"/>
      <c r="CX614" s="56"/>
    </row>
    <row r="615" spans="1:102" ht="17.100000000000001" customHeight="1" x14ac:dyDescent="0.25">
      <c r="A615" s="60">
        <f>RawSEM!A615</f>
        <v>45760</v>
      </c>
      <c r="B615" s="18">
        <v>38</v>
      </c>
      <c r="C615" s="20">
        <f>-RawSEM!D615+RawSCADA!D615</f>
        <v>-15.381329666666716</v>
      </c>
      <c r="D615" s="20">
        <f>-RawSEM!E615+RawSCADA!E615</f>
        <v>1.2981117777777911</v>
      </c>
      <c r="E615" s="20">
        <f>-RawSEM!F615+RawSCADA!F615</f>
        <v>3.1734431111111121</v>
      </c>
      <c r="F615" s="20">
        <f>-RawSEM!G615+RawSCADA!G615</f>
        <v>-0.44459411111108693</v>
      </c>
      <c r="G615" s="20">
        <f>-RawSEM!H615+RawSCADA!H615</f>
        <v>-3.2832333333331576E-2</v>
      </c>
      <c r="H615" s="20">
        <f>-RawSEM!I615+RawSCADA!I615</f>
        <v>0.2930073333333354</v>
      </c>
      <c r="I615" s="20">
        <f>-RawSEM!J615+RawSCADA!J615</f>
        <v>-2.2946116666666683</v>
      </c>
      <c r="J615" s="56" t="str">
        <f t="shared" si="43"/>
        <v>13-Apr-2025  Bl No 38</v>
      </c>
      <c r="K615" s="18">
        <f t="shared" si="42"/>
        <v>13</v>
      </c>
      <c r="U615" s="75">
        <f>IF(ISERROR(C615/RawSEM!D615)=TRUE,0,C615/RawSEM!D615)</f>
        <v>-2.1356213103689778E-2</v>
      </c>
      <c r="V615" s="75">
        <f>IF(ISERROR(D615/RawSEM!E615)=TRUE,0,D615/RawSEM!E615)</f>
        <v>6.5321364600279506E-3</v>
      </c>
      <c r="W615" s="75">
        <f>IF(ISERROR(E615/RawSEM!F615)=TRUE,0,E615/RawSEM!F615)</f>
        <v>2.0662858350009194E-2</v>
      </c>
      <c r="X615" s="75">
        <f>IF(ISERROR(F615/RawSEM!G615)=TRUE,0,F615/RawSEM!G615)</f>
        <v>-3.1184674124051649E-3</v>
      </c>
      <c r="Y615" s="75">
        <f>IF(ISERROR(G615/RawSEM!H615)=TRUE,0,G615/RawSEM!H615)</f>
        <v>-3.4282625523476736E-4</v>
      </c>
      <c r="Z615" s="75">
        <f>IF(ISERROR(H615/RawSEM!I615)=TRUE,0,H615/RawSEM!I615)</f>
        <v>3.9040160171683849E-3</v>
      </c>
      <c r="AA615" s="75">
        <f>IF(ISERROR(I615/RawSEM!J615)=TRUE,0,I615/RawSEM!J615)</f>
        <v>-1.867517812922536E-2</v>
      </c>
      <c r="AB615" s="56" t="str">
        <f t="shared" si="44"/>
        <v>13-Apr-2025  Bl No 38</v>
      </c>
      <c r="CQ615" s="75"/>
      <c r="CR615" s="75"/>
      <c r="CS615" s="75"/>
      <c r="CT615" s="75"/>
      <c r="CU615" s="75"/>
      <c r="CV615" s="75"/>
      <c r="CW615" s="75"/>
      <c r="CX615" s="56"/>
    </row>
    <row r="616" spans="1:102" ht="17.100000000000001" customHeight="1" x14ac:dyDescent="0.25">
      <c r="A616" s="60">
        <f>RawSEM!A616</f>
        <v>45760</v>
      </c>
      <c r="B616" s="18">
        <v>39</v>
      </c>
      <c r="C616" s="20">
        <f>-RawSEM!D616+RawSCADA!D616</f>
        <v>-17.603431333333333</v>
      </c>
      <c r="D616" s="20">
        <f>-RawSEM!E616+RawSCADA!E616</f>
        <v>1.953888888888855E-2</v>
      </c>
      <c r="E616" s="20">
        <f>-RawSEM!F616+RawSCADA!F616</f>
        <v>3.053081777777777</v>
      </c>
      <c r="F616" s="20">
        <f>-RawSEM!G616+RawSCADA!G616</f>
        <v>-1.1429641111110982</v>
      </c>
      <c r="G616" s="20">
        <f>-RawSEM!H616+RawSCADA!H616</f>
        <v>0.5283633333333313</v>
      </c>
      <c r="H616" s="20">
        <f>-RawSEM!I616+RawSCADA!I616</f>
        <v>0.46958411111111786</v>
      </c>
      <c r="I616" s="20">
        <f>-RawSEM!J616+RawSCADA!J616</f>
        <v>-2.1814615555555577</v>
      </c>
      <c r="J616" s="56" t="str">
        <f t="shared" si="43"/>
        <v>13-Apr-2025  Bl No 39</v>
      </c>
      <c r="K616" s="18">
        <f t="shared" si="42"/>
        <v>13</v>
      </c>
      <c r="U616" s="75">
        <f>IF(ISERROR(C616/RawSEM!D616)=TRUE,0,C616/RawSEM!D616)</f>
        <v>-2.4077422939298748E-2</v>
      </c>
      <c r="V616" s="75">
        <f>IF(ISERROR(D616/RawSEM!E616)=TRUE,0,D616/RawSEM!E616)</f>
        <v>1.0666331691080789E-4</v>
      </c>
      <c r="W616" s="75">
        <f>IF(ISERROR(E616/RawSEM!F616)=TRUE,0,E616/RawSEM!F616)</f>
        <v>2.1634281855876722E-2</v>
      </c>
      <c r="X616" s="75">
        <f>IF(ISERROR(F616/RawSEM!G616)=TRUE,0,F616/RawSEM!G616)</f>
        <v>-8.1601633128491682E-3</v>
      </c>
      <c r="Y616" s="75">
        <f>IF(ISERROR(G616/RawSEM!H616)=TRUE,0,G616/RawSEM!H616)</f>
        <v>5.8281195766635265E-3</v>
      </c>
      <c r="Z616" s="75">
        <f>IF(ISERROR(H616/RawSEM!I616)=TRUE,0,H616/RawSEM!I616)</f>
        <v>6.7246372799112976E-3</v>
      </c>
      <c r="AA616" s="75">
        <f>IF(ISERROR(I616/RawSEM!J616)=TRUE,0,I616/RawSEM!J616)</f>
        <v>-1.8080728211203517E-2</v>
      </c>
      <c r="AB616" s="56" t="str">
        <f t="shared" si="44"/>
        <v>13-Apr-2025  Bl No 39</v>
      </c>
      <c r="CQ616" s="75"/>
      <c r="CR616" s="75"/>
      <c r="CS616" s="75"/>
      <c r="CT616" s="75"/>
      <c r="CU616" s="75"/>
      <c r="CV616" s="75"/>
      <c r="CW616" s="75"/>
      <c r="CX616" s="56"/>
    </row>
    <row r="617" spans="1:102" ht="17.100000000000001" customHeight="1" x14ac:dyDescent="0.25">
      <c r="A617" s="60">
        <f>RawSEM!A617</f>
        <v>45760</v>
      </c>
      <c r="B617" s="18">
        <v>40</v>
      </c>
      <c r="C617" s="20">
        <f>-RawSEM!D617+RawSCADA!D617</f>
        <v>-19.503896111111089</v>
      </c>
      <c r="D617" s="20">
        <f>-RawSEM!E617+RawSCADA!E617</f>
        <v>0.36722122222221287</v>
      </c>
      <c r="E617" s="20">
        <f>-RawSEM!F617+RawSCADA!F617</f>
        <v>2.7258960000000059</v>
      </c>
      <c r="F617" s="20">
        <f>-RawSEM!G617+RawSCADA!G617</f>
        <v>-0.42542600000001585</v>
      </c>
      <c r="G617" s="20">
        <f>-RawSEM!H617+RawSCADA!H617</f>
        <v>-0.52391244444444851</v>
      </c>
      <c r="H617" s="20">
        <f>-RawSEM!I617+RawSCADA!I617</f>
        <v>1.3224554444444436</v>
      </c>
      <c r="I617" s="20">
        <f>-RawSEM!J617+RawSCADA!J617</f>
        <v>-2.2274507777777757</v>
      </c>
      <c r="J617" s="56" t="str">
        <f t="shared" si="43"/>
        <v>13-Apr-2025  Bl No 40</v>
      </c>
      <c r="K617" s="18">
        <f t="shared" si="42"/>
        <v>13</v>
      </c>
      <c r="U617" s="75">
        <f>IF(ISERROR(C617/RawSEM!D617)=TRUE,0,C617/RawSEM!D617)</f>
        <v>-2.6268347052751571E-2</v>
      </c>
      <c r="V617" s="75">
        <f>IF(ISERROR(D617/RawSEM!E617)=TRUE,0,D617/RawSEM!E617)</f>
        <v>1.8972371800119474E-3</v>
      </c>
      <c r="W617" s="75">
        <f>IF(ISERROR(E617/RawSEM!F617)=TRUE,0,E617/RawSEM!F617)</f>
        <v>1.9115814276397494E-2</v>
      </c>
      <c r="X617" s="75">
        <f>IF(ISERROR(F617/RawSEM!G617)=TRUE,0,F617/RawSEM!G617)</f>
        <v>-3.1505127616407282E-3</v>
      </c>
      <c r="Y617" s="75">
        <f>IF(ISERROR(G617/RawSEM!H617)=TRUE,0,G617/RawSEM!H617)</f>
        <v>-5.5747702091999982E-3</v>
      </c>
      <c r="Z617" s="75">
        <f>IF(ISERROR(H617/RawSEM!I617)=TRUE,0,H617/RawSEM!I617)</f>
        <v>2.0503948122789741E-2</v>
      </c>
      <c r="AA617" s="75">
        <f>IF(ISERROR(I617/RawSEM!J617)=TRUE,0,I617/RawSEM!J617)</f>
        <v>-1.8706504025894705E-2</v>
      </c>
      <c r="AB617" s="56" t="str">
        <f t="shared" si="44"/>
        <v>13-Apr-2025  Bl No 40</v>
      </c>
      <c r="CQ617" s="75"/>
      <c r="CR617" s="75"/>
      <c r="CS617" s="75"/>
      <c r="CT617" s="75"/>
      <c r="CU617" s="75"/>
      <c r="CV617" s="75"/>
      <c r="CW617" s="75"/>
      <c r="CX617" s="56"/>
    </row>
    <row r="618" spans="1:102" ht="17.100000000000001" customHeight="1" x14ac:dyDescent="0.25">
      <c r="A618" s="60">
        <f>RawSEM!A618</f>
        <v>45760</v>
      </c>
      <c r="B618" s="18">
        <v>41</v>
      </c>
      <c r="C618" s="20">
        <f>-RawSEM!D618+RawSCADA!D618</f>
        <v>-20.896230888888908</v>
      </c>
      <c r="D618" s="20">
        <f>-RawSEM!E618+RawSCADA!E618</f>
        <v>-0.19524255555555214</v>
      </c>
      <c r="E618" s="20">
        <f>-RawSEM!F618+RawSCADA!F618</f>
        <v>4.8806404444444524</v>
      </c>
      <c r="F618" s="20">
        <f>-RawSEM!G618+RawSCADA!G618</f>
        <v>-0.68718933333335031</v>
      </c>
      <c r="G618" s="20">
        <f>-RawSEM!H618+RawSCADA!H618</f>
        <v>-0.1617777777777718</v>
      </c>
      <c r="H618" s="20">
        <f>-RawSEM!I618+RawSCADA!I618</f>
        <v>2.2535777777775934E-2</v>
      </c>
      <c r="I618" s="20">
        <f>-RawSEM!J618+RawSCADA!J618</f>
        <v>-2.0321164444444406</v>
      </c>
      <c r="J618" s="56" t="str">
        <f t="shared" si="43"/>
        <v>13-Apr-2025  Bl No 41</v>
      </c>
      <c r="K618" s="18">
        <f t="shared" si="42"/>
        <v>13</v>
      </c>
      <c r="U618" s="75">
        <f>IF(ISERROR(C618/RawSEM!D618)=TRUE,0,C618/RawSEM!D618)</f>
        <v>-2.8296686210405448E-2</v>
      </c>
      <c r="V618" s="75">
        <f>IF(ISERROR(D618/RawSEM!E618)=TRUE,0,D618/RawSEM!E618)</f>
        <v>-9.3045213680155263E-4</v>
      </c>
      <c r="W618" s="75">
        <f>IF(ISERROR(E618/RawSEM!F618)=TRUE,0,E618/RawSEM!F618)</f>
        <v>3.4983660505508149E-2</v>
      </c>
      <c r="X618" s="75">
        <f>IF(ISERROR(F618/RawSEM!G618)=TRUE,0,F618/RawSEM!G618)</f>
        <v>-5.2077128616965064E-3</v>
      </c>
      <c r="Y618" s="75">
        <f>IF(ISERROR(G618/RawSEM!H618)=TRUE,0,G618/RawSEM!H618)</f>
        <v>-1.5841184293900385E-3</v>
      </c>
      <c r="Z618" s="75">
        <f>IF(ISERROR(H618/RawSEM!I618)=TRUE,0,H618/RawSEM!I618)</f>
        <v>3.9433510026065172E-4</v>
      </c>
      <c r="AA618" s="75">
        <f>IF(ISERROR(I618/RawSEM!J618)=TRUE,0,I618/RawSEM!J618)</f>
        <v>-1.6768851040107939E-2</v>
      </c>
      <c r="AB618" s="56" t="str">
        <f t="shared" si="44"/>
        <v>13-Apr-2025  Bl No 41</v>
      </c>
      <c r="CQ618" s="75"/>
      <c r="CR618" s="75"/>
      <c r="CS618" s="75"/>
      <c r="CT618" s="75"/>
      <c r="CU618" s="75"/>
      <c r="CV618" s="75"/>
      <c r="CW618" s="75"/>
      <c r="CX618" s="56"/>
    </row>
    <row r="619" spans="1:102" ht="17.100000000000001" customHeight="1" x14ac:dyDescent="0.25">
      <c r="A619" s="60">
        <f>RawSEM!A619</f>
        <v>45760</v>
      </c>
      <c r="B619" s="18">
        <v>42</v>
      </c>
      <c r="C619" s="20">
        <f>-RawSEM!D619+RawSCADA!D619</f>
        <v>-23.442836777777757</v>
      </c>
      <c r="D619" s="20">
        <f>-RawSEM!E619+RawSCADA!E619</f>
        <v>1.2122923333333233</v>
      </c>
      <c r="E619" s="20">
        <f>-RawSEM!F619+RawSCADA!F619</f>
        <v>2.1766202222222262</v>
      </c>
      <c r="F619" s="20">
        <f>-RawSEM!G619+RawSCADA!G619</f>
        <v>-0.42978011111109993</v>
      </c>
      <c r="G619" s="20">
        <f>-RawSEM!H619+RawSCADA!H619</f>
        <v>8.3953666666673143E-2</v>
      </c>
      <c r="H619" s="20">
        <f>-RawSEM!I619+RawSCADA!I619</f>
        <v>0.71752522222222126</v>
      </c>
      <c r="I619" s="20">
        <f>-RawSEM!J619+RawSCADA!J619</f>
        <v>-1.2130285555555531</v>
      </c>
      <c r="J619" s="56" t="str">
        <f t="shared" si="43"/>
        <v>13-Apr-2025  Bl No 42</v>
      </c>
      <c r="K619" s="18">
        <f t="shared" si="42"/>
        <v>13</v>
      </c>
      <c r="U619" s="75">
        <f>IF(ISERROR(C619/RawSEM!D619)=TRUE,0,C619/RawSEM!D619)</f>
        <v>-3.3700158648993478E-2</v>
      </c>
      <c r="V619" s="75">
        <f>IF(ISERROR(D619/RawSEM!E619)=TRUE,0,D619/RawSEM!E619)</f>
        <v>5.6138253390188627E-3</v>
      </c>
      <c r="W619" s="75">
        <f>IF(ISERROR(E619/RawSEM!F619)=TRUE,0,E619/RawSEM!F619)</f>
        <v>1.5141284571018728E-2</v>
      </c>
      <c r="X619" s="75">
        <f>IF(ISERROR(F619/RawSEM!G619)=TRUE,0,F619/RawSEM!G619)</f>
        <v>-3.4028375492448529E-3</v>
      </c>
      <c r="Y619" s="75">
        <f>IF(ISERROR(G619/RawSEM!H619)=TRUE,0,G619/RawSEM!H619)</f>
        <v>8.3358818140423085E-4</v>
      </c>
      <c r="Z619" s="75">
        <f>IF(ISERROR(H619/RawSEM!I619)=TRUE,0,H619/RawSEM!I619)</f>
        <v>1.3236909704799087E-2</v>
      </c>
      <c r="AA619" s="75">
        <f>IF(ISERROR(I619/RawSEM!J619)=TRUE,0,I619/RawSEM!J619)</f>
        <v>-1.0660575917293746E-2</v>
      </c>
      <c r="AB619" s="56" t="str">
        <f t="shared" si="44"/>
        <v>13-Apr-2025  Bl No 42</v>
      </c>
      <c r="CQ619" s="75"/>
      <c r="CR619" s="75"/>
      <c r="CS619" s="75"/>
      <c r="CT619" s="75"/>
      <c r="CU619" s="75"/>
      <c r="CV619" s="75"/>
      <c r="CW619" s="75"/>
      <c r="CX619" s="56"/>
    </row>
    <row r="620" spans="1:102" ht="17.100000000000001" customHeight="1" x14ac:dyDescent="0.25">
      <c r="A620" s="60">
        <f>RawSEM!A620</f>
        <v>45760</v>
      </c>
      <c r="B620" s="18">
        <v>43</v>
      </c>
      <c r="C620" s="20">
        <f>-RawSEM!D620+RawSCADA!D620</f>
        <v>-22.534429444444413</v>
      </c>
      <c r="D620" s="20">
        <f>-RawSEM!E620+RawSCADA!E620</f>
        <v>1.2403435555555689</v>
      </c>
      <c r="E620" s="20">
        <f>-RawSEM!F620+RawSCADA!F620</f>
        <v>2.4910550000000171</v>
      </c>
      <c r="F620" s="20">
        <f>-RawSEM!G620+RawSCADA!G620</f>
        <v>-0.66091144444445149</v>
      </c>
      <c r="G620" s="20">
        <f>-RawSEM!H620+RawSCADA!H620</f>
        <v>1.061948666666666</v>
      </c>
      <c r="H620" s="20">
        <f>-RawSEM!I620+RawSCADA!I620</f>
        <v>0.31106300000000431</v>
      </c>
      <c r="I620" s="20">
        <f>-RawSEM!J620+RawSCADA!J620</f>
        <v>-2.4475948888888865</v>
      </c>
      <c r="J620" s="56" t="str">
        <f t="shared" si="43"/>
        <v>13-Apr-2025  Bl No 43</v>
      </c>
      <c r="K620" s="18">
        <f t="shared" si="42"/>
        <v>13</v>
      </c>
      <c r="U620" s="75">
        <f>IF(ISERROR(C620/RawSEM!D620)=TRUE,0,C620/RawSEM!D620)</f>
        <v>-3.250299018413462E-2</v>
      </c>
      <c r="V620" s="75">
        <f>IF(ISERROR(D620/RawSEM!E620)=TRUE,0,D620/RawSEM!E620)</f>
        <v>5.8144302103282971E-3</v>
      </c>
      <c r="W620" s="75">
        <f>IF(ISERROR(E620/RawSEM!F620)=TRUE,0,E620/RawSEM!F620)</f>
        <v>1.7104359695849981E-2</v>
      </c>
      <c r="X620" s="75">
        <f>IF(ISERROR(F620/RawSEM!G620)=TRUE,0,F620/RawSEM!G620)</f>
        <v>-5.475842057447701E-3</v>
      </c>
      <c r="Y620" s="75">
        <f>IF(ISERROR(G620/RawSEM!H620)=TRUE,0,G620/RawSEM!H620)</f>
        <v>1.1261290112773869E-2</v>
      </c>
      <c r="Z620" s="75">
        <f>IF(ISERROR(H620/RawSEM!I620)=TRUE,0,H620/RawSEM!I620)</f>
        <v>5.5185890885350907E-3</v>
      </c>
      <c r="AA620" s="75">
        <f>IF(ISERROR(I620/RawSEM!J620)=TRUE,0,I620/RawSEM!J620)</f>
        <v>-2.1559697910696424E-2</v>
      </c>
      <c r="AB620" s="56" t="str">
        <f t="shared" si="44"/>
        <v>13-Apr-2025  Bl No 43</v>
      </c>
      <c r="CQ620" s="75"/>
      <c r="CR620" s="75"/>
      <c r="CS620" s="75"/>
      <c r="CT620" s="75"/>
      <c r="CU620" s="75"/>
      <c r="CV620" s="75"/>
      <c r="CW620" s="75"/>
      <c r="CX620" s="56"/>
    </row>
    <row r="621" spans="1:102" ht="17.100000000000001" customHeight="1" x14ac:dyDescent="0.25">
      <c r="A621" s="60">
        <f>RawSEM!A621</f>
        <v>45760</v>
      </c>
      <c r="B621" s="18">
        <v>44</v>
      </c>
      <c r="C621" s="20">
        <f>-RawSEM!D621+RawSCADA!D621</f>
        <v>-18.411786333333339</v>
      </c>
      <c r="D621" s="20">
        <f>-RawSEM!E621+RawSCADA!E621</f>
        <v>0.3362945555555541</v>
      </c>
      <c r="E621" s="20">
        <f>-RawSEM!F621+RawSCADA!F621</f>
        <v>1.0329733333333309</v>
      </c>
      <c r="F621" s="20">
        <f>-RawSEM!G621+RawSCADA!G621</f>
        <v>-0.55802544444445346</v>
      </c>
      <c r="G621" s="20">
        <f>-RawSEM!H621+RawSCADA!H621</f>
        <v>0.35937888888889802</v>
      </c>
      <c r="H621" s="20">
        <f>-RawSEM!I621+RawSCADA!I621</f>
        <v>8.160011111111487E-2</v>
      </c>
      <c r="I621" s="20">
        <f>-RawSEM!J621+RawSCADA!J621</f>
        <v>-3.3045685555555622</v>
      </c>
      <c r="J621" s="56" t="str">
        <f t="shared" si="43"/>
        <v>13-Apr-2025  Bl No 44</v>
      </c>
      <c r="K621" s="18">
        <f t="shared" si="42"/>
        <v>13</v>
      </c>
      <c r="U621" s="75">
        <f>IF(ISERROR(C621/RawSEM!D621)=TRUE,0,C621/RawSEM!D621)</f>
        <v>-2.6479654339413263E-2</v>
      </c>
      <c r="V621" s="75">
        <f>IF(ISERROR(D621/RawSEM!E621)=TRUE,0,D621/RawSEM!E621)</f>
        <v>1.5637639784095805E-3</v>
      </c>
      <c r="W621" s="75">
        <f>IF(ISERROR(E621/RawSEM!F621)=TRUE,0,E621/RawSEM!F621)</f>
        <v>6.7804694682828022E-3</v>
      </c>
      <c r="X621" s="75">
        <f>IF(ISERROR(F621/RawSEM!G621)=TRUE,0,F621/RawSEM!G621)</f>
        <v>-4.6064037554021109E-3</v>
      </c>
      <c r="Y621" s="75">
        <f>IF(ISERROR(G621/RawSEM!H621)=TRUE,0,G621/RawSEM!H621)</f>
        <v>3.8181754220946379E-3</v>
      </c>
      <c r="Z621" s="75">
        <f>IF(ISERROR(H621/RawSEM!I621)=TRUE,0,H621/RawSEM!I621)</f>
        <v>1.388777317878354E-3</v>
      </c>
      <c r="AA621" s="75">
        <f>IF(ISERROR(I621/RawSEM!J621)=TRUE,0,I621/RawSEM!J621)</f>
        <v>-2.7085917054270395E-2</v>
      </c>
      <c r="AB621" s="56" t="str">
        <f t="shared" si="44"/>
        <v>13-Apr-2025  Bl No 44</v>
      </c>
      <c r="CQ621" s="75"/>
      <c r="CR621" s="75"/>
      <c r="CS621" s="75"/>
      <c r="CT621" s="75"/>
      <c r="CU621" s="75"/>
      <c r="CV621" s="75"/>
      <c r="CW621" s="75"/>
      <c r="CX621" s="56"/>
    </row>
    <row r="622" spans="1:102" ht="17.100000000000001" customHeight="1" x14ac:dyDescent="0.25">
      <c r="A622" s="60">
        <f>RawSEM!A622</f>
        <v>45760</v>
      </c>
      <c r="B622" s="18">
        <v>45</v>
      </c>
      <c r="C622" s="20">
        <f>-RawSEM!D622+RawSCADA!D622</f>
        <v>-18.382513000000017</v>
      </c>
      <c r="D622" s="20">
        <f>-RawSEM!E622+RawSCADA!E622</f>
        <v>1.028041777777787</v>
      </c>
      <c r="E622" s="20">
        <f>-RawSEM!F622+RawSCADA!F622</f>
        <v>2.5573582222222058</v>
      </c>
      <c r="F622" s="20">
        <f>-RawSEM!G622+RawSCADA!G622</f>
        <v>-10.365117777777769</v>
      </c>
      <c r="G622" s="20">
        <f>-RawSEM!H622+RawSCADA!H622</f>
        <v>11.372212888888882</v>
      </c>
      <c r="H622" s="20">
        <f>-RawSEM!I622+RawSCADA!I622</f>
        <v>0.30391344444444002</v>
      </c>
      <c r="I622" s="20">
        <f>-RawSEM!J622+RawSCADA!J622</f>
        <v>-2.4003233333333327</v>
      </c>
      <c r="J622" s="56" t="str">
        <f t="shared" si="43"/>
        <v>13-Apr-2025  Bl No 45</v>
      </c>
      <c r="K622" s="18">
        <f t="shared" si="42"/>
        <v>13</v>
      </c>
      <c r="U622" s="75">
        <f>IF(ISERROR(C622/RawSEM!D622)=TRUE,0,C622/RawSEM!D622)</f>
        <v>-2.553049660904971E-2</v>
      </c>
      <c r="V622" s="75">
        <f>IF(ISERROR(D622/RawSEM!E622)=TRUE,0,D622/RawSEM!E622)</f>
        <v>4.7961879216451703E-3</v>
      </c>
      <c r="W622" s="75">
        <f>IF(ISERROR(E622/RawSEM!F622)=TRUE,0,E622/RawSEM!F622)</f>
        <v>1.6398872324877942E-2</v>
      </c>
      <c r="X622" s="75">
        <f>IF(ISERROR(F622/RawSEM!G622)=TRUE,0,F622/RawSEM!G622)</f>
        <v>-9.2996181231498498E-2</v>
      </c>
      <c r="Y622" s="75">
        <f>IF(ISERROR(G622/RawSEM!H622)=TRUE,0,G622/RawSEM!H622)</f>
        <v>0.11932566197524638</v>
      </c>
      <c r="Z622" s="75">
        <f>IF(ISERROR(H622/RawSEM!I622)=TRUE,0,H622/RawSEM!I622)</f>
        <v>5.0310131844199446E-3</v>
      </c>
      <c r="AA622" s="75">
        <f>IF(ISERROR(I622/RawSEM!J622)=TRUE,0,I622/RawSEM!J622)</f>
        <v>-1.9195584117580568E-2</v>
      </c>
      <c r="AB622" s="56" t="str">
        <f t="shared" si="44"/>
        <v>13-Apr-2025  Bl No 45</v>
      </c>
      <c r="CQ622" s="75"/>
      <c r="CR622" s="75"/>
      <c r="CS622" s="75"/>
      <c r="CT622" s="75"/>
      <c r="CU622" s="75"/>
      <c r="CV622" s="75"/>
      <c r="CW622" s="75"/>
      <c r="CX622" s="56"/>
    </row>
    <row r="623" spans="1:102" ht="17.100000000000001" customHeight="1" x14ac:dyDescent="0.25">
      <c r="A623" s="60">
        <f>RawSEM!A623</f>
        <v>45760</v>
      </c>
      <c r="B623" s="18">
        <v>46</v>
      </c>
      <c r="C623" s="20">
        <f>-RawSEM!D623+RawSCADA!D623</f>
        <v>-17.947836333333271</v>
      </c>
      <c r="D623" s="20">
        <f>-RawSEM!E623+RawSCADA!E623</f>
        <v>-0.43673577777775563</v>
      </c>
      <c r="E623" s="20">
        <f>-RawSEM!F623+RawSCADA!F623</f>
        <v>1.5657296666666696</v>
      </c>
      <c r="F623" s="20">
        <f>-RawSEM!G623+RawSCADA!G623</f>
        <v>-13.441182111111118</v>
      </c>
      <c r="G623" s="20">
        <f>-RawSEM!H623+RawSCADA!H623</f>
        <v>13.195820222222224</v>
      </c>
      <c r="H623" s="20">
        <f>-RawSEM!I623+RawSCADA!I623</f>
        <v>-0.1867861111111111</v>
      </c>
      <c r="I623" s="20">
        <f>-RawSEM!J623+RawSCADA!J623</f>
        <v>-2.3393161111111027</v>
      </c>
      <c r="J623" s="56" t="str">
        <f t="shared" si="43"/>
        <v>13-Apr-2025  Bl No 46</v>
      </c>
      <c r="K623" s="18">
        <f t="shared" si="42"/>
        <v>13</v>
      </c>
      <c r="U623" s="75">
        <f>IF(ISERROR(C623/RawSEM!D623)=TRUE,0,C623/RawSEM!D623)</f>
        <v>-2.4132083261735014E-2</v>
      </c>
      <c r="V623" s="75">
        <f>IF(ISERROR(D623/RawSEM!E623)=TRUE,0,D623/RawSEM!E623)</f>
        <v>-2.0597409009061761E-3</v>
      </c>
      <c r="W623" s="75">
        <f>IF(ISERROR(E623/RawSEM!F623)=TRUE,0,E623/RawSEM!F623)</f>
        <v>9.1421675388064401E-3</v>
      </c>
      <c r="X623" s="75">
        <f>IF(ISERROR(F623/RawSEM!G623)=TRUE,0,F623/RawSEM!G623)</f>
        <v>-0.12015380364468022</v>
      </c>
      <c r="Y623" s="75">
        <f>IF(ISERROR(G623/RawSEM!H623)=TRUE,0,G623/RawSEM!H623)</f>
        <v>0.13989767507826387</v>
      </c>
      <c r="Z623" s="75">
        <f>IF(ISERROR(H623/RawSEM!I623)=TRUE,0,H623/RawSEM!I623)</f>
        <v>-3.0154028010963303E-3</v>
      </c>
      <c r="AA623" s="75">
        <f>IF(ISERROR(I623/RawSEM!J623)=TRUE,0,I623/RawSEM!J623)</f>
        <v>-2.0019889765229001E-2</v>
      </c>
      <c r="AB623" s="56" t="str">
        <f t="shared" si="44"/>
        <v>13-Apr-2025  Bl No 46</v>
      </c>
      <c r="CQ623" s="75"/>
      <c r="CR623" s="75"/>
      <c r="CS623" s="75"/>
      <c r="CT623" s="75"/>
      <c r="CU623" s="75"/>
      <c r="CV623" s="75"/>
      <c r="CW623" s="75"/>
      <c r="CX623" s="56"/>
    </row>
    <row r="624" spans="1:102" ht="17.100000000000001" customHeight="1" x14ac:dyDescent="0.25">
      <c r="A624" s="60">
        <f>RawSEM!A624</f>
        <v>45760</v>
      </c>
      <c r="B624" s="18">
        <v>47</v>
      </c>
      <c r="C624" s="20">
        <f>-RawSEM!D624+RawSCADA!D624</f>
        <v>-13.898179777777727</v>
      </c>
      <c r="D624" s="20">
        <f>-RawSEM!E624+RawSCADA!E624</f>
        <v>-0.26985322222222408</v>
      </c>
      <c r="E624" s="20">
        <f>-RawSEM!F624+RawSCADA!F624</f>
        <v>2.3247462222222168</v>
      </c>
      <c r="F624" s="20">
        <f>-RawSEM!G624+RawSCADA!G624</f>
        <v>-12.460807777777774</v>
      </c>
      <c r="G624" s="20">
        <f>-RawSEM!H624+RawSCADA!H624</f>
        <v>12.366028555555559</v>
      </c>
      <c r="H624" s="20">
        <f>-RawSEM!I624+RawSCADA!I624</f>
        <v>-1.4815777777769767E-2</v>
      </c>
      <c r="I624" s="20">
        <f>-RawSEM!J624+RawSCADA!J624</f>
        <v>-2.448099555555558</v>
      </c>
      <c r="J624" s="56" t="str">
        <f t="shared" si="43"/>
        <v>13-Apr-2025  Bl No 47</v>
      </c>
      <c r="K624" s="18">
        <f t="shared" si="42"/>
        <v>13</v>
      </c>
      <c r="U624" s="75">
        <f>IF(ISERROR(C624/RawSEM!D624)=TRUE,0,C624/RawSEM!D624)</f>
        <v>-1.8260348196210124E-2</v>
      </c>
      <c r="V624" s="75">
        <f>IF(ISERROR(D624/RawSEM!E624)=TRUE,0,D624/RawSEM!E624)</f>
        <v>-1.2893627804997051E-3</v>
      </c>
      <c r="W624" s="75">
        <f>IF(ISERROR(E624/RawSEM!F624)=TRUE,0,E624/RawSEM!F624)</f>
        <v>1.3100940790933591E-2</v>
      </c>
      <c r="X624" s="75">
        <f>IF(ISERROR(F624/RawSEM!G624)=TRUE,0,F624/RawSEM!G624)</f>
        <v>-0.11432254263732178</v>
      </c>
      <c r="Y624" s="75">
        <f>IF(ISERROR(G624/RawSEM!H624)=TRUE,0,G624/RawSEM!H624)</f>
        <v>0.13388016156909394</v>
      </c>
      <c r="Z624" s="75">
        <f>IF(ISERROR(H624/RawSEM!I624)=TRUE,0,H624/RawSEM!I624)</f>
        <v>-2.1895583247277448E-4</v>
      </c>
      <c r="AA624" s="75">
        <f>IF(ISERROR(I624/RawSEM!J624)=TRUE,0,I624/RawSEM!J624)</f>
        <v>-2.0262906777497484E-2</v>
      </c>
      <c r="AB624" s="56" t="str">
        <f t="shared" si="44"/>
        <v>13-Apr-2025  Bl No 47</v>
      </c>
      <c r="CQ624" s="75"/>
      <c r="CR624" s="75"/>
      <c r="CS624" s="75"/>
      <c r="CT624" s="75"/>
      <c r="CU624" s="75"/>
      <c r="CV624" s="75"/>
      <c r="CW624" s="75"/>
      <c r="CX624" s="56"/>
    </row>
    <row r="625" spans="1:102" ht="17.100000000000001" customHeight="1" x14ac:dyDescent="0.25">
      <c r="A625" s="60">
        <f>RawSEM!A625</f>
        <v>45760</v>
      </c>
      <c r="B625" s="18">
        <v>48</v>
      </c>
      <c r="C625" s="20">
        <f>-RawSEM!D625+RawSCADA!D625</f>
        <v>-12.081122888888899</v>
      </c>
      <c r="D625" s="20">
        <f>-RawSEM!E625+RawSCADA!E625</f>
        <v>-3.2432555555544695E-2</v>
      </c>
      <c r="E625" s="20">
        <f>-RawSEM!F625+RawSCADA!F625</f>
        <v>1.3198604444444584</v>
      </c>
      <c r="F625" s="20">
        <f>-RawSEM!G625+RawSCADA!G625</f>
        <v>-13.107730555555563</v>
      </c>
      <c r="G625" s="20">
        <f>-RawSEM!H625+RawSCADA!H625</f>
        <v>14.335872999999992</v>
      </c>
      <c r="H625" s="20">
        <f>-RawSEM!I625+RawSCADA!I625</f>
        <v>0.17146988888887904</v>
      </c>
      <c r="I625" s="20">
        <f>-RawSEM!J625+RawSCADA!J625</f>
        <v>-2.1580568888888934</v>
      </c>
      <c r="J625" s="56" t="str">
        <f t="shared" si="43"/>
        <v>13-Apr-2025  Bl No 48</v>
      </c>
      <c r="K625" s="18">
        <f t="shared" si="42"/>
        <v>13</v>
      </c>
      <c r="U625" s="75">
        <f>IF(ISERROR(C625/RawSEM!D625)=TRUE,0,C625/RawSEM!D625)</f>
        <v>-1.4941739396395214E-2</v>
      </c>
      <c r="V625" s="75">
        <f>IF(ISERROR(D625/RawSEM!E625)=TRUE,0,D625/RawSEM!E625)</f>
        <v>-1.5397489482888075E-4</v>
      </c>
      <c r="W625" s="75">
        <f>IF(ISERROR(E625/RawSEM!F625)=TRUE,0,E625/RawSEM!F625)</f>
        <v>7.2533275105182088E-3</v>
      </c>
      <c r="X625" s="75">
        <f>IF(ISERROR(F625/RawSEM!G625)=TRUE,0,F625/RawSEM!G625)</f>
        <v>-0.12220495683819745</v>
      </c>
      <c r="Y625" s="75">
        <f>IF(ISERROR(G625/RawSEM!H625)=TRUE,0,G625/RawSEM!H625)</f>
        <v>0.18802821759842178</v>
      </c>
      <c r="Z625" s="75">
        <f>IF(ISERROR(H625/RawSEM!I625)=TRUE,0,H625/RawSEM!I625)</f>
        <v>2.431452049994314E-3</v>
      </c>
      <c r="AA625" s="75">
        <f>IF(ISERROR(I625/RawSEM!J625)=TRUE,0,I625/RawSEM!J625)</f>
        <v>-1.8550589759870693E-2</v>
      </c>
      <c r="AB625" s="56" t="str">
        <f t="shared" si="44"/>
        <v>13-Apr-2025  Bl No 48</v>
      </c>
      <c r="CQ625" s="75"/>
      <c r="CR625" s="75"/>
      <c r="CS625" s="75"/>
      <c r="CT625" s="75"/>
      <c r="CU625" s="75"/>
      <c r="CV625" s="75"/>
      <c r="CW625" s="75"/>
      <c r="CX625" s="56"/>
    </row>
    <row r="626" spans="1:102" ht="17.100000000000001" customHeight="1" x14ac:dyDescent="0.25">
      <c r="A626" s="60">
        <f>RawSEM!A626</f>
        <v>45760</v>
      </c>
      <c r="B626" s="18">
        <v>49</v>
      </c>
      <c r="C626" s="20">
        <f>-RawSEM!D626+RawSCADA!D626</f>
        <v>-10.307518222222143</v>
      </c>
      <c r="D626" s="20">
        <f>-RawSEM!E626+RawSCADA!E626</f>
        <v>6.7729666666650701E-2</v>
      </c>
      <c r="E626" s="20">
        <f>-RawSEM!F626+RawSCADA!F626</f>
        <v>0.98541277777775349</v>
      </c>
      <c r="F626" s="20">
        <f>-RawSEM!G626+RawSCADA!G626</f>
        <v>-12.479757222222233</v>
      </c>
      <c r="G626" s="20">
        <f>-RawSEM!H626+RawSCADA!H626</f>
        <v>12.386657000000007</v>
      </c>
      <c r="H626" s="20">
        <f>-RawSEM!I626+RawSCADA!I626</f>
        <v>0.2686647777777722</v>
      </c>
      <c r="I626" s="20">
        <f>-RawSEM!J626+RawSCADA!J626</f>
        <v>-2.10035666666667</v>
      </c>
      <c r="J626" s="56" t="str">
        <f t="shared" si="43"/>
        <v>13-Apr-2025  Bl No 49</v>
      </c>
      <c r="K626" s="18">
        <f t="shared" si="42"/>
        <v>13</v>
      </c>
      <c r="U626" s="75">
        <f>IF(ISERROR(C626/RawSEM!D626)=TRUE,0,C626/RawSEM!D626)</f>
        <v>-1.2559723401568829E-2</v>
      </c>
      <c r="V626" s="75">
        <f>IF(ISERROR(D626/RawSEM!E626)=TRUE,0,D626/RawSEM!E626)</f>
        <v>3.2622017332867135E-4</v>
      </c>
      <c r="W626" s="75">
        <f>IF(ISERROR(E626/RawSEM!F626)=TRUE,0,E626/RawSEM!F626)</f>
        <v>5.1063001297428721E-3</v>
      </c>
      <c r="X626" s="75">
        <f>IF(ISERROR(F626/RawSEM!G626)=TRUE,0,F626/RawSEM!G626)</f>
        <v>-0.11659663154581582</v>
      </c>
      <c r="Y626" s="75">
        <f>IF(ISERROR(G626/RawSEM!H626)=TRUE,0,G626/RawSEM!H626)</f>
        <v>0.19601622040764663</v>
      </c>
      <c r="Z626" s="75">
        <f>IF(ISERROR(H626/RawSEM!I626)=TRUE,0,H626/RawSEM!I626)</f>
        <v>3.7077258017820971E-3</v>
      </c>
      <c r="AA626" s="75">
        <f>IF(ISERROR(I626/RawSEM!J626)=TRUE,0,I626/RawSEM!J626)</f>
        <v>-1.7651123989574746E-2</v>
      </c>
      <c r="AB626" s="56" t="str">
        <f t="shared" si="44"/>
        <v>13-Apr-2025  Bl No 49</v>
      </c>
      <c r="CQ626" s="75"/>
      <c r="CR626" s="75"/>
      <c r="CS626" s="75"/>
      <c r="CT626" s="75"/>
      <c r="CU626" s="75"/>
      <c r="CV626" s="75"/>
      <c r="CW626" s="75"/>
      <c r="CX626" s="56"/>
    </row>
    <row r="627" spans="1:102" ht="17.100000000000001" customHeight="1" x14ac:dyDescent="0.25">
      <c r="A627" s="60">
        <f>RawSEM!A627</f>
        <v>45760</v>
      </c>
      <c r="B627" s="18">
        <v>50</v>
      </c>
      <c r="C627" s="20">
        <f>-RawSEM!D627+RawSCADA!D627</f>
        <v>-6.666438666666636</v>
      </c>
      <c r="D627" s="20">
        <f>-RawSEM!E627+RawSCADA!E627</f>
        <v>9.8915000000005193E-2</v>
      </c>
      <c r="E627" s="20">
        <f>-RawSEM!F627+RawSCADA!F627</f>
        <v>0.27702822222221357</v>
      </c>
      <c r="F627" s="20">
        <f>-RawSEM!G627+RawSCADA!G627</f>
        <v>-10.980401000000001</v>
      </c>
      <c r="G627" s="20">
        <f>-RawSEM!H627+RawSCADA!H627</f>
        <v>10.403178666666676</v>
      </c>
      <c r="H627" s="20">
        <f>-RawSEM!I627+RawSCADA!I627</f>
        <v>2.4934666666666772E-2</v>
      </c>
      <c r="I627" s="20">
        <f>-RawSEM!J627+RawSCADA!J627</f>
        <v>-2.0686598888888881</v>
      </c>
      <c r="J627" s="56" t="str">
        <f t="shared" si="43"/>
        <v>13-Apr-2025  Bl No 50</v>
      </c>
      <c r="K627" s="18">
        <f t="shared" si="42"/>
        <v>13</v>
      </c>
      <c r="U627" s="75">
        <f>IF(ISERROR(C627/RawSEM!D627)=TRUE,0,C627/RawSEM!D627)</f>
        <v>-8.0052425757037009E-3</v>
      </c>
      <c r="V627" s="75">
        <f>IF(ISERROR(D627/RawSEM!E627)=TRUE,0,D627/RawSEM!E627)</f>
        <v>4.8065522469291903E-4</v>
      </c>
      <c r="W627" s="75">
        <f>IF(ISERROR(E627/RawSEM!F627)=TRUE,0,E627/RawSEM!F627)</f>
        <v>1.4489818002482034E-3</v>
      </c>
      <c r="X627" s="75">
        <f>IF(ISERROR(F627/RawSEM!G627)=TRUE,0,F627/RawSEM!G627)</f>
        <v>-0.1033829877435941</v>
      </c>
      <c r="Y627" s="75">
        <f>IF(ISERROR(G627/RawSEM!H627)=TRUE,0,G627/RawSEM!H627)</f>
        <v>0.15113869518053633</v>
      </c>
      <c r="Z627" s="75">
        <f>IF(ISERROR(H627/RawSEM!I627)=TRUE,0,H627/RawSEM!I627)</f>
        <v>3.4608409208675844E-4</v>
      </c>
      <c r="AA627" s="75">
        <f>IF(ISERROR(I627/RawSEM!J627)=TRUE,0,I627/RawSEM!J627)</f>
        <v>-1.8070307489350727E-2</v>
      </c>
      <c r="AB627" s="56" t="str">
        <f t="shared" si="44"/>
        <v>13-Apr-2025  Bl No 50</v>
      </c>
      <c r="CQ627" s="75"/>
      <c r="CR627" s="75"/>
      <c r="CS627" s="75"/>
      <c r="CT627" s="75"/>
      <c r="CU627" s="75"/>
      <c r="CV627" s="75"/>
      <c r="CW627" s="75"/>
      <c r="CX627" s="56"/>
    </row>
    <row r="628" spans="1:102" ht="17.100000000000001" customHeight="1" x14ac:dyDescent="0.25">
      <c r="A628" s="60">
        <f>RawSEM!A628</f>
        <v>45760</v>
      </c>
      <c r="B628" s="18">
        <v>51</v>
      </c>
      <c r="C628" s="20">
        <f>-RawSEM!D628+RawSCADA!D628</f>
        <v>-3.9824113333334026</v>
      </c>
      <c r="D628" s="20">
        <f>-RawSEM!E628+RawSCADA!E628</f>
        <v>0.51594733333331533</v>
      </c>
      <c r="E628" s="20">
        <f>-RawSEM!F628+RawSCADA!F628</f>
        <v>0.96646866666665687</v>
      </c>
      <c r="F628" s="20">
        <f>-RawSEM!G628+RawSCADA!G628</f>
        <v>-3.4092016666666609</v>
      </c>
      <c r="G628" s="20">
        <f>-RawSEM!H628+RawSCADA!H628</f>
        <v>1.3684774444444514</v>
      </c>
      <c r="H628" s="20">
        <f>-RawSEM!I628+RawSCADA!I628</f>
        <v>-0.23193677777777566</v>
      </c>
      <c r="I628" s="20">
        <f>-RawSEM!J628+RawSCADA!J628</f>
        <v>-1.66290433333333</v>
      </c>
      <c r="J628" s="56" t="str">
        <f t="shared" si="43"/>
        <v>13-Apr-2025  Bl No 51</v>
      </c>
      <c r="K628" s="18">
        <f t="shared" si="42"/>
        <v>13</v>
      </c>
      <c r="U628" s="75">
        <f>IF(ISERROR(C628/RawSEM!D628)=TRUE,0,C628/RawSEM!D628)</f>
        <v>-4.7434417915164003E-3</v>
      </c>
      <c r="V628" s="75">
        <f>IF(ISERROR(D628/RawSEM!E628)=TRUE,0,D628/RawSEM!E628)</f>
        <v>2.4827278974737517E-3</v>
      </c>
      <c r="W628" s="75">
        <f>IF(ISERROR(E628/RawSEM!F628)=TRUE,0,E628/RawSEM!F628)</f>
        <v>5.0296986489195917E-3</v>
      </c>
      <c r="X628" s="75">
        <f>IF(ISERROR(F628/RawSEM!G628)=TRUE,0,F628/RawSEM!G628)</f>
        <v>-3.2346929575256721E-2</v>
      </c>
      <c r="Y628" s="75">
        <f>IF(ISERROR(G628/RawSEM!H628)=TRUE,0,G628/RawSEM!H628)</f>
        <v>1.5069478703556956E-2</v>
      </c>
      <c r="Z628" s="75">
        <f>IF(ISERROR(H628/RawSEM!I628)=TRUE,0,H628/RawSEM!I628)</f>
        <v>-3.205742853913395E-3</v>
      </c>
      <c r="AA628" s="75">
        <f>IF(ISERROR(I628/RawSEM!J628)=TRUE,0,I628/RawSEM!J628)</f>
        <v>-1.5852644229547005E-2</v>
      </c>
      <c r="AB628" s="56" t="str">
        <f t="shared" si="44"/>
        <v>13-Apr-2025  Bl No 51</v>
      </c>
      <c r="CQ628" s="75"/>
      <c r="CR628" s="75"/>
      <c r="CS628" s="75"/>
      <c r="CT628" s="75"/>
      <c r="CU628" s="75"/>
      <c r="CV628" s="75"/>
      <c r="CW628" s="75"/>
      <c r="CX628" s="56"/>
    </row>
    <row r="629" spans="1:102" ht="17.100000000000001" customHeight="1" x14ac:dyDescent="0.25">
      <c r="A629" s="60">
        <f>RawSEM!A629</f>
        <v>45760</v>
      </c>
      <c r="B629" s="18">
        <v>52</v>
      </c>
      <c r="C629" s="20">
        <f>-RawSEM!D629+RawSCADA!D629</f>
        <v>-7.7710103333332654</v>
      </c>
      <c r="D629" s="20">
        <f>-RawSEM!E629+RawSCADA!E629</f>
        <v>0.56717977777779538</v>
      </c>
      <c r="E629" s="20">
        <f>-RawSEM!F629+RawSCADA!F629</f>
        <v>3.0562965555555763</v>
      </c>
      <c r="F629" s="20">
        <f>-RawSEM!G629+RawSCADA!G629</f>
        <v>-5.867033333332472E-2</v>
      </c>
      <c r="G629" s="20">
        <f>-RawSEM!H629+RawSCADA!H629</f>
        <v>1.0078444444445722E-2</v>
      </c>
      <c r="H629" s="20">
        <f>-RawSEM!I629+RawSCADA!I629</f>
        <v>0.59989822222222244</v>
      </c>
      <c r="I629" s="20">
        <f>-RawSEM!J629+RawSCADA!J629</f>
        <v>-2.5056994444444456</v>
      </c>
      <c r="J629" s="56" t="str">
        <f t="shared" si="43"/>
        <v>13-Apr-2025  Bl No 52</v>
      </c>
      <c r="K629" s="18">
        <f t="shared" si="42"/>
        <v>13</v>
      </c>
      <c r="U629" s="75">
        <f>IF(ISERROR(C629/RawSEM!D629)=TRUE,0,C629/RawSEM!D629)</f>
        <v>-9.0957067760840376E-3</v>
      </c>
      <c r="V629" s="75">
        <f>IF(ISERROR(D629/RawSEM!E629)=TRUE,0,D629/RawSEM!E629)</f>
        <v>2.7225687519576141E-3</v>
      </c>
      <c r="W629" s="75">
        <f>IF(ISERROR(E629/RawSEM!F629)=TRUE,0,E629/RawSEM!F629)</f>
        <v>1.5744480722380938E-2</v>
      </c>
      <c r="X629" s="75">
        <f>IF(ISERROR(F629/RawSEM!G629)=TRUE,0,F629/RawSEM!G629)</f>
        <v>-5.6960603848216652E-4</v>
      </c>
      <c r="Y629" s="75">
        <f>IF(ISERROR(G629/RawSEM!H629)=TRUE,0,G629/RawSEM!H629)</f>
        <v>1.004533502021908E-4</v>
      </c>
      <c r="Z629" s="75">
        <f>IF(ISERROR(H629/RawSEM!I629)=TRUE,0,H629/RawSEM!I629)</f>
        <v>8.6311323409044433E-3</v>
      </c>
      <c r="AA629" s="75">
        <f>IF(ISERROR(I629/RawSEM!J629)=TRUE,0,I629/RawSEM!J629)</f>
        <v>-2.3771976483644562E-2</v>
      </c>
      <c r="AB629" s="56" t="str">
        <f t="shared" si="44"/>
        <v>13-Apr-2025  Bl No 52</v>
      </c>
      <c r="CQ629" s="75"/>
      <c r="CR629" s="75"/>
      <c r="CS629" s="75"/>
      <c r="CT629" s="75"/>
      <c r="CU629" s="75"/>
      <c r="CV629" s="75"/>
      <c r="CW629" s="75"/>
      <c r="CX629" s="56"/>
    </row>
    <row r="630" spans="1:102" ht="17.100000000000001" customHeight="1" x14ac:dyDescent="0.25">
      <c r="A630" s="60">
        <f>RawSEM!A630</f>
        <v>45760</v>
      </c>
      <c r="B630" s="18">
        <v>53</v>
      </c>
      <c r="C630" s="20">
        <f>-RawSEM!D630+RawSCADA!D630</f>
        <v>-2.1123822222222088</v>
      </c>
      <c r="D630" s="20">
        <f>-RawSEM!E630+RawSCADA!E630</f>
        <v>0.71099455555557256</v>
      </c>
      <c r="E630" s="20">
        <f>-RawSEM!F630+RawSCADA!F630</f>
        <v>-0.46524944444445282</v>
      </c>
      <c r="F630" s="20">
        <f>-RawSEM!G630+RawSCADA!G630</f>
        <v>0.18616933333333918</v>
      </c>
      <c r="G630" s="20">
        <f>-RawSEM!H630+RawSCADA!H630</f>
        <v>-0.89489666666666778</v>
      </c>
      <c r="H630" s="20">
        <f>-RawSEM!I630+RawSCADA!I630</f>
        <v>0.36487477777777144</v>
      </c>
      <c r="I630" s="20">
        <f>-RawSEM!J630+RawSCADA!J630</f>
        <v>-2.6729846666666646</v>
      </c>
      <c r="J630" s="56" t="str">
        <f t="shared" si="43"/>
        <v>13-Apr-2025  Bl No 53</v>
      </c>
      <c r="K630" s="18">
        <f t="shared" si="42"/>
        <v>13</v>
      </c>
      <c r="U630" s="75">
        <f>IF(ISERROR(C630/RawSEM!D630)=TRUE,0,C630/RawSEM!D630)</f>
        <v>-2.4524894463723987E-3</v>
      </c>
      <c r="V630" s="75">
        <f>IF(ISERROR(D630/RawSEM!E630)=TRUE,0,D630/RawSEM!E630)</f>
        <v>3.4663157894007802E-3</v>
      </c>
      <c r="W630" s="75">
        <f>IF(ISERROR(E630/RawSEM!F630)=TRUE,0,E630/RawSEM!F630)</f>
        <v>-2.3225010280639971E-3</v>
      </c>
      <c r="X630" s="75">
        <f>IF(ISERROR(F630/RawSEM!G630)=TRUE,0,F630/RawSEM!G630)</f>
        <v>1.9721814043606838E-3</v>
      </c>
      <c r="Y630" s="75">
        <f>IF(ISERROR(G630/RawSEM!H630)=TRUE,0,G630/RawSEM!H630)</f>
        <v>-9.2428142162290314E-3</v>
      </c>
      <c r="Z630" s="75">
        <f>IF(ISERROR(H630/RawSEM!I630)=TRUE,0,H630/RawSEM!I630)</f>
        <v>5.2230025218979233E-3</v>
      </c>
      <c r="AA630" s="75">
        <f>IF(ISERROR(I630/RawSEM!J630)=TRUE,0,I630/RawSEM!J630)</f>
        <v>-2.4509843116542678E-2</v>
      </c>
      <c r="AB630" s="56" t="str">
        <f t="shared" si="44"/>
        <v>13-Apr-2025  Bl No 53</v>
      </c>
      <c r="CQ630" s="75"/>
      <c r="CR630" s="75"/>
      <c r="CS630" s="75"/>
      <c r="CT630" s="75"/>
      <c r="CU630" s="75"/>
      <c r="CV630" s="75"/>
      <c r="CW630" s="75"/>
      <c r="CX630" s="56"/>
    </row>
    <row r="631" spans="1:102" ht="17.100000000000001" customHeight="1" x14ac:dyDescent="0.25">
      <c r="A631" s="60">
        <f>RawSEM!A631</f>
        <v>45760</v>
      </c>
      <c r="B631" s="18">
        <v>54</v>
      </c>
      <c r="C631" s="20">
        <f>-RawSEM!D631+RawSCADA!D631</f>
        <v>0.4108693333332667</v>
      </c>
      <c r="D631" s="20">
        <f>-RawSEM!E631+RawSCADA!E631</f>
        <v>0.57905188888889825</v>
      </c>
      <c r="E631" s="20">
        <f>-RawSEM!F631+RawSCADA!F631</f>
        <v>3.0959444444420114E-2</v>
      </c>
      <c r="F631" s="20">
        <f>-RawSEM!G631+RawSCADA!G631</f>
        <v>-0.54938633333334508</v>
      </c>
      <c r="G631" s="20">
        <f>-RawSEM!H631+RawSCADA!H631</f>
        <v>-0.42292033333333734</v>
      </c>
      <c r="H631" s="20">
        <f>-RawSEM!I631+RawSCADA!I631</f>
        <v>0.82215277777777374</v>
      </c>
      <c r="I631" s="20">
        <f>-RawSEM!J631+RawSCADA!J631</f>
        <v>-3.6892907777777708</v>
      </c>
      <c r="J631" s="56" t="str">
        <f t="shared" si="43"/>
        <v>13-Apr-2025  Bl No 54</v>
      </c>
      <c r="K631" s="18">
        <f t="shared" si="42"/>
        <v>13</v>
      </c>
      <c r="U631" s="75">
        <f>IF(ISERROR(C631/RawSEM!D631)=TRUE,0,C631/RawSEM!D631)</f>
        <v>4.6439096617180089E-4</v>
      </c>
      <c r="V631" s="75">
        <f>IF(ISERROR(D631/RawSEM!E631)=TRUE,0,D631/RawSEM!E631)</f>
        <v>2.8367623412642929E-3</v>
      </c>
      <c r="W631" s="75">
        <f>IF(ISERROR(E631/RawSEM!F631)=TRUE,0,E631/RawSEM!F631)</f>
        <v>1.5397698681334586E-4</v>
      </c>
      <c r="X631" s="75">
        <f>IF(ISERROR(F631/RawSEM!G631)=TRUE,0,F631/RawSEM!G631)</f>
        <v>-5.7953922609075923E-3</v>
      </c>
      <c r="Y631" s="75">
        <f>IF(ISERROR(G631/RawSEM!H631)=TRUE,0,G631/RawSEM!H631)</f>
        <v>-4.3230657366065753E-3</v>
      </c>
      <c r="Z631" s="75">
        <f>IF(ISERROR(H631/RawSEM!I631)=TRUE,0,H631/RawSEM!I631)</f>
        <v>1.1677244934803849E-2</v>
      </c>
      <c r="AA631" s="75">
        <f>IF(ISERROR(I631/RawSEM!J631)=TRUE,0,I631/RawSEM!J631)</f>
        <v>-3.2451926535277988E-2</v>
      </c>
      <c r="AB631" s="56" t="str">
        <f t="shared" si="44"/>
        <v>13-Apr-2025  Bl No 54</v>
      </c>
      <c r="CQ631" s="75"/>
      <c r="CR631" s="75"/>
      <c r="CS631" s="75"/>
      <c r="CT631" s="75"/>
      <c r="CU631" s="75"/>
      <c r="CV631" s="75"/>
      <c r="CW631" s="75"/>
      <c r="CX631" s="56"/>
    </row>
    <row r="632" spans="1:102" ht="17.100000000000001" customHeight="1" x14ac:dyDescent="0.25">
      <c r="A632" s="60">
        <f>RawSEM!A632</f>
        <v>45760</v>
      </c>
      <c r="B632" s="18">
        <v>55</v>
      </c>
      <c r="C632" s="20">
        <f>-RawSEM!D632+RawSCADA!D632</f>
        <v>-1.3719116666667333</v>
      </c>
      <c r="D632" s="20">
        <f>-RawSEM!E632+RawSCADA!E632</f>
        <v>0.46432944444444502</v>
      </c>
      <c r="E632" s="20">
        <f>-RawSEM!F632+RawSCADA!F632</f>
        <v>9.3947777777714236E-3</v>
      </c>
      <c r="F632" s="20">
        <f>-RawSEM!G632+RawSCADA!G632</f>
        <v>-0.18047988888888256</v>
      </c>
      <c r="G632" s="20">
        <f>-RawSEM!H632+RawSCADA!H632</f>
        <v>-0.44242144444444875</v>
      </c>
      <c r="H632" s="20">
        <f>-RawSEM!I632+RawSCADA!I632</f>
        <v>0.50606899999999655</v>
      </c>
      <c r="I632" s="20">
        <f>-RawSEM!J632+RawSCADA!J632</f>
        <v>-2.1083534444444467</v>
      </c>
      <c r="J632" s="56" t="str">
        <f t="shared" si="43"/>
        <v>13-Apr-2025  Bl No 55</v>
      </c>
      <c r="K632" s="18">
        <f t="shared" si="42"/>
        <v>13</v>
      </c>
      <c r="U632" s="75">
        <f>IF(ISERROR(C632/RawSEM!D632)=TRUE,0,C632/RawSEM!D632)</f>
        <v>-1.5275300559071615E-3</v>
      </c>
      <c r="V632" s="75">
        <f>IF(ISERROR(D632/RawSEM!E632)=TRUE,0,D632/RawSEM!E632)</f>
        <v>2.2735925696696865E-3</v>
      </c>
      <c r="W632" s="75">
        <f>IF(ISERROR(E632/RawSEM!F632)=TRUE,0,E632/RawSEM!F632)</f>
        <v>4.6609125869800064E-5</v>
      </c>
      <c r="X632" s="75">
        <f>IF(ISERROR(F632/RawSEM!G632)=TRUE,0,F632/RawSEM!G632)</f>
        <v>-1.8902059547481666E-3</v>
      </c>
      <c r="Y632" s="75">
        <f>IF(ISERROR(G632/RawSEM!H632)=TRUE,0,G632/RawSEM!H632)</f>
        <v>-4.3456451795973669E-3</v>
      </c>
      <c r="Z632" s="75">
        <f>IF(ISERROR(H632/RawSEM!I632)=TRUE,0,H632/RawSEM!I632)</f>
        <v>7.1814618668119305E-3</v>
      </c>
      <c r="AA632" s="75">
        <f>IF(ISERROR(I632/RawSEM!J632)=TRUE,0,I632/RawSEM!J632)</f>
        <v>-1.7744931964849772E-2</v>
      </c>
      <c r="AB632" s="56" t="str">
        <f t="shared" si="44"/>
        <v>13-Apr-2025  Bl No 55</v>
      </c>
      <c r="CQ632" s="75"/>
      <c r="CR632" s="75"/>
      <c r="CS632" s="75"/>
      <c r="CT632" s="75"/>
      <c r="CU632" s="75"/>
      <c r="CV632" s="75"/>
      <c r="CW632" s="75"/>
      <c r="CX632" s="56"/>
    </row>
    <row r="633" spans="1:102" ht="17.100000000000001" customHeight="1" x14ac:dyDescent="0.25">
      <c r="A633" s="60">
        <f>RawSEM!A633</f>
        <v>45760</v>
      </c>
      <c r="B633" s="18">
        <v>56</v>
      </c>
      <c r="C633" s="20">
        <f>-RawSEM!D633+RawSCADA!D633</f>
        <v>-1.1146797777778374</v>
      </c>
      <c r="D633" s="20">
        <f>-RawSEM!E633+RawSCADA!E633</f>
        <v>0.33707700000002205</v>
      </c>
      <c r="E633" s="20">
        <f>-RawSEM!F633+RawSCADA!F633</f>
        <v>-0.40741411111110892</v>
      </c>
      <c r="F633" s="20">
        <f>-RawSEM!G633+RawSCADA!G633</f>
        <v>0.1252317777777705</v>
      </c>
      <c r="G633" s="20">
        <f>-RawSEM!H633+RawSCADA!H633</f>
        <v>9.7750222222231287E-2</v>
      </c>
      <c r="H633" s="20">
        <f>-RawSEM!I633+RawSCADA!I633</f>
        <v>0.20373599999999215</v>
      </c>
      <c r="I633" s="20">
        <f>-RawSEM!J633+RawSCADA!J633</f>
        <v>-3.6534542222222228</v>
      </c>
      <c r="J633" s="56" t="str">
        <f t="shared" si="43"/>
        <v>13-Apr-2025  Bl No 56</v>
      </c>
      <c r="K633" s="18">
        <f t="shared" si="42"/>
        <v>13</v>
      </c>
      <c r="U633" s="75">
        <f>IF(ISERROR(C633/RawSEM!D633)=TRUE,0,C633/RawSEM!D633)</f>
        <v>-1.2494107619246549E-3</v>
      </c>
      <c r="V633" s="75">
        <f>IF(ISERROR(D633/RawSEM!E633)=TRUE,0,D633/RawSEM!E633)</f>
        <v>1.6548396714729224E-3</v>
      </c>
      <c r="W633" s="75">
        <f>IF(ISERROR(E633/RawSEM!F633)=TRUE,0,E633/RawSEM!F633)</f>
        <v>-1.970869063705671E-3</v>
      </c>
      <c r="X633" s="75">
        <f>IF(ISERROR(F633/RawSEM!G633)=TRUE,0,F633/RawSEM!G633)</f>
        <v>1.3080690953355281E-3</v>
      </c>
      <c r="Y633" s="75">
        <f>IF(ISERROR(G633/RawSEM!H633)=TRUE,0,G633/RawSEM!H633)</f>
        <v>9.5059653781596966E-4</v>
      </c>
      <c r="Z633" s="75">
        <f>IF(ISERROR(H633/RawSEM!I633)=TRUE,0,H633/RawSEM!I633)</f>
        <v>2.7970345963755096E-3</v>
      </c>
      <c r="AA633" s="75">
        <f>IF(ISERROR(I633/RawSEM!J633)=TRUE,0,I633/RawSEM!J633)</f>
        <v>-3.1229521026421889E-2</v>
      </c>
      <c r="AB633" s="56" t="str">
        <f t="shared" si="44"/>
        <v>13-Apr-2025  Bl No 56</v>
      </c>
      <c r="CQ633" s="75"/>
      <c r="CR633" s="75"/>
      <c r="CS633" s="75"/>
      <c r="CT633" s="75"/>
      <c r="CU633" s="75"/>
      <c r="CV633" s="75"/>
      <c r="CW633" s="75"/>
      <c r="CX633" s="56"/>
    </row>
    <row r="634" spans="1:102" ht="17.100000000000001" customHeight="1" x14ac:dyDescent="0.25">
      <c r="A634" s="60">
        <f>RawSEM!A634</f>
        <v>45760</v>
      </c>
      <c r="B634" s="18">
        <v>57</v>
      </c>
      <c r="C634" s="20">
        <f>-RawSEM!D634+RawSCADA!D634</f>
        <v>-4.3201193333333094</v>
      </c>
      <c r="D634" s="20">
        <f>-RawSEM!E634+RawSCADA!E634</f>
        <v>2.0703173333333496</v>
      </c>
      <c r="E634" s="20">
        <f>-RawSEM!F634+RawSCADA!F634</f>
        <v>-0.5016992222222143</v>
      </c>
      <c r="F634" s="20">
        <f>-RawSEM!G634+RawSCADA!G634</f>
        <v>-0.7227619999999888</v>
      </c>
      <c r="G634" s="20">
        <f>-RawSEM!H634+RawSCADA!H634</f>
        <v>-0.49476755555555485</v>
      </c>
      <c r="H634" s="20">
        <f>-RawSEM!I634+RawSCADA!I634</f>
        <v>-2.899966666666387E-2</v>
      </c>
      <c r="I634" s="20">
        <f>-RawSEM!J634+RawSCADA!J634</f>
        <v>-1.3100203333333411</v>
      </c>
      <c r="J634" s="56" t="str">
        <f t="shared" si="43"/>
        <v>13-Apr-2025  Bl No 57</v>
      </c>
      <c r="K634" s="18">
        <f t="shared" si="42"/>
        <v>13</v>
      </c>
      <c r="U634" s="75">
        <f>IF(ISERROR(C634/RawSEM!D634)=TRUE,0,C634/RawSEM!D634)</f>
        <v>-4.622720648456858E-3</v>
      </c>
      <c r="V634" s="75">
        <f>IF(ISERROR(D634/RawSEM!E634)=TRUE,0,D634/RawSEM!E634)</f>
        <v>1.0814461403865857E-2</v>
      </c>
      <c r="W634" s="75">
        <f>IF(ISERROR(E634/RawSEM!F634)=TRUE,0,E634/RawSEM!F634)</f>
        <v>-2.4085046327767135E-3</v>
      </c>
      <c r="X634" s="75">
        <f>IF(ISERROR(F634/RawSEM!G634)=TRUE,0,F634/RawSEM!G634)</f>
        <v>-7.2984924488338366E-3</v>
      </c>
      <c r="Y634" s="75">
        <f>IF(ISERROR(G634/RawSEM!H634)=TRUE,0,G634/RawSEM!H634)</f>
        <v>-4.9639573356163704E-3</v>
      </c>
      <c r="Z634" s="75">
        <f>IF(ISERROR(H634/RawSEM!I634)=TRUE,0,H634/RawSEM!I634)</f>
        <v>-3.9562551386429441E-4</v>
      </c>
      <c r="AA634" s="75">
        <f>IF(ISERROR(I634/RawSEM!J634)=TRUE,0,I634/RawSEM!J634)</f>
        <v>-1.1788051720249049E-2</v>
      </c>
      <c r="AB634" s="56" t="str">
        <f t="shared" si="44"/>
        <v>13-Apr-2025  Bl No 57</v>
      </c>
      <c r="CQ634" s="75"/>
      <c r="CR634" s="75"/>
      <c r="CS634" s="75"/>
      <c r="CT634" s="75"/>
      <c r="CU634" s="75"/>
      <c r="CV634" s="75"/>
      <c r="CW634" s="75"/>
      <c r="CX634" s="56"/>
    </row>
    <row r="635" spans="1:102" ht="17.100000000000001" customHeight="1" x14ac:dyDescent="0.25">
      <c r="A635" s="60">
        <f>RawSEM!A635</f>
        <v>45760</v>
      </c>
      <c r="B635" s="18">
        <v>58</v>
      </c>
      <c r="C635" s="20">
        <f>-RawSEM!D635+RawSCADA!D635</f>
        <v>-2.7952388888888891</v>
      </c>
      <c r="D635" s="20">
        <f>-RawSEM!E635+RawSCADA!E635</f>
        <v>0.20737666666664722</v>
      </c>
      <c r="E635" s="20">
        <f>-RawSEM!F635+RawSCADA!F635</f>
        <v>-5.0006888888873391E-2</v>
      </c>
      <c r="F635" s="20">
        <f>-RawSEM!G635+RawSCADA!G635</f>
        <v>3.2669111111118809E-2</v>
      </c>
      <c r="G635" s="20">
        <f>-RawSEM!H635+RawSCADA!H635</f>
        <v>-0.61425700000000916</v>
      </c>
      <c r="H635" s="20">
        <f>-RawSEM!I635+RawSCADA!I635</f>
        <v>-0.13021344444445049</v>
      </c>
      <c r="I635" s="20">
        <f>-RawSEM!J635+RawSCADA!J635</f>
        <v>-2.0199971111111097</v>
      </c>
      <c r="J635" s="56" t="str">
        <f t="shared" si="43"/>
        <v>13-Apr-2025  Bl No 58</v>
      </c>
      <c r="K635" s="18">
        <f t="shared" si="42"/>
        <v>13</v>
      </c>
      <c r="U635" s="75">
        <f>IF(ISERROR(C635/RawSEM!D635)=TRUE,0,C635/RawSEM!D635)</f>
        <v>-2.9208459430529331E-3</v>
      </c>
      <c r="V635" s="75">
        <f>IF(ISERROR(D635/RawSEM!E635)=TRUE,0,D635/RawSEM!E635)</f>
        <v>1.1382750714995515E-3</v>
      </c>
      <c r="W635" s="75">
        <f>IF(ISERROR(E635/RawSEM!F635)=TRUE,0,E635/RawSEM!F635)</f>
        <v>-2.4249714808751094E-4</v>
      </c>
      <c r="X635" s="75">
        <f>IF(ISERROR(F635/RawSEM!G635)=TRUE,0,F635/RawSEM!G635)</f>
        <v>3.1940087555880358E-4</v>
      </c>
      <c r="Y635" s="75">
        <f>IF(ISERROR(G635/RawSEM!H635)=TRUE,0,G635/RawSEM!H635)</f>
        <v>-6.0471698484706191E-3</v>
      </c>
      <c r="Z635" s="75">
        <f>IF(ISERROR(H635/RawSEM!I635)=TRUE,0,H635/RawSEM!I635)</f>
        <v>-1.697184742613062E-3</v>
      </c>
      <c r="AA635" s="75">
        <f>IF(ISERROR(I635/RawSEM!J635)=TRUE,0,I635/RawSEM!J635)</f>
        <v>-1.7617155218794128E-2</v>
      </c>
      <c r="AB635" s="56" t="str">
        <f t="shared" si="44"/>
        <v>13-Apr-2025  Bl No 58</v>
      </c>
      <c r="CQ635" s="75"/>
      <c r="CR635" s="75"/>
      <c r="CS635" s="75"/>
      <c r="CT635" s="75"/>
      <c r="CU635" s="75"/>
      <c r="CV635" s="75"/>
      <c r="CW635" s="75"/>
      <c r="CX635" s="56"/>
    </row>
    <row r="636" spans="1:102" ht="17.100000000000001" customHeight="1" x14ac:dyDescent="0.25">
      <c r="A636" s="60">
        <f>RawSEM!A636</f>
        <v>45760</v>
      </c>
      <c r="B636" s="18">
        <v>59</v>
      </c>
      <c r="C636" s="20">
        <f>-RawSEM!D636+RawSCADA!D636</f>
        <v>2.3519096666666428</v>
      </c>
      <c r="D636" s="20">
        <f>-RawSEM!E636+RawSCADA!E636</f>
        <v>0.87192922222223501</v>
      </c>
      <c r="E636" s="20">
        <f>-RawSEM!F636+RawSCADA!F636</f>
        <v>0.14212422222220766</v>
      </c>
      <c r="F636" s="20">
        <f>-RawSEM!G636+RawSCADA!G636</f>
        <v>0.28893833333333419</v>
      </c>
      <c r="G636" s="20">
        <f>-RawSEM!H636+RawSCADA!H636</f>
        <v>-0.52548911111111352</v>
      </c>
      <c r="H636" s="20">
        <f>-RawSEM!I636+RawSCADA!I636</f>
        <v>0.27111911111110487</v>
      </c>
      <c r="I636" s="20">
        <f>-RawSEM!J636+RawSCADA!J636</f>
        <v>-2.5251291111111129</v>
      </c>
      <c r="J636" s="56" t="str">
        <f t="shared" si="43"/>
        <v>13-Apr-2025  Bl No 59</v>
      </c>
      <c r="K636" s="18">
        <f t="shared" si="42"/>
        <v>13</v>
      </c>
      <c r="U636" s="75">
        <f>IF(ISERROR(C636/RawSEM!D636)=TRUE,0,C636/RawSEM!D636)</f>
        <v>2.4606087202554208E-3</v>
      </c>
      <c r="V636" s="75">
        <f>IF(ISERROR(D636/RawSEM!E636)=TRUE,0,D636/RawSEM!E636)</f>
        <v>4.7447470527953155E-3</v>
      </c>
      <c r="W636" s="75">
        <f>IF(ISERROR(E636/RawSEM!F636)=TRUE,0,E636/RawSEM!F636)</f>
        <v>6.7186968338258117E-4</v>
      </c>
      <c r="X636" s="75">
        <f>IF(ISERROR(F636/RawSEM!G636)=TRUE,0,F636/RawSEM!G636)</f>
        <v>2.8686621831589734E-3</v>
      </c>
      <c r="Y636" s="75">
        <f>IF(ISERROR(G636/RawSEM!H636)=TRUE,0,G636/RawSEM!H636)</f>
        <v>-4.8473277904869895E-3</v>
      </c>
      <c r="Z636" s="75">
        <f>IF(ISERROR(H636/RawSEM!I636)=TRUE,0,H636/RawSEM!I636)</f>
        <v>3.3997320421419791E-3</v>
      </c>
      <c r="AA636" s="75">
        <f>IF(ISERROR(I636/RawSEM!J636)=TRUE,0,I636/RawSEM!J636)</f>
        <v>-2.1095481295832188E-2</v>
      </c>
      <c r="AB636" s="56" t="str">
        <f t="shared" si="44"/>
        <v>13-Apr-2025  Bl No 59</v>
      </c>
      <c r="CQ636" s="75"/>
      <c r="CR636" s="75"/>
      <c r="CS636" s="75"/>
      <c r="CT636" s="75"/>
      <c r="CU636" s="75"/>
      <c r="CV636" s="75"/>
      <c r="CW636" s="75"/>
      <c r="CX636" s="56"/>
    </row>
    <row r="637" spans="1:102" ht="17.100000000000001" customHeight="1" x14ac:dyDescent="0.25">
      <c r="A637" s="60">
        <f>RawSEM!A637</f>
        <v>45760</v>
      </c>
      <c r="B637" s="18">
        <v>60</v>
      </c>
      <c r="C637" s="20">
        <f>-RawSEM!D637+RawSCADA!D637</f>
        <v>-4.1637535555555587</v>
      </c>
      <c r="D637" s="20">
        <f>-RawSEM!E637+RawSCADA!E637</f>
        <v>0.35639377777778236</v>
      </c>
      <c r="E637" s="20">
        <f>-RawSEM!F637+RawSCADA!F637</f>
        <v>0.69674588888889843</v>
      </c>
      <c r="F637" s="20">
        <f>-RawSEM!G637+RawSCADA!G637</f>
        <v>-0.37602555555555739</v>
      </c>
      <c r="G637" s="20">
        <f>-RawSEM!H637+RawSCADA!H637</f>
        <v>-0.27875566666666884</v>
      </c>
      <c r="H637" s="20">
        <f>-RawSEM!I637+RawSCADA!I637</f>
        <v>0.41100888888888676</v>
      </c>
      <c r="I637" s="20">
        <f>-RawSEM!J637+RawSCADA!J637</f>
        <v>-3.242724333333328</v>
      </c>
      <c r="J637" s="56" t="str">
        <f t="shared" si="43"/>
        <v>13-Apr-2025  Bl No 60</v>
      </c>
      <c r="K637" s="18">
        <f t="shared" si="42"/>
        <v>13</v>
      </c>
      <c r="U637" s="75">
        <f>IF(ISERROR(C637/RawSEM!D637)=TRUE,0,C637/RawSEM!D637)</f>
        <v>-4.2555379687277354E-3</v>
      </c>
      <c r="V637" s="75">
        <f>IF(ISERROR(D637/RawSEM!E637)=TRUE,0,D637/RawSEM!E637)</f>
        <v>1.9079519890178335E-3</v>
      </c>
      <c r="W637" s="75">
        <f>IF(ISERROR(E637/RawSEM!F637)=TRUE,0,E637/RawSEM!F637)</f>
        <v>3.4473086287814163E-3</v>
      </c>
      <c r="X637" s="75">
        <f>IF(ISERROR(F637/RawSEM!G637)=TRUE,0,F637/RawSEM!G637)</f>
        <v>-3.8628183265324691E-3</v>
      </c>
      <c r="Y637" s="75">
        <f>IF(ISERROR(G637/RawSEM!H637)=TRUE,0,G637/RawSEM!H637)</f>
        <v>-2.4241984146862027E-3</v>
      </c>
      <c r="Z637" s="75">
        <f>IF(ISERROR(H637/RawSEM!I637)=TRUE,0,H637/RawSEM!I637)</f>
        <v>4.9745455093157158E-3</v>
      </c>
      <c r="AA637" s="75">
        <f>IF(ISERROR(I637/RawSEM!J637)=TRUE,0,I637/RawSEM!J637)</f>
        <v>-2.7112354295983118E-2</v>
      </c>
      <c r="AB637" s="56" t="str">
        <f t="shared" si="44"/>
        <v>13-Apr-2025  Bl No 60</v>
      </c>
      <c r="CQ637" s="75"/>
      <c r="CR637" s="75"/>
      <c r="CS637" s="75"/>
      <c r="CT637" s="75"/>
      <c r="CU637" s="75"/>
      <c r="CV637" s="75"/>
      <c r="CW637" s="75"/>
      <c r="CX637" s="56"/>
    </row>
    <row r="638" spans="1:102" ht="17.100000000000001" customHeight="1" x14ac:dyDescent="0.25">
      <c r="A638" s="60">
        <f>RawSEM!A638</f>
        <v>45760</v>
      </c>
      <c r="B638" s="18">
        <v>61</v>
      </c>
      <c r="C638" s="20">
        <f>-RawSEM!D638+RawSCADA!D638</f>
        <v>-2.1838109999999915</v>
      </c>
      <c r="D638" s="20">
        <f>-RawSEM!E638+RawSCADA!E638</f>
        <v>-0.62399155555556263</v>
      </c>
      <c r="E638" s="20">
        <f>-RawSEM!F638+RawSCADA!F638</f>
        <v>-0.71426677777776604</v>
      </c>
      <c r="F638" s="20">
        <f>-RawSEM!G638+RawSCADA!G638</f>
        <v>-0.58211833333332663</v>
      </c>
      <c r="G638" s="20">
        <f>-RawSEM!H638+RawSCADA!H638</f>
        <v>-0.67403555555554817</v>
      </c>
      <c r="H638" s="20">
        <f>-RawSEM!I638+RawSCADA!I638</f>
        <v>-6.9927000000006956E-2</v>
      </c>
      <c r="I638" s="20">
        <f>-RawSEM!J638+RawSCADA!J638</f>
        <v>-2.9694161111111157</v>
      </c>
      <c r="J638" s="56" t="str">
        <f t="shared" si="43"/>
        <v>13-Apr-2025  Bl No 61</v>
      </c>
      <c r="K638" s="18">
        <f t="shared" si="42"/>
        <v>13</v>
      </c>
      <c r="U638" s="75">
        <f>IF(ISERROR(C638/RawSEM!D638)=TRUE,0,C638/RawSEM!D638)</f>
        <v>-2.1576711847165939E-3</v>
      </c>
      <c r="V638" s="75">
        <f>IF(ISERROR(D638/RawSEM!E638)=TRUE,0,D638/RawSEM!E638)</f>
        <v>-3.0524530233623955E-3</v>
      </c>
      <c r="W638" s="75">
        <f>IF(ISERROR(E638/RawSEM!F638)=TRUE,0,E638/RawSEM!F638)</f>
        <v>-3.3819257550514203E-3</v>
      </c>
      <c r="X638" s="75">
        <f>IF(ISERROR(F638/RawSEM!G638)=TRUE,0,F638/RawSEM!G638)</f>
        <v>-5.7222200552544652E-3</v>
      </c>
      <c r="Y638" s="75">
        <f>IF(ISERROR(G638/RawSEM!H638)=TRUE,0,G638/RawSEM!H638)</f>
        <v>-5.863218124178394E-3</v>
      </c>
      <c r="Z638" s="75">
        <f>IF(ISERROR(H638/RawSEM!I638)=TRUE,0,H638/RawSEM!I638)</f>
        <v>-8.2445529145452456E-4</v>
      </c>
      <c r="AA638" s="75">
        <f>IF(ISERROR(I638/RawSEM!J638)=TRUE,0,I638/RawSEM!J638)</f>
        <v>-2.5010748407345306E-2</v>
      </c>
      <c r="AB638" s="56" t="str">
        <f t="shared" si="44"/>
        <v>13-Apr-2025  Bl No 61</v>
      </c>
      <c r="CQ638" s="75"/>
      <c r="CR638" s="75"/>
      <c r="CS638" s="75"/>
      <c r="CT638" s="75"/>
      <c r="CU638" s="75"/>
      <c r="CV638" s="75"/>
      <c r="CW638" s="75"/>
      <c r="CX638" s="56"/>
    </row>
    <row r="639" spans="1:102" ht="17.100000000000001" customHeight="1" x14ac:dyDescent="0.25">
      <c r="A639" s="60">
        <f>RawSEM!A639</f>
        <v>45760</v>
      </c>
      <c r="B639" s="18">
        <v>62</v>
      </c>
      <c r="C639" s="20">
        <f>-RawSEM!D639+RawSCADA!D639</f>
        <v>-3.367812666666623</v>
      </c>
      <c r="D639" s="20">
        <f>-RawSEM!E639+RawSCADA!E639</f>
        <v>0.23984122222222481</v>
      </c>
      <c r="E639" s="20">
        <f>-RawSEM!F639+RawSCADA!F639</f>
        <v>-0.22226788888886517</v>
      </c>
      <c r="F639" s="20">
        <f>-RawSEM!G639+RawSCADA!G639</f>
        <v>2.4496422222222236</v>
      </c>
      <c r="G639" s="20">
        <f>-RawSEM!H639+RawSCADA!H639</f>
        <v>-6.4568584444444355</v>
      </c>
      <c r="H639" s="20">
        <f>-RawSEM!I639+RawSCADA!I639</f>
        <v>-6.4314777777781273E-2</v>
      </c>
      <c r="I639" s="20">
        <f>-RawSEM!J639+RawSCADA!J639</f>
        <v>-2.9299864444444523</v>
      </c>
      <c r="J639" s="56" t="str">
        <f t="shared" si="43"/>
        <v>13-Apr-2025  Bl No 62</v>
      </c>
      <c r="K639" s="18">
        <f t="shared" si="42"/>
        <v>13</v>
      </c>
      <c r="U639" s="75">
        <f>IF(ISERROR(C639/RawSEM!D639)=TRUE,0,C639/RawSEM!D639)</f>
        <v>-3.2952378990261178E-3</v>
      </c>
      <c r="V639" s="75">
        <f>IF(ISERROR(D639/RawSEM!E639)=TRUE,0,D639/RawSEM!E639)</f>
        <v>1.1938368775080068E-3</v>
      </c>
      <c r="W639" s="75">
        <f>IF(ISERROR(E639/RawSEM!F639)=TRUE,0,E639/RawSEM!F639)</f>
        <v>-1.0343044490770661E-3</v>
      </c>
      <c r="X639" s="75">
        <f>IF(ISERROR(F639/RawSEM!G639)=TRUE,0,F639/RawSEM!G639)</f>
        <v>2.284525066114694E-2</v>
      </c>
      <c r="Y639" s="75">
        <f>IF(ISERROR(G639/RawSEM!H639)=TRUE,0,G639/RawSEM!H639)</f>
        <v>-5.2047933549722994E-2</v>
      </c>
      <c r="Z639" s="75">
        <f>IF(ISERROR(H639/RawSEM!I639)=TRUE,0,H639/RawSEM!I639)</f>
        <v>-7.4446672058216278E-4</v>
      </c>
      <c r="AA639" s="75">
        <f>IF(ISERROR(I639/RawSEM!J639)=TRUE,0,I639/RawSEM!J639)</f>
        <v>-2.4775635243837791E-2</v>
      </c>
      <c r="AB639" s="56" t="str">
        <f t="shared" si="44"/>
        <v>13-Apr-2025  Bl No 62</v>
      </c>
      <c r="CQ639" s="75"/>
      <c r="CR639" s="75"/>
      <c r="CS639" s="75"/>
      <c r="CT639" s="75"/>
      <c r="CU639" s="75"/>
      <c r="CV639" s="75"/>
      <c r="CW639" s="75"/>
      <c r="CX639" s="56"/>
    </row>
    <row r="640" spans="1:102" ht="17.100000000000001" customHeight="1" x14ac:dyDescent="0.25">
      <c r="A640" s="60">
        <f>RawSEM!A640</f>
        <v>45760</v>
      </c>
      <c r="B640" s="18">
        <v>63</v>
      </c>
      <c r="C640" s="20">
        <f>-RawSEM!D640+RawSCADA!D640</f>
        <v>-9.5414006666667319</v>
      </c>
      <c r="D640" s="20">
        <f>-RawSEM!E640+RawSCADA!E640</f>
        <v>1.171459777777784</v>
      </c>
      <c r="E640" s="20">
        <f>-RawSEM!F640+RawSCADA!F640</f>
        <v>0.13938277777776875</v>
      </c>
      <c r="F640" s="20">
        <f>-RawSEM!G640+RawSCADA!G640</f>
        <v>11.400408222222225</v>
      </c>
      <c r="G640" s="20">
        <f>-RawSEM!H640+RawSCADA!H640</f>
        <v>-12.382722666666666</v>
      </c>
      <c r="H640" s="20">
        <f>-RawSEM!I640+RawSCADA!I640</f>
        <v>5.176045666666667</v>
      </c>
      <c r="I640" s="20">
        <f>-RawSEM!J640+RawSCADA!J640</f>
        <v>-4.4608138888888789</v>
      </c>
      <c r="J640" s="56" t="str">
        <f t="shared" si="43"/>
        <v>13-Apr-2025  Bl No 63</v>
      </c>
      <c r="K640" s="18">
        <f t="shared" si="42"/>
        <v>13</v>
      </c>
      <c r="U640" s="75">
        <f>IF(ISERROR(C640/RawSEM!D640)=TRUE,0,C640/RawSEM!D640)</f>
        <v>-9.2946359274652512E-3</v>
      </c>
      <c r="V640" s="75">
        <f>IF(ISERROR(D640/RawSEM!E640)=TRUE,0,D640/RawSEM!E640)</f>
        <v>5.8173264102725419E-3</v>
      </c>
      <c r="W640" s="75">
        <f>IF(ISERROR(E640/RawSEM!F640)=TRUE,0,E640/RawSEM!F640)</f>
        <v>6.4529063786004047E-4</v>
      </c>
      <c r="X640" s="75">
        <f>IF(ISERROR(F640/RawSEM!G640)=TRUE,0,F640/RawSEM!G640)</f>
        <v>0.10542189647406183</v>
      </c>
      <c r="Y640" s="75">
        <f>IF(ISERROR(G640/RawSEM!H640)=TRUE,0,G640/RawSEM!H640)</f>
        <v>-9.0399617650379821E-2</v>
      </c>
      <c r="Z640" s="75">
        <f>IF(ISERROR(H640/RawSEM!I640)=TRUE,0,H640/RawSEM!I640)</f>
        <v>6.5688526268410222E-2</v>
      </c>
      <c r="AA640" s="75">
        <f>IF(ISERROR(I640/RawSEM!J640)=TRUE,0,I640/RawSEM!J640)</f>
        <v>-3.8962339976879104E-2</v>
      </c>
      <c r="AB640" s="56" t="str">
        <f t="shared" si="44"/>
        <v>13-Apr-2025  Bl No 63</v>
      </c>
      <c r="CQ640" s="75"/>
      <c r="CR640" s="75"/>
      <c r="CS640" s="75"/>
      <c r="CT640" s="75"/>
      <c r="CU640" s="75"/>
      <c r="CV640" s="75"/>
      <c r="CW640" s="75"/>
      <c r="CX640" s="56"/>
    </row>
    <row r="641" spans="1:102" ht="17.100000000000001" customHeight="1" x14ac:dyDescent="0.25">
      <c r="A641" s="60">
        <f>RawSEM!A641</f>
        <v>45760</v>
      </c>
      <c r="B641" s="18">
        <v>64</v>
      </c>
      <c r="C641" s="20">
        <f>-RawSEM!D641+RawSCADA!D641</f>
        <v>-6.5564151111111642</v>
      </c>
      <c r="D641" s="20">
        <f>-RawSEM!E641+RawSCADA!E641</f>
        <v>3.1937444444452012E-2</v>
      </c>
      <c r="E641" s="20">
        <f>-RawSEM!F641+RawSCADA!F641</f>
        <v>6.8747444444454686E-2</v>
      </c>
      <c r="F641" s="20">
        <f>-RawSEM!G641+RawSCADA!G641</f>
        <v>-0.61824355555556565</v>
      </c>
      <c r="G641" s="20">
        <f>-RawSEM!H641+RawSCADA!H641</f>
        <v>-0.26254977777779231</v>
      </c>
      <c r="H641" s="20">
        <f>-RawSEM!I641+RawSCADA!I641</f>
        <v>0.16060522222221607</v>
      </c>
      <c r="I641" s="20">
        <f>-RawSEM!J641+RawSCADA!J641</f>
        <v>-2.6445574444444304</v>
      </c>
      <c r="J641" s="56" t="str">
        <f t="shared" si="43"/>
        <v>13-Apr-2025  Bl No 64</v>
      </c>
      <c r="K641" s="18">
        <f t="shared" si="42"/>
        <v>13</v>
      </c>
      <c r="U641" s="75">
        <f>IF(ISERROR(C641/RawSEM!D641)=TRUE,0,C641/RawSEM!D641)</f>
        <v>-6.3264693586949135E-3</v>
      </c>
      <c r="V641" s="75">
        <f>IF(ISERROR(D641/RawSEM!E641)=TRUE,0,D641/RawSEM!E641)</f>
        <v>1.5430961545098557E-4</v>
      </c>
      <c r="W641" s="75">
        <f>IF(ISERROR(E641/RawSEM!F641)=TRUE,0,E641/RawSEM!F641)</f>
        <v>3.1794930772095033E-4</v>
      </c>
      <c r="X641" s="75">
        <f>IF(ISERROR(F641/RawSEM!G641)=TRUE,0,F641/RawSEM!G641)</f>
        <v>-5.6461986769169303E-3</v>
      </c>
      <c r="Y641" s="75">
        <f>IF(ISERROR(G641/RawSEM!H641)=TRUE,0,G641/RawSEM!H641)</f>
        <v>-1.9427409117518521E-3</v>
      </c>
      <c r="Z641" s="75">
        <f>IF(ISERROR(H641/RawSEM!I641)=TRUE,0,H641/RawSEM!I641)</f>
        <v>2.0908218019305763E-3</v>
      </c>
      <c r="AA641" s="75">
        <f>IF(ISERROR(I641/RawSEM!J641)=TRUE,0,I641/RawSEM!J641)</f>
        <v>-2.264377516871734E-2</v>
      </c>
      <c r="AB641" s="56" t="str">
        <f t="shared" si="44"/>
        <v>13-Apr-2025  Bl No 64</v>
      </c>
      <c r="CQ641" s="75"/>
      <c r="CR641" s="75"/>
      <c r="CS641" s="75"/>
      <c r="CT641" s="75"/>
      <c r="CU641" s="75"/>
      <c r="CV641" s="75"/>
      <c r="CW641" s="75"/>
      <c r="CX641" s="56"/>
    </row>
    <row r="642" spans="1:102" ht="17.100000000000001" customHeight="1" x14ac:dyDescent="0.25">
      <c r="A642" s="60">
        <f>RawSEM!A642</f>
        <v>45760</v>
      </c>
      <c r="B642" s="18">
        <v>65</v>
      </c>
      <c r="C642" s="20">
        <f>-RawSEM!D642+RawSCADA!D642</f>
        <v>-5.226191888888934</v>
      </c>
      <c r="D642" s="20">
        <f>-RawSEM!E642+RawSCADA!E642</f>
        <v>0.11332088888889302</v>
      </c>
      <c r="E642" s="20">
        <f>-RawSEM!F642+RawSCADA!F642</f>
        <v>0.54221422222221349</v>
      </c>
      <c r="F642" s="20">
        <f>-RawSEM!G642+RawSCADA!G642</f>
        <v>-0.72459055555556517</v>
      </c>
      <c r="G642" s="20">
        <f>-RawSEM!H642+RawSCADA!H642</f>
        <v>-0.33443833333333828</v>
      </c>
      <c r="H642" s="20">
        <f>-RawSEM!I642+RawSCADA!I642</f>
        <v>0.29876066666666645</v>
      </c>
      <c r="I642" s="20">
        <f>-RawSEM!J642+RawSCADA!J642</f>
        <v>-2.7663472222222225</v>
      </c>
      <c r="J642" s="56" t="str">
        <f t="shared" si="43"/>
        <v>13-Apr-2025  Bl No 65</v>
      </c>
      <c r="K642" s="18">
        <f t="shared" ref="K642:K673" si="45">DAY(A642)</f>
        <v>13</v>
      </c>
      <c r="U642" s="75">
        <f>IF(ISERROR(C642/RawSEM!D642)=TRUE,0,C642/RawSEM!D642)</f>
        <v>-4.9983461388716875E-3</v>
      </c>
      <c r="V642" s="75">
        <f>IF(ISERROR(D642/RawSEM!E642)=TRUE,0,D642/RawSEM!E642)</f>
        <v>5.3776684780560682E-4</v>
      </c>
      <c r="W642" s="75">
        <f>IF(ISERROR(E642/RawSEM!F642)=TRUE,0,E642/RawSEM!F642)</f>
        <v>2.5424483117320617E-3</v>
      </c>
      <c r="X642" s="75">
        <f>IF(ISERROR(F642/RawSEM!G642)=TRUE,0,F642/RawSEM!G642)</f>
        <v>-5.9121571851071522E-3</v>
      </c>
      <c r="Y642" s="75">
        <f>IF(ISERROR(G642/RawSEM!H642)=TRUE,0,G642/RawSEM!H642)</f>
        <v>-2.4436100297330621E-3</v>
      </c>
      <c r="Z642" s="75">
        <f>IF(ISERROR(H642/RawSEM!I642)=TRUE,0,H642/RawSEM!I642)</f>
        <v>3.857086543691858E-3</v>
      </c>
      <c r="AA642" s="75">
        <f>IF(ISERROR(I642/RawSEM!J642)=TRUE,0,I642/RawSEM!J642)</f>
        <v>-2.3665514811950547E-2</v>
      </c>
      <c r="AB642" s="56" t="str">
        <f t="shared" si="44"/>
        <v>13-Apr-2025  Bl No 65</v>
      </c>
      <c r="CQ642" s="75"/>
      <c r="CR642" s="75"/>
      <c r="CS642" s="75"/>
      <c r="CT642" s="75"/>
      <c r="CU642" s="75"/>
      <c r="CV642" s="75"/>
      <c r="CW642" s="75"/>
      <c r="CX642" s="56"/>
    </row>
    <row r="643" spans="1:102" ht="17.100000000000001" customHeight="1" x14ac:dyDescent="0.25">
      <c r="A643" s="60">
        <f>RawSEM!A643</f>
        <v>45760</v>
      </c>
      <c r="B643" s="18">
        <v>66</v>
      </c>
      <c r="C643" s="20">
        <f>-RawSEM!D643+RawSCADA!D643</f>
        <v>-4.4028892222222566</v>
      </c>
      <c r="D643" s="20">
        <f>-RawSEM!E643+RawSCADA!E643</f>
        <v>0.31820888888890408</v>
      </c>
      <c r="E643" s="20">
        <f>-RawSEM!F643+RawSCADA!F643</f>
        <v>-0.84520588888889847</v>
      </c>
      <c r="F643" s="20">
        <f>-RawSEM!G643+RawSCADA!G643</f>
        <v>-0.33850444444442473</v>
      </c>
      <c r="G643" s="20">
        <f>-RawSEM!H643+RawSCADA!H643</f>
        <v>-6.4544888888889318E-2</v>
      </c>
      <c r="H643" s="20">
        <f>-RawSEM!I643+RawSCADA!I643</f>
        <v>5.5837999999994281E-2</v>
      </c>
      <c r="I643" s="20">
        <f>-RawSEM!J643+RawSCADA!J643</f>
        <v>-3.9253536666666662</v>
      </c>
      <c r="J643" s="56" t="str">
        <f t="shared" ref="J643:J673" si="46">TEXT(A643,"DD-MMM-YYYY") &amp;"  " &amp;"Bl No " &amp;B643</f>
        <v>13-Apr-2025  Bl No 66</v>
      </c>
      <c r="K643" s="18">
        <f t="shared" si="45"/>
        <v>13</v>
      </c>
      <c r="U643" s="75">
        <f>IF(ISERROR(C643/RawSEM!D643)=TRUE,0,C643/RawSEM!D643)</f>
        <v>-4.0985109918521565E-3</v>
      </c>
      <c r="V643" s="75">
        <f>IF(ISERROR(D643/RawSEM!E643)=TRUE,0,D643/RawSEM!E643)</f>
        <v>1.4703456519207783E-3</v>
      </c>
      <c r="W643" s="75">
        <f>IF(ISERROR(E643/RawSEM!F643)=TRUE,0,E643/RawSEM!F643)</f>
        <v>-3.8770094249795575E-3</v>
      </c>
      <c r="X643" s="75">
        <f>IF(ISERROR(F643/RawSEM!G643)=TRUE,0,F643/RawSEM!G643)</f>
        <v>-2.5312466476895561E-3</v>
      </c>
      <c r="Y643" s="75">
        <f>IF(ISERROR(G643/RawSEM!H643)=TRUE,0,G643/RawSEM!H643)</f>
        <v>-4.8326511596952167E-4</v>
      </c>
      <c r="Z643" s="75">
        <f>IF(ISERROR(H643/RawSEM!I643)=TRUE,0,H643/RawSEM!I643)</f>
        <v>7.012850655091316E-4</v>
      </c>
      <c r="AA643" s="75">
        <f>IF(ISERROR(I643/RawSEM!J643)=TRUE,0,I643/RawSEM!J643)</f>
        <v>-3.2116062857267529E-2</v>
      </c>
      <c r="AB643" s="56" t="str">
        <f t="shared" ref="AB643:AB673" si="47">TEXT(A643,"dd-mmm-yyyy") &amp;"  " &amp; "Bl No " &amp; B643:B643</f>
        <v>13-Apr-2025  Bl No 66</v>
      </c>
      <c r="CQ643" s="75"/>
      <c r="CR643" s="75"/>
      <c r="CS643" s="75"/>
      <c r="CT643" s="75"/>
      <c r="CU643" s="75"/>
      <c r="CV643" s="75"/>
      <c r="CW643" s="75"/>
      <c r="CX643" s="56"/>
    </row>
    <row r="644" spans="1:102" ht="17.100000000000001" customHeight="1" x14ac:dyDescent="0.25">
      <c r="A644" s="60">
        <f>RawSEM!A644</f>
        <v>45760</v>
      </c>
      <c r="B644" s="18">
        <v>67</v>
      </c>
      <c r="C644" s="20">
        <f>-RawSEM!D644+RawSCADA!D644</f>
        <v>-6.6183220000000347</v>
      </c>
      <c r="D644" s="20">
        <f>-RawSEM!E644+RawSCADA!E644</f>
        <v>-0.28726933333334159</v>
      </c>
      <c r="E644" s="20">
        <f>-RawSEM!F644+RawSCADA!F644</f>
        <v>-2.9558888888914225E-3</v>
      </c>
      <c r="F644" s="20">
        <f>-RawSEM!G644+RawSCADA!G644</f>
        <v>-0.27878877777777689</v>
      </c>
      <c r="G644" s="20">
        <f>-RawSEM!H644+RawSCADA!H644</f>
        <v>-0.14223144444443392</v>
      </c>
      <c r="H644" s="20">
        <f>-RawSEM!I644+RawSCADA!I644</f>
        <v>0.23335699999999804</v>
      </c>
      <c r="I644" s="20">
        <f>-RawSEM!J644+RawSCADA!J644</f>
        <v>-4.2216193333333365</v>
      </c>
      <c r="J644" s="56" t="str">
        <f t="shared" si="46"/>
        <v>13-Apr-2025  Bl No 67</v>
      </c>
      <c r="K644" s="18">
        <f t="shared" si="45"/>
        <v>13</v>
      </c>
      <c r="U644" s="75">
        <f>IF(ISERROR(C644/RawSEM!D644)=TRUE,0,C644/RawSEM!D644)</f>
        <v>-6.2055976770973549E-3</v>
      </c>
      <c r="V644" s="75">
        <f>IF(ISERROR(D644/RawSEM!E644)=TRUE,0,D644/RawSEM!E644)</f>
        <v>-1.2991558128316824E-3</v>
      </c>
      <c r="W644" s="75">
        <f>IF(ISERROR(E644/RawSEM!F644)=TRUE,0,E644/RawSEM!F644)</f>
        <v>-1.3769814132624797E-5</v>
      </c>
      <c r="X644" s="75">
        <f>IF(ISERROR(F644/RawSEM!G644)=TRUE,0,F644/RawSEM!G644)</f>
        <v>-2.0450269220716913E-3</v>
      </c>
      <c r="Y644" s="75">
        <f>IF(ISERROR(G644/RawSEM!H644)=TRUE,0,G644/RawSEM!H644)</f>
        <v>-1.0545786506485776E-3</v>
      </c>
      <c r="Z644" s="75">
        <f>IF(ISERROR(H644/RawSEM!I644)=TRUE,0,H644/RawSEM!I644)</f>
        <v>2.8809506172839264E-3</v>
      </c>
      <c r="AA644" s="75">
        <f>IF(ISERROR(I644/RawSEM!J644)=TRUE,0,I644/RawSEM!J644)</f>
        <v>-3.4825865967996715E-2</v>
      </c>
      <c r="AB644" s="56" t="str">
        <f t="shared" si="47"/>
        <v>13-Apr-2025  Bl No 67</v>
      </c>
      <c r="CQ644" s="75"/>
      <c r="CR644" s="75"/>
      <c r="CS644" s="75"/>
      <c r="CT644" s="75"/>
      <c r="CU644" s="75"/>
      <c r="CV644" s="75"/>
      <c r="CW644" s="75"/>
      <c r="CX644" s="56"/>
    </row>
    <row r="645" spans="1:102" ht="17.100000000000001" customHeight="1" x14ac:dyDescent="0.25">
      <c r="A645" s="60">
        <f>RawSEM!A645</f>
        <v>45760</v>
      </c>
      <c r="B645" s="18">
        <v>68</v>
      </c>
      <c r="C645" s="20">
        <f>-RawSEM!D645+RawSCADA!D645</f>
        <v>-10.403454999999894</v>
      </c>
      <c r="D645" s="20">
        <f>-RawSEM!E645+RawSCADA!E645</f>
        <v>1.8453407777777784</v>
      </c>
      <c r="E645" s="20">
        <f>-RawSEM!F645+RawSCADA!F645</f>
        <v>-0.5781159999999943</v>
      </c>
      <c r="F645" s="20">
        <f>-RawSEM!G645+RawSCADA!G645</f>
        <v>-0.56038688888887123</v>
      </c>
      <c r="G645" s="20">
        <f>-RawSEM!H645+RawSCADA!H645</f>
        <v>-6.3273333333341952E-2</v>
      </c>
      <c r="H645" s="20">
        <f>-RawSEM!I645+RawSCADA!I645</f>
        <v>4.803961666666666</v>
      </c>
      <c r="I645" s="20">
        <f>-RawSEM!J645+RawSCADA!J645</f>
        <v>-3.5345956666666751</v>
      </c>
      <c r="J645" s="56" t="str">
        <f t="shared" si="46"/>
        <v>13-Apr-2025  Bl No 68</v>
      </c>
      <c r="K645" s="18">
        <f t="shared" si="45"/>
        <v>13</v>
      </c>
      <c r="U645" s="75">
        <f>IF(ISERROR(C645/RawSEM!D645)=TRUE,0,C645/RawSEM!D645)</f>
        <v>-1.0126537106157664E-2</v>
      </c>
      <c r="V645" s="75">
        <f>IF(ISERROR(D645/RawSEM!E645)=TRUE,0,D645/RawSEM!E645)</f>
        <v>8.9108139310854068E-3</v>
      </c>
      <c r="W645" s="75">
        <f>IF(ISERROR(E645/RawSEM!F645)=TRUE,0,E645/RawSEM!F645)</f>
        <v>-2.7388867569654407E-3</v>
      </c>
      <c r="X645" s="75">
        <f>IF(ISERROR(F645/RawSEM!G645)=TRUE,0,F645/RawSEM!G645)</f>
        <v>-3.9864119137779487E-3</v>
      </c>
      <c r="Y645" s="75">
        <f>IF(ISERROR(G645/RawSEM!H645)=TRUE,0,G645/RawSEM!H645)</f>
        <v>-4.7657065959675487E-4</v>
      </c>
      <c r="Z645" s="75">
        <f>IF(ISERROR(H645/RawSEM!I645)=TRUE,0,H645/RawSEM!I645)</f>
        <v>6.7609629617119638E-2</v>
      </c>
      <c r="AA645" s="75">
        <f>IF(ISERROR(I645/RawSEM!J645)=TRUE,0,I645/RawSEM!J645)</f>
        <v>-2.8534627051068497E-2</v>
      </c>
      <c r="AB645" s="56" t="str">
        <f t="shared" si="47"/>
        <v>13-Apr-2025  Bl No 68</v>
      </c>
      <c r="CQ645" s="75"/>
      <c r="CR645" s="75"/>
      <c r="CS645" s="75"/>
      <c r="CT645" s="75"/>
      <c r="CU645" s="75"/>
      <c r="CV645" s="75"/>
      <c r="CW645" s="75"/>
      <c r="CX645" s="56"/>
    </row>
    <row r="646" spans="1:102" ht="17.100000000000001" customHeight="1" x14ac:dyDescent="0.25">
      <c r="A646" s="60">
        <f>RawSEM!A646</f>
        <v>45760</v>
      </c>
      <c r="B646" s="18">
        <v>69</v>
      </c>
      <c r="C646" s="20">
        <f>-RawSEM!D646+RawSCADA!D646</f>
        <v>-22.504836444444322</v>
      </c>
      <c r="D646" s="20">
        <f>-RawSEM!E646+RawSCADA!E646</f>
        <v>-0.21257711111110211</v>
      </c>
      <c r="E646" s="20">
        <f>-RawSEM!F646+RawSCADA!F646</f>
        <v>0.46083488888888269</v>
      </c>
      <c r="F646" s="20">
        <f>-RawSEM!G646+RawSCADA!G646</f>
        <v>-0.32248200000000793</v>
      </c>
      <c r="G646" s="20">
        <f>-RawSEM!H646+RawSCADA!H646</f>
        <v>-0.11914033333334828</v>
      </c>
      <c r="H646" s="20">
        <f>-RawSEM!I646+RawSCADA!I646</f>
        <v>3.5559222222218523E-2</v>
      </c>
      <c r="I646" s="20">
        <f>-RawSEM!J646+RawSCADA!J646</f>
        <v>-3.5996039999999994</v>
      </c>
      <c r="J646" s="56" t="str">
        <f t="shared" si="46"/>
        <v>13-Apr-2025  Bl No 69</v>
      </c>
      <c r="K646" s="18">
        <f t="shared" si="45"/>
        <v>13</v>
      </c>
      <c r="U646" s="75">
        <f>IF(ISERROR(C646/RawSEM!D646)=TRUE,0,C646/RawSEM!D646)</f>
        <v>-2.1609682074092102E-2</v>
      </c>
      <c r="V646" s="75">
        <f>IF(ISERROR(D646/RawSEM!E646)=TRUE,0,D646/RawSEM!E646)</f>
        <v>-1.0863539735375238E-3</v>
      </c>
      <c r="W646" s="75">
        <f>IF(ISERROR(E646/RawSEM!F646)=TRUE,0,E646/RawSEM!F646)</f>
        <v>2.2313001805477246E-3</v>
      </c>
      <c r="X646" s="75">
        <f>IF(ISERROR(F646/RawSEM!G646)=TRUE,0,F646/RawSEM!G646)</f>
        <v>-2.2463835594499124E-3</v>
      </c>
      <c r="Y646" s="75">
        <f>IF(ISERROR(G646/RawSEM!H646)=TRUE,0,G646/RawSEM!H646)</f>
        <v>-8.6138826228634004E-4</v>
      </c>
      <c r="Z646" s="75">
        <f>IF(ISERROR(H646/RawSEM!I646)=TRUE,0,H646/RawSEM!I646)</f>
        <v>5.0772197219488215E-4</v>
      </c>
      <c r="AA646" s="75">
        <f>IF(ISERROR(I646/RawSEM!J646)=TRUE,0,I646/RawSEM!J646)</f>
        <v>-2.8873705353132176E-2</v>
      </c>
      <c r="AB646" s="56" t="str">
        <f t="shared" si="47"/>
        <v>13-Apr-2025  Bl No 69</v>
      </c>
      <c r="CQ646" s="75"/>
      <c r="CR646" s="75"/>
      <c r="CS646" s="75"/>
      <c r="CT646" s="75"/>
      <c r="CU646" s="75"/>
      <c r="CV646" s="75"/>
      <c r="CW646" s="75"/>
      <c r="CX646" s="56"/>
    </row>
    <row r="647" spans="1:102" ht="17.100000000000001" customHeight="1" x14ac:dyDescent="0.25">
      <c r="A647" s="60">
        <f>RawSEM!A647</f>
        <v>45760</v>
      </c>
      <c r="B647" s="18">
        <v>70</v>
      </c>
      <c r="C647" s="20">
        <f>-RawSEM!D647+RawSCADA!D647</f>
        <v>-18.564689444444411</v>
      </c>
      <c r="D647" s="20">
        <f>-RawSEM!E647+RawSCADA!E647</f>
        <v>0.46643500000001836</v>
      </c>
      <c r="E647" s="20">
        <f>-RawSEM!F647+RawSCADA!F647</f>
        <v>6.7172888888904936E-2</v>
      </c>
      <c r="F647" s="20">
        <f>-RawSEM!G647+RawSCADA!G647</f>
        <v>-0.53317055555555726</v>
      </c>
      <c r="G647" s="20">
        <f>-RawSEM!H647+RawSCADA!H647</f>
        <v>-0.44663588888889194</v>
      </c>
      <c r="H647" s="20">
        <f>-RawSEM!I647+RawSCADA!I647</f>
        <v>-8.6053666666657591E-2</v>
      </c>
      <c r="I647" s="20">
        <f>-RawSEM!J647+RawSCADA!J647</f>
        <v>-1.6453505555555523</v>
      </c>
      <c r="J647" s="56" t="str">
        <f t="shared" si="46"/>
        <v>13-Apr-2025  Bl No 70</v>
      </c>
      <c r="K647" s="18">
        <f t="shared" si="45"/>
        <v>13</v>
      </c>
      <c r="U647" s="75">
        <f>IF(ISERROR(C647/RawSEM!D647)=TRUE,0,C647/RawSEM!D647)</f>
        <v>-1.746709216711077E-2</v>
      </c>
      <c r="V647" s="75">
        <f>IF(ISERROR(D647/RawSEM!E647)=TRUE,0,D647/RawSEM!E647)</f>
        <v>2.3955606730059883E-3</v>
      </c>
      <c r="W647" s="75">
        <f>IF(ISERROR(E647/RawSEM!F647)=TRUE,0,E647/RawSEM!F647)</f>
        <v>3.2534128071964771E-4</v>
      </c>
      <c r="X647" s="75">
        <f>IF(ISERROR(F647/RawSEM!G647)=TRUE,0,F647/RawSEM!G647)</f>
        <v>-3.4617148742205985E-3</v>
      </c>
      <c r="Y647" s="75">
        <f>IF(ISERROR(G647/RawSEM!H647)=TRUE,0,G647/RawSEM!H647)</f>
        <v>-3.2714250788777261E-3</v>
      </c>
      <c r="Z647" s="75">
        <f>IF(ISERROR(H647/RawSEM!I647)=TRUE,0,H647/RawSEM!I647)</f>
        <v>-1.1901120035993317E-3</v>
      </c>
      <c r="AA647" s="75">
        <f>IF(ISERROR(I647/RawSEM!J647)=TRUE,0,I647/RawSEM!J647)</f>
        <v>-1.2964009142647406E-2</v>
      </c>
      <c r="AB647" s="56" t="str">
        <f t="shared" si="47"/>
        <v>13-Apr-2025  Bl No 70</v>
      </c>
      <c r="CQ647" s="75"/>
      <c r="CR647" s="75"/>
      <c r="CS647" s="75"/>
      <c r="CT647" s="75"/>
      <c r="CU647" s="75"/>
      <c r="CV647" s="75"/>
      <c r="CW647" s="75"/>
      <c r="CX647" s="56"/>
    </row>
    <row r="648" spans="1:102" ht="17.100000000000001" customHeight="1" x14ac:dyDescent="0.25">
      <c r="A648" s="60">
        <f>RawSEM!A648</f>
        <v>45760</v>
      </c>
      <c r="B648" s="18">
        <v>71</v>
      </c>
      <c r="C648" s="20">
        <f>-RawSEM!D648+RawSCADA!D648</f>
        <v>-15.622553333333144</v>
      </c>
      <c r="D648" s="20">
        <f>-RawSEM!E648+RawSCADA!E648</f>
        <v>-2.2104714444444369</v>
      </c>
      <c r="E648" s="20">
        <f>-RawSEM!F648+RawSCADA!F648</f>
        <v>-0.8986198888889021</v>
      </c>
      <c r="F648" s="20">
        <f>-RawSEM!G648+RawSCADA!G648</f>
        <v>-0.6639682222222234</v>
      </c>
      <c r="G648" s="20">
        <f>-RawSEM!H648+RawSCADA!H648</f>
        <v>-0.5257481111111133</v>
      </c>
      <c r="H648" s="20">
        <f>-RawSEM!I648+RawSCADA!I648</f>
        <v>8.1148444444437473E-2</v>
      </c>
      <c r="I648" s="20">
        <f>-RawSEM!J648+RawSCADA!J648</f>
        <v>-3.5843087777777782</v>
      </c>
      <c r="J648" s="56" t="str">
        <f t="shared" si="46"/>
        <v>13-Apr-2025  Bl No 71</v>
      </c>
      <c r="K648" s="18">
        <f t="shared" si="45"/>
        <v>13</v>
      </c>
      <c r="U648" s="75">
        <f>IF(ISERROR(C648/RawSEM!D648)=TRUE,0,C648/RawSEM!D648)</f>
        <v>-1.3948860475547066E-2</v>
      </c>
      <c r="V648" s="75">
        <f>IF(ISERROR(D648/RawSEM!E648)=TRUE,0,D648/RawSEM!E648)</f>
        <v>-1.0482403970238849E-2</v>
      </c>
      <c r="W648" s="75">
        <f>IF(ISERROR(E648/RawSEM!F648)=TRUE,0,E648/RawSEM!F648)</f>
        <v>-4.1277028087091504E-3</v>
      </c>
      <c r="X648" s="75">
        <f>IF(ISERROR(F648/RawSEM!G648)=TRUE,0,F648/RawSEM!G648)</f>
        <v>-3.9093079012885446E-3</v>
      </c>
      <c r="Y648" s="75">
        <f>IF(ISERROR(G648/RawSEM!H648)=TRUE,0,G648/RawSEM!H648)</f>
        <v>-3.7354497128941387E-3</v>
      </c>
      <c r="Z648" s="75">
        <f>IF(ISERROR(H648/RawSEM!I648)=TRUE,0,H648/RawSEM!I648)</f>
        <v>1.1068433891531016E-3</v>
      </c>
      <c r="AA648" s="75">
        <f>IF(ISERROR(I648/RawSEM!J648)=TRUE,0,I648/RawSEM!J648)</f>
        <v>-2.6694864494850496E-2</v>
      </c>
      <c r="AB648" s="56" t="str">
        <f t="shared" si="47"/>
        <v>13-Apr-2025  Bl No 71</v>
      </c>
      <c r="CQ648" s="75"/>
      <c r="CR648" s="75"/>
      <c r="CS648" s="75"/>
      <c r="CT648" s="75"/>
      <c r="CU648" s="75"/>
      <c r="CV648" s="75"/>
      <c r="CW648" s="75"/>
      <c r="CX648" s="56"/>
    </row>
    <row r="649" spans="1:102" ht="17.100000000000001" customHeight="1" x14ac:dyDescent="0.25">
      <c r="A649" s="60">
        <f>RawSEM!A649</f>
        <v>45760</v>
      </c>
      <c r="B649" s="18">
        <v>72</v>
      </c>
      <c r="C649" s="20">
        <f>-RawSEM!D649+RawSCADA!D649</f>
        <v>-11.04209211111106</v>
      </c>
      <c r="D649" s="20">
        <f>-RawSEM!E649+RawSCADA!E649</f>
        <v>-1.0085238888888739</v>
      </c>
      <c r="E649" s="20">
        <f>-RawSEM!F649+RawSCADA!F649</f>
        <v>-1.9192062222222148</v>
      </c>
      <c r="F649" s="20">
        <f>-RawSEM!G649+RawSCADA!G649</f>
        <v>-1.1255393333333075</v>
      </c>
      <c r="G649" s="20">
        <f>-RawSEM!H649+RawSCADA!H649</f>
        <v>-0.77135400000000232</v>
      </c>
      <c r="H649" s="20">
        <f>-RawSEM!I649+RawSCADA!I649</f>
        <v>0.15143444444443332</v>
      </c>
      <c r="I649" s="20">
        <f>-RawSEM!J649+RawSCADA!J649</f>
        <v>-2.9643832222222386</v>
      </c>
      <c r="J649" s="56" t="str">
        <f t="shared" si="46"/>
        <v>13-Apr-2025  Bl No 72</v>
      </c>
      <c r="K649" s="18">
        <f t="shared" si="45"/>
        <v>13</v>
      </c>
      <c r="U649" s="75">
        <f>IF(ISERROR(C649/RawSEM!D649)=TRUE,0,C649/RawSEM!D649)</f>
        <v>-8.9439751986293229E-3</v>
      </c>
      <c r="V649" s="75">
        <f>IF(ISERROR(D649/RawSEM!E649)=TRUE,0,D649/RawSEM!E649)</f>
        <v>-4.1798648997247176E-3</v>
      </c>
      <c r="W649" s="75">
        <f>IF(ISERROR(E649/RawSEM!F649)=TRUE,0,E649/RawSEM!F649)</f>
        <v>-8.2631801525110439E-3</v>
      </c>
      <c r="X649" s="75">
        <f>IF(ISERROR(F649/RawSEM!G649)=TRUE,0,F649/RawSEM!G649)</f>
        <v>-6.0987220740216022E-3</v>
      </c>
      <c r="Y649" s="75">
        <f>IF(ISERROR(G649/RawSEM!H649)=TRUE,0,G649/RawSEM!H649)</f>
        <v>-5.2275056113984739E-3</v>
      </c>
      <c r="Z649" s="75">
        <f>IF(ISERROR(H649/RawSEM!I649)=TRUE,0,H649/RawSEM!I649)</f>
        <v>2.0067961702557261E-3</v>
      </c>
      <c r="AA649" s="75">
        <f>IF(ISERROR(I649/RawSEM!J649)=TRUE,0,I649/RawSEM!J649)</f>
        <v>-2.0081611457654133E-2</v>
      </c>
      <c r="AB649" s="56" t="str">
        <f t="shared" si="47"/>
        <v>13-Apr-2025  Bl No 72</v>
      </c>
      <c r="CQ649" s="75"/>
      <c r="CR649" s="75"/>
      <c r="CS649" s="75"/>
      <c r="CT649" s="75"/>
      <c r="CU649" s="75"/>
      <c r="CV649" s="75"/>
      <c r="CW649" s="75"/>
      <c r="CX649" s="56"/>
    </row>
    <row r="650" spans="1:102" ht="17.100000000000001" customHeight="1" x14ac:dyDescent="0.25">
      <c r="A650" s="60">
        <f>RawSEM!A650</f>
        <v>45760</v>
      </c>
      <c r="B650" s="18">
        <v>73</v>
      </c>
      <c r="C650" s="20">
        <f>-RawSEM!D650+RawSCADA!D650</f>
        <v>-0.53145611111108337</v>
      </c>
      <c r="D650" s="20">
        <f>-RawSEM!E650+RawSCADA!E650</f>
        <v>2.4375453333333326</v>
      </c>
      <c r="E650" s="20">
        <f>-RawSEM!F650+RawSCADA!F650</f>
        <v>-3.9087908888888592</v>
      </c>
      <c r="F650" s="20">
        <f>-RawSEM!G650+RawSCADA!G650</f>
        <v>-1.2280636666666851</v>
      </c>
      <c r="G650" s="20">
        <f>-RawSEM!H650+RawSCADA!H650</f>
        <v>-0.76401122222222284</v>
      </c>
      <c r="H650" s="20">
        <f>-RawSEM!I650+RawSCADA!I650</f>
        <v>-2.782100666666679</v>
      </c>
      <c r="I650" s="20">
        <f>-RawSEM!J650+RawSCADA!J650</f>
        <v>-3.816626444444438</v>
      </c>
      <c r="J650" s="56" t="str">
        <f t="shared" si="46"/>
        <v>13-Apr-2025  Bl No 73</v>
      </c>
      <c r="K650" s="18">
        <f t="shared" si="45"/>
        <v>13</v>
      </c>
      <c r="U650" s="75">
        <f>IF(ISERROR(C650/RawSEM!D650)=TRUE,0,C650/RawSEM!D650)</f>
        <v>-3.9225319636740163E-4</v>
      </c>
      <c r="V650" s="75">
        <f>IF(ISERROR(D650/RawSEM!E650)=TRUE,0,D650/RawSEM!E650)</f>
        <v>1.1368284147611939E-2</v>
      </c>
      <c r="W650" s="75">
        <f>IF(ISERROR(E650/RawSEM!F650)=TRUE,0,E650/RawSEM!F650)</f>
        <v>-1.4968364814491328E-2</v>
      </c>
      <c r="X650" s="75">
        <f>IF(ISERROR(F650/RawSEM!G650)=TRUE,0,F650/RawSEM!G650)</f>
        <v>-6.1578828320081325E-3</v>
      </c>
      <c r="Y650" s="75">
        <f>IF(ISERROR(G650/RawSEM!H650)=TRUE,0,G650/RawSEM!H650)</f>
        <v>-5.0816999115519366E-3</v>
      </c>
      <c r="Z650" s="75">
        <f>IF(ISERROR(H650/RawSEM!I650)=TRUE,0,H650/RawSEM!I650)</f>
        <v>-3.5144573463228114E-2</v>
      </c>
      <c r="AA650" s="75">
        <f>IF(ISERROR(I650/RawSEM!J650)=TRUE,0,I650/RawSEM!J650)</f>
        <v>-2.4662474504404643E-2</v>
      </c>
      <c r="AB650" s="56" t="str">
        <f t="shared" si="47"/>
        <v>13-Apr-2025  Bl No 73</v>
      </c>
      <c r="CQ650" s="75"/>
      <c r="CR650" s="75"/>
      <c r="CS650" s="75"/>
      <c r="CT650" s="75"/>
      <c r="CU650" s="75"/>
      <c r="CV650" s="75"/>
      <c r="CW650" s="75"/>
      <c r="CX650" s="56"/>
    </row>
    <row r="651" spans="1:102" ht="17.100000000000001" customHeight="1" x14ac:dyDescent="0.25">
      <c r="A651" s="60">
        <f>RawSEM!A651</f>
        <v>45760</v>
      </c>
      <c r="B651" s="18">
        <v>74</v>
      </c>
      <c r="C651" s="20">
        <f>-RawSEM!D651+RawSCADA!D651</f>
        <v>11.3956637777776</v>
      </c>
      <c r="D651" s="20">
        <f>-RawSEM!E651+RawSCADA!E651</f>
        <v>-1.3603908888889009</v>
      </c>
      <c r="E651" s="20">
        <f>-RawSEM!F651+RawSCADA!F651</f>
        <v>-2.3087612222221878</v>
      </c>
      <c r="F651" s="20">
        <f>-RawSEM!G651+RawSCADA!G651</f>
        <v>2.7371222222228653E-2</v>
      </c>
      <c r="G651" s="20">
        <f>-RawSEM!H651+RawSCADA!H651</f>
        <v>-0.66104233333331308</v>
      </c>
      <c r="H651" s="20">
        <f>-RawSEM!I651+RawSCADA!I651</f>
        <v>-1.2113317777777723</v>
      </c>
      <c r="I651" s="20">
        <f>-RawSEM!J651+RawSCADA!J651</f>
        <v>-4.8431796666666855</v>
      </c>
      <c r="J651" s="56" t="str">
        <f t="shared" si="46"/>
        <v>13-Apr-2025  Bl No 74</v>
      </c>
      <c r="K651" s="18">
        <f t="shared" si="45"/>
        <v>13</v>
      </c>
      <c r="U651" s="75">
        <f>IF(ISERROR(C651/RawSEM!D651)=TRUE,0,C651/RawSEM!D651)</f>
        <v>8.2540781874223378E-3</v>
      </c>
      <c r="V651" s="75">
        <f>IF(ISERROR(D651/RawSEM!E651)=TRUE,0,D651/RawSEM!E651)</f>
        <v>-6.4555339656792061E-3</v>
      </c>
      <c r="W651" s="75">
        <f>IF(ISERROR(E651/RawSEM!F651)=TRUE,0,E651/RawSEM!F651)</f>
        <v>-8.4776452776658615E-3</v>
      </c>
      <c r="X651" s="75">
        <f>IF(ISERROR(F651/RawSEM!G651)=TRUE,0,F651/RawSEM!G651)</f>
        <v>1.326740319209096E-4</v>
      </c>
      <c r="Y651" s="75">
        <f>IF(ISERROR(G651/RawSEM!H651)=TRUE,0,G651/RawSEM!H651)</f>
        <v>-4.3356363423301082E-3</v>
      </c>
      <c r="Z651" s="75">
        <f>IF(ISERROR(H651/RawSEM!I651)=TRUE,0,H651/RawSEM!I651)</f>
        <v>-1.2947554616850645E-2</v>
      </c>
      <c r="AA651" s="75">
        <f>IF(ISERROR(I651/RawSEM!J651)=TRUE,0,I651/RawSEM!J651)</f>
        <v>-3.1202998589485342E-2</v>
      </c>
      <c r="AB651" s="56" t="str">
        <f t="shared" si="47"/>
        <v>13-Apr-2025  Bl No 74</v>
      </c>
      <c r="CQ651" s="75"/>
      <c r="CR651" s="75"/>
      <c r="CS651" s="75"/>
      <c r="CT651" s="75"/>
      <c r="CU651" s="75"/>
      <c r="CV651" s="75"/>
      <c r="CW651" s="75"/>
      <c r="CX651" s="56"/>
    </row>
    <row r="652" spans="1:102" ht="17.100000000000001" customHeight="1" x14ac:dyDescent="0.25">
      <c r="A652" s="60">
        <f>RawSEM!A652</f>
        <v>45760</v>
      </c>
      <c r="B652" s="18">
        <v>75</v>
      </c>
      <c r="C652" s="20">
        <f>-RawSEM!D652+RawSCADA!D652</f>
        <v>15.312476222222131</v>
      </c>
      <c r="D652" s="20">
        <f>-RawSEM!E652+RawSCADA!E652</f>
        <v>0.65746466666666947</v>
      </c>
      <c r="E652" s="20">
        <f>-RawSEM!F652+RawSCADA!F652</f>
        <v>0.42219322222223354</v>
      </c>
      <c r="F652" s="20">
        <f>-RawSEM!G652+RawSCADA!G652</f>
        <v>-0.21202511111113154</v>
      </c>
      <c r="G652" s="20">
        <f>-RawSEM!H652+RawSCADA!H652</f>
        <v>0.34629355555557595</v>
      </c>
      <c r="H652" s="20">
        <f>-RawSEM!I652+RawSCADA!I652</f>
        <v>0.5861896666666695</v>
      </c>
      <c r="I652" s="20">
        <f>-RawSEM!J652+RawSCADA!J652</f>
        <v>-5.173623333333353</v>
      </c>
      <c r="J652" s="56" t="str">
        <f t="shared" si="46"/>
        <v>13-Apr-2025  Bl No 75</v>
      </c>
      <c r="K652" s="18">
        <f t="shared" si="45"/>
        <v>13</v>
      </c>
      <c r="U652" s="75">
        <f>IF(ISERROR(C652/RawSEM!D652)=TRUE,0,C652/RawSEM!D652)</f>
        <v>1.0937881936052704E-2</v>
      </c>
      <c r="V652" s="75">
        <f>IF(ISERROR(D652/RawSEM!E652)=TRUE,0,D652/RawSEM!E652)</f>
        <v>3.0384938972425569E-3</v>
      </c>
      <c r="W652" s="75">
        <f>IF(ISERROR(E652/RawSEM!F652)=TRUE,0,E652/RawSEM!F652)</f>
        <v>1.565181174750848E-3</v>
      </c>
      <c r="X652" s="75">
        <f>IF(ISERROR(F652/RawSEM!G652)=TRUE,0,F652/RawSEM!G652)</f>
        <v>-1.0475157495158211E-3</v>
      </c>
      <c r="Y652" s="75">
        <f>IF(ISERROR(G652/RawSEM!H652)=TRUE,0,G652/RawSEM!H652)</f>
        <v>2.5051040223877563E-3</v>
      </c>
      <c r="Z652" s="75">
        <f>IF(ISERROR(H652/RawSEM!I652)=TRUE,0,H652/RawSEM!I652)</f>
        <v>6.452990606194072E-3</v>
      </c>
      <c r="AA652" s="75">
        <f>IF(ISERROR(I652/RawSEM!J652)=TRUE,0,I652/RawSEM!J652)</f>
        <v>-3.3434125539827587E-2</v>
      </c>
      <c r="AB652" s="56" t="str">
        <f t="shared" si="47"/>
        <v>13-Apr-2025  Bl No 75</v>
      </c>
      <c r="CQ652" s="75"/>
      <c r="CR652" s="75"/>
      <c r="CS652" s="75"/>
      <c r="CT652" s="75"/>
      <c r="CU652" s="75"/>
      <c r="CV652" s="75"/>
      <c r="CW652" s="75"/>
      <c r="CX652" s="56"/>
    </row>
    <row r="653" spans="1:102" ht="17.100000000000001" customHeight="1" x14ac:dyDescent="0.25">
      <c r="A653" s="60">
        <f>RawSEM!A653</f>
        <v>45760</v>
      </c>
      <c r="B653" s="18">
        <v>76</v>
      </c>
      <c r="C653" s="20">
        <f>-RawSEM!D653+RawSCADA!D653</f>
        <v>12.331077111111199</v>
      </c>
      <c r="D653" s="20">
        <f>-RawSEM!E653+RawSCADA!E653</f>
        <v>0.77506199999999126</v>
      </c>
      <c r="E653" s="20">
        <f>-RawSEM!F653+RawSCADA!F653</f>
        <v>0.70339333333333798</v>
      </c>
      <c r="F653" s="20">
        <f>-RawSEM!G653+RawSCADA!G653</f>
        <v>-0.5055325555555612</v>
      </c>
      <c r="G653" s="20">
        <f>-RawSEM!H653+RawSCADA!H653</f>
        <v>-0.80018599999999651</v>
      </c>
      <c r="H653" s="20">
        <f>-RawSEM!I653+RawSCADA!I653</f>
        <v>0.58806066666666368</v>
      </c>
      <c r="I653" s="20">
        <f>-RawSEM!J653+RawSCADA!J653</f>
        <v>-5.6622690000000091</v>
      </c>
      <c r="J653" s="56" t="str">
        <f t="shared" si="46"/>
        <v>13-Apr-2025  Bl No 76</v>
      </c>
      <c r="K653" s="18">
        <f t="shared" si="45"/>
        <v>13</v>
      </c>
      <c r="U653" s="75">
        <f>IF(ISERROR(C653/RawSEM!D653)=TRUE,0,C653/RawSEM!D653)</f>
        <v>8.7776068074322047E-3</v>
      </c>
      <c r="V653" s="75">
        <f>IF(ISERROR(D653/RawSEM!E653)=TRUE,0,D653/RawSEM!E653)</f>
        <v>3.6549948767200997E-3</v>
      </c>
      <c r="W653" s="75">
        <f>IF(ISERROR(E653/RawSEM!F653)=TRUE,0,E653/RawSEM!F653)</f>
        <v>2.6025348253589267E-3</v>
      </c>
      <c r="X653" s="75">
        <f>IF(ISERROR(F653/RawSEM!G653)=TRUE,0,F653/RawSEM!G653)</f>
        <v>-2.5905364974608902E-3</v>
      </c>
      <c r="Y653" s="75">
        <f>IF(ISERROR(G653/RawSEM!H653)=TRUE,0,G653/RawSEM!H653)</f>
        <v>-6.1261728894115072E-3</v>
      </c>
      <c r="Z653" s="75">
        <f>IF(ISERROR(H653/RawSEM!I653)=TRUE,0,H653/RawSEM!I653)</f>
        <v>6.6001852649977518E-3</v>
      </c>
      <c r="AA653" s="75">
        <f>IF(ISERROR(I653/RawSEM!J653)=TRUE,0,I653/RawSEM!J653)</f>
        <v>-3.5087777243478571E-2</v>
      </c>
      <c r="AB653" s="56" t="str">
        <f t="shared" si="47"/>
        <v>13-Apr-2025  Bl No 76</v>
      </c>
      <c r="CQ653" s="75"/>
      <c r="CR653" s="75"/>
      <c r="CS653" s="75"/>
      <c r="CT653" s="75"/>
      <c r="CU653" s="75"/>
      <c r="CV653" s="75"/>
      <c r="CW653" s="75"/>
      <c r="CX653" s="56"/>
    </row>
    <row r="654" spans="1:102" ht="17.100000000000001" customHeight="1" x14ac:dyDescent="0.25">
      <c r="A654" s="60">
        <f>RawSEM!A654</f>
        <v>45760</v>
      </c>
      <c r="B654" s="18">
        <v>77</v>
      </c>
      <c r="C654" s="20">
        <f>-RawSEM!D654+RawSCADA!D654</f>
        <v>14.48926255555557</v>
      </c>
      <c r="D654" s="20">
        <f>-RawSEM!E654+RawSCADA!E654</f>
        <v>0.40047122222222242</v>
      </c>
      <c r="E654" s="20">
        <f>-RawSEM!F654+RawSCADA!F654</f>
        <v>-0.31327900000002273</v>
      </c>
      <c r="F654" s="20">
        <f>-RawSEM!G654+RawSCADA!G654</f>
        <v>-4.483711111112143E-2</v>
      </c>
      <c r="G654" s="20">
        <f>-RawSEM!H654+RawSCADA!H654</f>
        <v>-0.47757088888889143</v>
      </c>
      <c r="H654" s="20">
        <f>-RawSEM!I654+RawSCADA!I654</f>
        <v>0.61497066666666456</v>
      </c>
      <c r="I654" s="20">
        <f>-RawSEM!J654+RawSCADA!J654</f>
        <v>-4.0655846666666662</v>
      </c>
      <c r="J654" s="56" t="str">
        <f t="shared" si="46"/>
        <v>13-Apr-2025  Bl No 77</v>
      </c>
      <c r="K654" s="18">
        <f t="shared" si="45"/>
        <v>13</v>
      </c>
      <c r="U654" s="75">
        <f>IF(ISERROR(C654/RawSEM!D654)=TRUE,0,C654/RawSEM!D654)</f>
        <v>1.0512101470634099E-2</v>
      </c>
      <c r="V654" s="75">
        <f>IF(ISERROR(D654/RawSEM!E654)=TRUE,0,D654/RawSEM!E654)</f>
        <v>1.8988462066919221E-3</v>
      </c>
      <c r="W654" s="75">
        <f>IF(ISERROR(E654/RawSEM!F654)=TRUE,0,E654/RawSEM!F654)</f>
        <v>-1.156668365048857E-3</v>
      </c>
      <c r="X654" s="75">
        <f>IF(ISERROR(F654/RawSEM!G654)=TRUE,0,F654/RawSEM!G654)</f>
        <v>-2.4528233318354373E-4</v>
      </c>
      <c r="Y654" s="75">
        <f>IF(ISERROR(G654/RawSEM!H654)=TRUE,0,G654/RawSEM!H654)</f>
        <v>-3.6376708414751096E-3</v>
      </c>
      <c r="Z654" s="75">
        <f>IF(ISERROR(H654/RawSEM!I654)=TRUE,0,H654/RawSEM!I654)</f>
        <v>7.2798959536842121E-3</v>
      </c>
      <c r="AA654" s="75">
        <f>IF(ISERROR(I654/RawSEM!J654)=TRUE,0,I654/RawSEM!J654)</f>
        <v>-2.513281488258615E-2</v>
      </c>
      <c r="AB654" s="56" t="str">
        <f t="shared" si="47"/>
        <v>13-Apr-2025  Bl No 77</v>
      </c>
      <c r="CQ654" s="75"/>
      <c r="CR654" s="75"/>
      <c r="CS654" s="75"/>
      <c r="CT654" s="75"/>
      <c r="CU654" s="75"/>
      <c r="CV654" s="75"/>
      <c r="CW654" s="75"/>
      <c r="CX654" s="56"/>
    </row>
    <row r="655" spans="1:102" ht="17.100000000000001" customHeight="1" x14ac:dyDescent="0.25">
      <c r="A655" s="60">
        <f>RawSEM!A655</f>
        <v>45760</v>
      </c>
      <c r="B655" s="18">
        <v>78</v>
      </c>
      <c r="C655" s="20">
        <f>-RawSEM!D655+RawSCADA!D655</f>
        <v>17.368337666666548</v>
      </c>
      <c r="D655" s="20">
        <f>-RawSEM!E655+RawSCADA!E655</f>
        <v>0.71873555555555413</v>
      </c>
      <c r="E655" s="20">
        <f>-RawSEM!F655+RawSCADA!F655</f>
        <v>0.10205011111111162</v>
      </c>
      <c r="F655" s="20">
        <f>-RawSEM!G655+RawSCADA!G655</f>
        <v>0.33703133333332858</v>
      </c>
      <c r="G655" s="20">
        <f>-RawSEM!H655+RawSCADA!H655</f>
        <v>-0.88908211111112223</v>
      </c>
      <c r="H655" s="20">
        <f>-RawSEM!I655+RawSCADA!I655</f>
        <v>-2.8629547777777731</v>
      </c>
      <c r="I655" s="20">
        <f>-RawSEM!J655+RawSCADA!J655</f>
        <v>-5.1465493333333256</v>
      </c>
      <c r="J655" s="56" t="str">
        <f t="shared" si="46"/>
        <v>13-Apr-2025  Bl No 78</v>
      </c>
      <c r="K655" s="18">
        <f t="shared" si="45"/>
        <v>13</v>
      </c>
      <c r="U655" s="75">
        <f>IF(ISERROR(C655/RawSEM!D655)=TRUE,0,C655/RawSEM!D655)</f>
        <v>1.2452457078019777E-2</v>
      </c>
      <c r="V655" s="75">
        <f>IF(ISERROR(D655/RawSEM!E655)=TRUE,0,D655/RawSEM!E655)</f>
        <v>3.4158923974767982E-3</v>
      </c>
      <c r="W655" s="75">
        <f>IF(ISERROR(E655/RawSEM!F655)=TRUE,0,E655/RawSEM!F655)</f>
        <v>3.8273566294062041E-4</v>
      </c>
      <c r="X655" s="75">
        <f>IF(ISERROR(F655/RawSEM!G655)=TRUE,0,F655/RawSEM!G655)</f>
        <v>1.9405564886505881E-3</v>
      </c>
      <c r="Y655" s="75">
        <f>IF(ISERROR(G655/RawSEM!H655)=TRUE,0,G655/RawSEM!H655)</f>
        <v>-6.6213426687215674E-3</v>
      </c>
      <c r="Z655" s="75">
        <f>IF(ISERROR(H655/RawSEM!I655)=TRUE,0,H655/RawSEM!I655)</f>
        <v>-3.2614223099138022E-2</v>
      </c>
      <c r="AA655" s="75">
        <f>IF(ISERROR(I655/RawSEM!J655)=TRUE,0,I655/RawSEM!J655)</f>
        <v>-3.1755023331424652E-2</v>
      </c>
      <c r="AB655" s="56" t="str">
        <f t="shared" si="47"/>
        <v>13-Apr-2025  Bl No 78</v>
      </c>
      <c r="CQ655" s="75"/>
      <c r="CR655" s="75"/>
      <c r="CS655" s="75"/>
      <c r="CT655" s="75"/>
      <c r="CU655" s="75"/>
      <c r="CV655" s="75"/>
      <c r="CW655" s="75"/>
      <c r="CX655" s="56"/>
    </row>
    <row r="656" spans="1:102" ht="17.100000000000001" customHeight="1" x14ac:dyDescent="0.25">
      <c r="A656" s="60">
        <f>RawSEM!A656</f>
        <v>45760</v>
      </c>
      <c r="B656" s="18">
        <v>79</v>
      </c>
      <c r="C656" s="20">
        <f>-RawSEM!D656+RawSCADA!D656</f>
        <v>14.253196000000116</v>
      </c>
      <c r="D656" s="20">
        <f>-RawSEM!E656+RawSCADA!E656</f>
        <v>0.25958644444443735</v>
      </c>
      <c r="E656" s="20">
        <f>-RawSEM!F656+RawSCADA!F656</f>
        <v>1.1301078888889151</v>
      </c>
      <c r="F656" s="20">
        <f>-RawSEM!G656+RawSCADA!G656</f>
        <v>-0.17219800000000873</v>
      </c>
      <c r="G656" s="20">
        <f>-RawSEM!H656+RawSCADA!H656</f>
        <v>-0.37179455555556729</v>
      </c>
      <c r="H656" s="20">
        <f>-RawSEM!I656+RawSCADA!I656</f>
        <v>-1.4171607777777808</v>
      </c>
      <c r="I656" s="20">
        <f>-RawSEM!J656+RawSCADA!J656</f>
        <v>-4.5007806666666568</v>
      </c>
      <c r="J656" s="56" t="str">
        <f t="shared" si="46"/>
        <v>13-Apr-2025  Bl No 79</v>
      </c>
      <c r="K656" s="18">
        <f t="shared" si="45"/>
        <v>13</v>
      </c>
      <c r="U656" s="75">
        <f>IF(ISERROR(C656/RawSEM!D656)=TRUE,0,C656/RawSEM!D656)</f>
        <v>1.0226109612412083E-2</v>
      </c>
      <c r="V656" s="75">
        <f>IF(ISERROR(D656/RawSEM!E656)=TRUE,0,D656/RawSEM!E656)</f>
        <v>1.2569581274364755E-3</v>
      </c>
      <c r="W656" s="75">
        <f>IF(ISERROR(E656/RawSEM!F656)=TRUE,0,E656/RawSEM!F656)</f>
        <v>4.3079398382691331E-3</v>
      </c>
      <c r="X656" s="75">
        <f>IF(ISERROR(F656/RawSEM!G656)=TRUE,0,F656/RawSEM!G656)</f>
        <v>-1.018613611258889E-3</v>
      </c>
      <c r="Y656" s="75">
        <f>IF(ISERROR(G656/RawSEM!H656)=TRUE,0,G656/RawSEM!H656)</f>
        <v>-2.6774005901858459E-3</v>
      </c>
      <c r="Z656" s="75">
        <f>IF(ISERROR(H656/RawSEM!I656)=TRUE,0,H656/RawSEM!I656)</f>
        <v>-1.4066502868345529E-2</v>
      </c>
      <c r="AA656" s="75">
        <f>IF(ISERROR(I656/RawSEM!J656)=TRUE,0,I656/RawSEM!J656)</f>
        <v>-2.7611609260840629E-2</v>
      </c>
      <c r="AB656" s="56" t="str">
        <f t="shared" si="47"/>
        <v>13-Apr-2025  Bl No 79</v>
      </c>
      <c r="CQ656" s="75"/>
      <c r="CR656" s="75"/>
      <c r="CS656" s="75"/>
      <c r="CT656" s="75"/>
      <c r="CU656" s="75"/>
      <c r="CV656" s="75"/>
      <c r="CW656" s="75"/>
      <c r="CX656" s="56"/>
    </row>
    <row r="657" spans="1:102" ht="17.100000000000001" customHeight="1" x14ac:dyDescent="0.25">
      <c r="A657" s="60">
        <f>RawSEM!A657</f>
        <v>45760</v>
      </c>
      <c r="B657" s="18">
        <v>80</v>
      </c>
      <c r="C657" s="20">
        <f>-RawSEM!D657+RawSCADA!D657</f>
        <v>14.748464999999896</v>
      </c>
      <c r="D657" s="20">
        <f>-RawSEM!E657+RawSCADA!E657</f>
        <v>0.12561722222224603</v>
      </c>
      <c r="E657" s="20">
        <f>-RawSEM!F657+RawSCADA!F657</f>
        <v>-0.4320241111111045</v>
      </c>
      <c r="F657" s="20">
        <f>-RawSEM!G657+RawSCADA!G657</f>
        <v>-0.52063533333333112</v>
      </c>
      <c r="G657" s="20">
        <f>-RawSEM!H657+RawSCADA!H657</f>
        <v>-0.46421377777778616</v>
      </c>
      <c r="H657" s="20">
        <f>-RawSEM!I657+RawSCADA!I657</f>
        <v>-2.5423222222229924E-2</v>
      </c>
      <c r="I657" s="20">
        <f>-RawSEM!J657+RawSCADA!J657</f>
        <v>-3.8023723333333237</v>
      </c>
      <c r="J657" s="56" t="str">
        <f t="shared" si="46"/>
        <v>13-Apr-2025  Bl No 80</v>
      </c>
      <c r="K657" s="18">
        <f t="shared" si="45"/>
        <v>13</v>
      </c>
      <c r="U657" s="75">
        <f>IF(ISERROR(C657/RawSEM!D657)=TRUE,0,C657/RawSEM!D657)</f>
        <v>1.0664234929477195E-2</v>
      </c>
      <c r="V657" s="75">
        <f>IF(ISERROR(D657/RawSEM!E657)=TRUE,0,D657/RawSEM!E657)</f>
        <v>5.8513586315916575E-4</v>
      </c>
      <c r="W657" s="75">
        <f>IF(ISERROR(E657/RawSEM!F657)=TRUE,0,E657/RawSEM!F657)</f>
        <v>-1.6119316247479802E-3</v>
      </c>
      <c r="X657" s="75">
        <f>IF(ISERROR(F657/RawSEM!G657)=TRUE,0,F657/RawSEM!G657)</f>
        <v>-3.1535113918672256E-3</v>
      </c>
      <c r="Y657" s="75">
        <f>IF(ISERROR(G657/RawSEM!H657)=TRUE,0,G657/RawSEM!H657)</f>
        <v>-3.5477330779055552E-3</v>
      </c>
      <c r="Z657" s="75">
        <f>IF(ISERROR(H657/RawSEM!I657)=TRUE,0,H657/RawSEM!I657)</f>
        <v>-2.5428511352591261E-4</v>
      </c>
      <c r="AA657" s="75">
        <f>IF(ISERROR(I657/RawSEM!J657)=TRUE,0,I657/RawSEM!J657)</f>
        <v>-2.3640007841927897E-2</v>
      </c>
      <c r="AB657" s="56" t="str">
        <f t="shared" si="47"/>
        <v>13-Apr-2025  Bl No 80</v>
      </c>
      <c r="CQ657" s="75"/>
      <c r="CR657" s="75"/>
      <c r="CS657" s="75"/>
      <c r="CT657" s="75"/>
      <c r="CU657" s="75"/>
      <c r="CV657" s="75"/>
      <c r="CW657" s="75"/>
      <c r="CX657" s="56"/>
    </row>
    <row r="658" spans="1:102" ht="17.100000000000001" customHeight="1" x14ac:dyDescent="0.25">
      <c r="A658" s="60">
        <f>RawSEM!A658</f>
        <v>45760</v>
      </c>
      <c r="B658" s="18">
        <v>81</v>
      </c>
      <c r="C658" s="20">
        <f>-RawSEM!D658+RawSCADA!D658</f>
        <v>22.920168666666768</v>
      </c>
      <c r="D658" s="20">
        <f>-RawSEM!E658+RawSCADA!E658</f>
        <v>0.93738355555555586</v>
      </c>
      <c r="E658" s="20">
        <f>-RawSEM!F658+RawSCADA!F658</f>
        <v>-0.1281071111111487</v>
      </c>
      <c r="F658" s="20">
        <f>-RawSEM!G658+RawSCADA!G658</f>
        <v>-0.69305411111110971</v>
      </c>
      <c r="G658" s="20">
        <f>-RawSEM!H658+RawSCADA!H658</f>
        <v>-0.35514922222222367</v>
      </c>
      <c r="H658" s="20">
        <f>-RawSEM!I658+RawSCADA!I658</f>
        <v>0.20244011111111604</v>
      </c>
      <c r="I658" s="20">
        <f>-RawSEM!J658+RawSCADA!J658</f>
        <v>-4.0387529999999856</v>
      </c>
      <c r="J658" s="56" t="str">
        <f t="shared" si="46"/>
        <v>13-Apr-2025  Bl No 81</v>
      </c>
      <c r="K658" s="18">
        <f t="shared" si="45"/>
        <v>13</v>
      </c>
      <c r="U658" s="75">
        <f>IF(ISERROR(C658/RawSEM!D658)=TRUE,0,C658/RawSEM!D658)</f>
        <v>1.6692978987521211E-2</v>
      </c>
      <c r="V658" s="75">
        <f>IF(ISERROR(D658/RawSEM!E658)=TRUE,0,D658/RawSEM!E658)</f>
        <v>4.3817921215713691E-3</v>
      </c>
      <c r="W658" s="75">
        <f>IF(ISERROR(E658/RawSEM!F658)=TRUE,0,E658/RawSEM!F658)</f>
        <v>-4.7417784535756682E-4</v>
      </c>
      <c r="X658" s="75">
        <f>IF(ISERROR(F658/RawSEM!G658)=TRUE,0,F658/RawSEM!G658)</f>
        <v>-4.3348590623499324E-3</v>
      </c>
      <c r="Y658" s="75">
        <f>IF(ISERROR(G658/RawSEM!H658)=TRUE,0,G658/RawSEM!H658)</f>
        <v>-2.7439058518930691E-3</v>
      </c>
      <c r="Z658" s="75">
        <f>IF(ISERROR(H658/RawSEM!I658)=TRUE,0,H658/RawSEM!I658)</f>
        <v>2.0579205205498766E-3</v>
      </c>
      <c r="AA658" s="75">
        <f>IF(ISERROR(I658/RawSEM!J658)=TRUE,0,I658/RawSEM!J658)</f>
        <v>-2.5478262350678953E-2</v>
      </c>
      <c r="AB658" s="56" t="str">
        <f t="shared" si="47"/>
        <v>13-Apr-2025  Bl No 81</v>
      </c>
      <c r="CQ658" s="75"/>
      <c r="CR658" s="75"/>
      <c r="CS658" s="75"/>
      <c r="CT658" s="75"/>
      <c r="CU658" s="75"/>
      <c r="CV658" s="75"/>
      <c r="CW658" s="75"/>
      <c r="CX658" s="56"/>
    </row>
    <row r="659" spans="1:102" ht="17.100000000000001" customHeight="1" x14ac:dyDescent="0.25">
      <c r="A659" s="60">
        <f>RawSEM!A659</f>
        <v>45760</v>
      </c>
      <c r="B659" s="18">
        <v>82</v>
      </c>
      <c r="C659" s="20">
        <f>-RawSEM!D659+RawSCADA!D659</f>
        <v>16.703240000000051</v>
      </c>
      <c r="D659" s="20">
        <f>-RawSEM!E659+RawSCADA!E659</f>
        <v>1.3827296666666484</v>
      </c>
      <c r="E659" s="20">
        <f>-RawSEM!F659+RawSCADA!F659</f>
        <v>-5.6601222222241176E-2</v>
      </c>
      <c r="F659" s="20">
        <f>-RawSEM!G659+RawSCADA!G659</f>
        <v>-0.76441488888889353</v>
      </c>
      <c r="G659" s="20">
        <f>-RawSEM!H659+RawSCADA!H659</f>
        <v>-0.57121422222222407</v>
      </c>
      <c r="H659" s="20">
        <f>-RawSEM!I659+RawSCADA!I659</f>
        <v>-1.848644444444858E-2</v>
      </c>
      <c r="I659" s="20">
        <f>-RawSEM!J659+RawSCADA!J659</f>
        <v>-3.7543034444444459</v>
      </c>
      <c r="J659" s="56" t="str">
        <f t="shared" si="46"/>
        <v>13-Apr-2025  Bl No 82</v>
      </c>
      <c r="K659" s="18">
        <f t="shared" si="45"/>
        <v>13</v>
      </c>
      <c r="U659" s="75">
        <f>IF(ISERROR(C659/RawSEM!D659)=TRUE,0,C659/RawSEM!D659)</f>
        <v>1.2160506725744761E-2</v>
      </c>
      <c r="V659" s="75">
        <f>IF(ISERROR(D659/RawSEM!E659)=TRUE,0,D659/RawSEM!E659)</f>
        <v>6.5901967327483078E-3</v>
      </c>
      <c r="W659" s="75">
        <f>IF(ISERROR(E659/RawSEM!F659)=TRUE,0,E659/RawSEM!F659)</f>
        <v>-2.1217745682784749E-4</v>
      </c>
      <c r="X659" s="75">
        <f>IF(ISERROR(F659/RawSEM!G659)=TRUE,0,F659/RawSEM!G659)</f>
        <v>-4.8871360100087259E-3</v>
      </c>
      <c r="Y659" s="75">
        <f>IF(ISERROR(G659/RawSEM!H659)=TRUE,0,G659/RawSEM!H659)</f>
        <v>-4.5042756609751456E-3</v>
      </c>
      <c r="Z659" s="75">
        <f>IF(ISERROR(H659/RawSEM!I659)=TRUE,0,H659/RawSEM!I659)</f>
        <v>-1.8689487031559442E-4</v>
      </c>
      <c r="AA659" s="75">
        <f>IF(ISERROR(I659/RawSEM!J659)=TRUE,0,I659/RawSEM!J659)</f>
        <v>-2.3560760036326362E-2</v>
      </c>
      <c r="AB659" s="56" t="str">
        <f t="shared" si="47"/>
        <v>13-Apr-2025  Bl No 82</v>
      </c>
      <c r="CQ659" s="75"/>
      <c r="CR659" s="75"/>
      <c r="CS659" s="75"/>
      <c r="CT659" s="75"/>
      <c r="CU659" s="75"/>
      <c r="CV659" s="75"/>
      <c r="CW659" s="75"/>
      <c r="CX659" s="56"/>
    </row>
    <row r="660" spans="1:102" ht="17.100000000000001" customHeight="1" x14ac:dyDescent="0.25">
      <c r="A660" s="60">
        <f>RawSEM!A660</f>
        <v>45760</v>
      </c>
      <c r="B660" s="18">
        <v>83</v>
      </c>
      <c r="C660" s="20">
        <f>-RawSEM!D660+RawSCADA!D660</f>
        <v>3.6450205555556749</v>
      </c>
      <c r="D660" s="20">
        <f>-RawSEM!E660+RawSCADA!E660</f>
        <v>0.88099833333333777</v>
      </c>
      <c r="E660" s="20">
        <f>-RawSEM!F660+RawSCADA!F660</f>
        <v>-8.9058777777779596E-2</v>
      </c>
      <c r="F660" s="20">
        <f>-RawSEM!G660+RawSCADA!G660</f>
        <v>-0.57816711111112795</v>
      </c>
      <c r="G660" s="20">
        <f>-RawSEM!H660+RawSCADA!H660</f>
        <v>-0.47518255555554845</v>
      </c>
      <c r="H660" s="20">
        <f>-RawSEM!I660+RawSCADA!I660</f>
        <v>0.55626333333333378</v>
      </c>
      <c r="I660" s="20">
        <f>-RawSEM!J660+RawSCADA!J660</f>
        <v>-5.3963713333333487</v>
      </c>
      <c r="J660" s="56" t="str">
        <f t="shared" si="46"/>
        <v>13-Apr-2025  Bl No 83</v>
      </c>
      <c r="K660" s="18">
        <f t="shared" si="45"/>
        <v>13</v>
      </c>
      <c r="U660" s="75">
        <f>IF(ISERROR(C660/RawSEM!D660)=TRUE,0,C660/RawSEM!D660)</f>
        <v>2.6436015908427807E-3</v>
      </c>
      <c r="V660" s="75">
        <f>IF(ISERROR(D660/RawSEM!E660)=TRUE,0,D660/RawSEM!E660)</f>
        <v>4.2608359130382051E-3</v>
      </c>
      <c r="W660" s="75">
        <f>IF(ISERROR(E660/RawSEM!F660)=TRUE,0,E660/RawSEM!F660)</f>
        <v>-3.3892911914431439E-4</v>
      </c>
      <c r="X660" s="75">
        <f>IF(ISERROR(F660/RawSEM!G660)=TRUE,0,F660/RawSEM!G660)</f>
        <v>-3.8755605310461312E-3</v>
      </c>
      <c r="Y660" s="75">
        <f>IF(ISERROR(G660/RawSEM!H660)=TRUE,0,G660/RawSEM!H660)</f>
        <v>-3.868556691705325E-3</v>
      </c>
      <c r="Z660" s="75">
        <f>IF(ISERROR(H660/RawSEM!I660)=TRUE,0,H660/RawSEM!I660)</f>
        <v>5.6688448096876452E-3</v>
      </c>
      <c r="AA660" s="75">
        <f>IF(ISERROR(I660/RawSEM!J660)=TRUE,0,I660/RawSEM!J660)</f>
        <v>-3.4842993484713973E-2</v>
      </c>
      <c r="AB660" s="56" t="str">
        <f t="shared" si="47"/>
        <v>13-Apr-2025  Bl No 83</v>
      </c>
      <c r="CQ660" s="75"/>
      <c r="CR660" s="75"/>
      <c r="CS660" s="75"/>
      <c r="CT660" s="75"/>
      <c r="CU660" s="75"/>
      <c r="CV660" s="75"/>
      <c r="CW660" s="75"/>
      <c r="CX660" s="56"/>
    </row>
    <row r="661" spans="1:102" ht="17.100000000000001" customHeight="1" x14ac:dyDescent="0.25">
      <c r="A661" s="60">
        <f>RawSEM!A661</f>
        <v>45760</v>
      </c>
      <c r="B661" s="18">
        <v>84</v>
      </c>
      <c r="C661" s="20">
        <f>-RawSEM!D661+RawSCADA!D661</f>
        <v>4.419978777777942</v>
      </c>
      <c r="D661" s="20">
        <f>-RawSEM!E661+RawSCADA!E661</f>
        <v>1.6051602222222243</v>
      </c>
      <c r="E661" s="20">
        <f>-RawSEM!F661+RawSCADA!F661</f>
        <v>0.20389022222224185</v>
      </c>
      <c r="F661" s="20">
        <f>-RawSEM!G661+RawSCADA!G661</f>
        <v>-0.51943877777776493</v>
      </c>
      <c r="G661" s="20">
        <f>-RawSEM!H661+RawSCADA!H661</f>
        <v>0.43876988888888491</v>
      </c>
      <c r="H661" s="20">
        <f>-RawSEM!I661+RawSCADA!I661</f>
        <v>0.80145422222221896</v>
      </c>
      <c r="I661" s="20">
        <f>-RawSEM!J661+RawSCADA!J661</f>
        <v>-5.7010784444444482</v>
      </c>
      <c r="J661" s="56" t="str">
        <f t="shared" si="46"/>
        <v>13-Apr-2025  Bl No 84</v>
      </c>
      <c r="K661" s="18">
        <f t="shared" si="45"/>
        <v>13</v>
      </c>
      <c r="U661" s="75">
        <f>IF(ISERROR(C661/RawSEM!D661)=TRUE,0,C661/RawSEM!D661)</f>
        <v>3.2082527458797273E-3</v>
      </c>
      <c r="V661" s="75">
        <f>IF(ISERROR(D661/RawSEM!E661)=TRUE,0,D661/RawSEM!E661)</f>
        <v>7.960369737601147E-3</v>
      </c>
      <c r="W661" s="75">
        <f>IF(ISERROR(E661/RawSEM!F661)=TRUE,0,E661/RawSEM!F661)</f>
        <v>7.6882552299702427E-4</v>
      </c>
      <c r="X661" s="75">
        <f>IF(ISERROR(F661/RawSEM!G661)=TRUE,0,F661/RawSEM!G661)</f>
        <v>-3.5900612198507477E-3</v>
      </c>
      <c r="Y661" s="75">
        <f>IF(ISERROR(G661/RawSEM!H661)=TRUE,0,G661/RawSEM!H661)</f>
        <v>3.7014250695868839E-3</v>
      </c>
      <c r="Z661" s="75">
        <f>IF(ISERROR(H661/RawSEM!I661)=TRUE,0,H661/RawSEM!I661)</f>
        <v>8.3347291783371913E-3</v>
      </c>
      <c r="AA661" s="75">
        <f>IF(ISERROR(I661/RawSEM!J661)=TRUE,0,I661/RawSEM!J661)</f>
        <v>-3.695797729293477E-2</v>
      </c>
      <c r="AB661" s="56" t="str">
        <f t="shared" si="47"/>
        <v>13-Apr-2025  Bl No 84</v>
      </c>
      <c r="CQ661" s="75"/>
      <c r="CR661" s="75"/>
      <c r="CS661" s="75"/>
      <c r="CT661" s="75"/>
      <c r="CU661" s="75"/>
      <c r="CV661" s="75"/>
      <c r="CW661" s="75"/>
      <c r="CX661" s="56"/>
    </row>
    <row r="662" spans="1:102" ht="17.100000000000001" customHeight="1" x14ac:dyDescent="0.25">
      <c r="A662" s="60">
        <f>RawSEM!A662</f>
        <v>45760</v>
      </c>
      <c r="B662" s="18">
        <v>85</v>
      </c>
      <c r="C662" s="20">
        <f>-RawSEM!D662+RawSCADA!D662</f>
        <v>3.7904048888890429</v>
      </c>
      <c r="D662" s="20">
        <f>-RawSEM!E662+RawSCADA!E662</f>
        <v>2.4504218888888829</v>
      </c>
      <c r="E662" s="20">
        <f>-RawSEM!F662+RawSCADA!F662</f>
        <v>0.48686988888886162</v>
      </c>
      <c r="F662" s="20">
        <f>-RawSEM!G662+RawSCADA!G662</f>
        <v>-0.70838777777777295</v>
      </c>
      <c r="G662" s="20">
        <f>-RawSEM!H662+RawSCADA!H662</f>
        <v>0.12814388888888573</v>
      </c>
      <c r="H662" s="20">
        <f>-RawSEM!I662+RawSCADA!I662</f>
        <v>0.71622888888889236</v>
      </c>
      <c r="I662" s="20">
        <f>-RawSEM!J662+RawSCADA!J662</f>
        <v>-2.4932060000000149</v>
      </c>
      <c r="J662" s="56" t="str">
        <f t="shared" si="46"/>
        <v>13-Apr-2025  Bl No 85</v>
      </c>
      <c r="K662" s="18">
        <f t="shared" si="45"/>
        <v>13</v>
      </c>
      <c r="U662" s="75">
        <f>IF(ISERROR(C662/RawSEM!D662)=TRUE,0,C662/RawSEM!D662)</f>
        <v>2.7977150970471694E-3</v>
      </c>
      <c r="V662" s="75">
        <f>IF(ISERROR(D662/RawSEM!E662)=TRUE,0,D662/RawSEM!E662)</f>
        <v>1.3417296743343242E-2</v>
      </c>
      <c r="W662" s="75">
        <f>IF(ISERROR(E662/RawSEM!F662)=TRUE,0,E662/RawSEM!F662)</f>
        <v>1.8566181486547994E-3</v>
      </c>
      <c r="X662" s="75">
        <f>IF(ISERROR(F662/RawSEM!G662)=TRUE,0,F662/RawSEM!G662)</f>
        <v>-5.1690288293895457E-3</v>
      </c>
      <c r="Y662" s="75">
        <f>IF(ISERROR(G662/RawSEM!H662)=TRUE,0,G662/RawSEM!H662)</f>
        <v>1.1774121689387784E-3</v>
      </c>
      <c r="Z662" s="75">
        <f>IF(ISERROR(H662/RawSEM!I662)=TRUE,0,H662/RawSEM!I662)</f>
        <v>7.6036665232293403E-3</v>
      </c>
      <c r="AA662" s="75">
        <f>IF(ISERROR(I662/RawSEM!J662)=TRUE,0,I662/RawSEM!J662)</f>
        <v>-1.683270229980674E-2</v>
      </c>
      <c r="AB662" s="56" t="str">
        <f t="shared" si="47"/>
        <v>13-Apr-2025  Bl No 85</v>
      </c>
      <c r="CQ662" s="75"/>
      <c r="CR662" s="75"/>
      <c r="CS662" s="75"/>
      <c r="CT662" s="75"/>
      <c r="CU662" s="75"/>
      <c r="CV662" s="75"/>
      <c r="CW662" s="75"/>
      <c r="CX662" s="56"/>
    </row>
    <row r="663" spans="1:102" ht="17.100000000000001" customHeight="1" x14ac:dyDescent="0.25">
      <c r="A663" s="60">
        <f>RawSEM!A663</f>
        <v>45760</v>
      </c>
      <c r="B663" s="18">
        <v>86</v>
      </c>
      <c r="C663" s="20">
        <f>-RawSEM!D663+RawSCADA!D663</f>
        <v>-4.929309888888838</v>
      </c>
      <c r="D663" s="20">
        <f>-RawSEM!E663+RawSCADA!E663</f>
        <v>3.9019191111111127</v>
      </c>
      <c r="E663" s="20">
        <f>-RawSEM!F663+RawSCADA!F663</f>
        <v>-0.22504955555558581</v>
      </c>
      <c r="F663" s="20">
        <f>-RawSEM!G663+RawSCADA!G663</f>
        <v>-0.3031216666666694</v>
      </c>
      <c r="G663" s="20">
        <f>-RawSEM!H663+RawSCADA!H663</f>
        <v>0.29820322222222728</v>
      </c>
      <c r="H663" s="20">
        <f>-RawSEM!I663+RawSCADA!I663</f>
        <v>0.75545488888889167</v>
      </c>
      <c r="I663" s="20">
        <f>-RawSEM!J663+RawSCADA!J663</f>
        <v>-4.3313806666666892</v>
      </c>
      <c r="J663" s="56" t="str">
        <f t="shared" si="46"/>
        <v>13-Apr-2025  Bl No 86</v>
      </c>
      <c r="K663" s="18">
        <f t="shared" si="45"/>
        <v>13</v>
      </c>
      <c r="U663" s="75">
        <f>IF(ISERROR(C663/RawSEM!D663)=TRUE,0,C663/RawSEM!D663)</f>
        <v>-3.6667854521032716E-3</v>
      </c>
      <c r="V663" s="75">
        <f>IF(ISERROR(D663/RawSEM!E663)=TRUE,0,D663/RawSEM!E663)</f>
        <v>2.4806219554922647E-2</v>
      </c>
      <c r="W663" s="75">
        <f>IF(ISERROR(E663/RawSEM!F663)=TRUE,0,E663/RawSEM!F663)</f>
        <v>-8.6437904605697884E-4</v>
      </c>
      <c r="X663" s="75">
        <f>IF(ISERROR(F663/RawSEM!G663)=TRUE,0,F663/RawSEM!G663)</f>
        <v>-2.322236903900566E-3</v>
      </c>
      <c r="Y663" s="75">
        <f>IF(ISERROR(G663/RawSEM!H663)=TRUE,0,G663/RawSEM!H663)</f>
        <v>2.864122045839166E-3</v>
      </c>
      <c r="Z663" s="75">
        <f>IF(ISERROR(H663/RawSEM!I663)=TRUE,0,H663/RawSEM!I663)</f>
        <v>8.2345228475480432E-3</v>
      </c>
      <c r="AA663" s="75">
        <f>IF(ISERROR(I663/RawSEM!J663)=TRUE,0,I663/RawSEM!J663)</f>
        <v>-2.9737709585168901E-2</v>
      </c>
      <c r="AB663" s="56" t="str">
        <f t="shared" si="47"/>
        <v>13-Apr-2025  Bl No 86</v>
      </c>
      <c r="CQ663" s="75"/>
      <c r="CR663" s="75"/>
      <c r="CS663" s="75"/>
      <c r="CT663" s="75"/>
      <c r="CU663" s="75"/>
      <c r="CV663" s="75"/>
      <c r="CW663" s="75"/>
      <c r="CX663" s="56"/>
    </row>
    <row r="664" spans="1:102" ht="17.100000000000001" customHeight="1" x14ac:dyDescent="0.25">
      <c r="A664" s="60">
        <f>RawSEM!A664</f>
        <v>45760</v>
      </c>
      <c r="B664" s="18">
        <v>87</v>
      </c>
      <c r="C664" s="20">
        <f>-RawSEM!D664+RawSCADA!D664</f>
        <v>-8.3923886666666476</v>
      </c>
      <c r="D664" s="20">
        <f>-RawSEM!E664+RawSCADA!E664</f>
        <v>1.8814027777777937</v>
      </c>
      <c r="E664" s="20">
        <f>-RawSEM!F664+RawSCADA!F664</f>
        <v>-0.83672300000000632</v>
      </c>
      <c r="F664" s="20">
        <f>-RawSEM!G664+RawSCADA!G664</f>
        <v>-0.16154277777776826</v>
      </c>
      <c r="G664" s="20">
        <f>-RawSEM!H664+RawSCADA!H664</f>
        <v>0.71481400000000406</v>
      </c>
      <c r="H664" s="20">
        <f>-RawSEM!I664+RawSCADA!I664</f>
        <v>0.78273888888890042</v>
      </c>
      <c r="I664" s="20">
        <f>-RawSEM!J664+RawSCADA!J664</f>
        <v>-3.212957777777774</v>
      </c>
      <c r="J664" s="56" t="str">
        <f t="shared" si="46"/>
        <v>13-Apr-2025  Bl No 87</v>
      </c>
      <c r="K664" s="18">
        <f t="shared" si="45"/>
        <v>13</v>
      </c>
      <c r="U664" s="75">
        <f>IF(ISERROR(C664/RawSEM!D664)=TRUE,0,C664/RawSEM!D664)</f>
        <v>-6.3858860711238736E-3</v>
      </c>
      <c r="V664" s="75">
        <f>IF(ISERROR(D664/RawSEM!E664)=TRUE,0,D664/RawSEM!E664)</f>
        <v>1.434660862486422E-2</v>
      </c>
      <c r="W664" s="75">
        <f>IF(ISERROR(E664/RawSEM!F664)=TRUE,0,E664/RawSEM!F664)</f>
        <v>-3.2363687138737512E-3</v>
      </c>
      <c r="X664" s="75">
        <f>IF(ISERROR(F664/RawSEM!G664)=TRUE,0,F664/RawSEM!G664)</f>
        <v>-1.3991365462920216E-3</v>
      </c>
      <c r="Y664" s="75">
        <f>IF(ISERROR(G664/RawSEM!H664)=TRUE,0,G664/RawSEM!H664)</f>
        <v>7.3150399515342461E-3</v>
      </c>
      <c r="Z664" s="75">
        <f>IF(ISERROR(H664/RawSEM!I664)=TRUE,0,H664/RawSEM!I664)</f>
        <v>8.797033061005247E-3</v>
      </c>
      <c r="AA664" s="75">
        <f>IF(ISERROR(I664/RawSEM!J664)=TRUE,0,I664/RawSEM!J664)</f>
        <v>-2.2955732490953149E-2</v>
      </c>
      <c r="AB664" s="56" t="str">
        <f t="shared" si="47"/>
        <v>13-Apr-2025  Bl No 87</v>
      </c>
      <c r="CQ664" s="75"/>
      <c r="CR664" s="75"/>
      <c r="CS664" s="75"/>
      <c r="CT664" s="75"/>
      <c r="CU664" s="75"/>
      <c r="CV664" s="75"/>
      <c r="CW664" s="75"/>
      <c r="CX664" s="56"/>
    </row>
    <row r="665" spans="1:102" ht="17.100000000000001" customHeight="1" x14ac:dyDescent="0.25">
      <c r="A665" s="60">
        <f>RawSEM!A665</f>
        <v>45760</v>
      </c>
      <c r="B665" s="18">
        <v>88</v>
      </c>
      <c r="C665" s="20">
        <f>-RawSEM!D665+RawSCADA!D665</f>
        <v>-14.132155666666677</v>
      </c>
      <c r="D665" s="20">
        <f>-RawSEM!E665+RawSCADA!E665</f>
        <v>1.8182751111111202</v>
      </c>
      <c r="E665" s="20">
        <f>-RawSEM!F665+RawSCADA!F665</f>
        <v>-0.30919833333334168</v>
      </c>
      <c r="F665" s="20">
        <f>-RawSEM!G665+RawSCADA!G665</f>
        <v>-0.96635422222222189</v>
      </c>
      <c r="G665" s="20">
        <f>-RawSEM!H665+RawSCADA!H665</f>
        <v>3.2708555555558405E-2</v>
      </c>
      <c r="H665" s="20">
        <f>-RawSEM!I665+RawSCADA!I665</f>
        <v>0.91339211111112206</v>
      </c>
      <c r="I665" s="20">
        <f>-RawSEM!J665+RawSCADA!J665</f>
        <v>-3.2379891111110908</v>
      </c>
      <c r="J665" s="56" t="str">
        <f t="shared" si="46"/>
        <v>13-Apr-2025  Bl No 88</v>
      </c>
      <c r="K665" s="18">
        <f t="shared" si="45"/>
        <v>13</v>
      </c>
      <c r="U665" s="75">
        <f>IF(ISERROR(C665/RawSEM!D665)=TRUE,0,C665/RawSEM!D665)</f>
        <v>-1.0973124494846749E-2</v>
      </c>
      <c r="V665" s="75">
        <f>IF(ISERROR(D665/RawSEM!E665)=TRUE,0,D665/RawSEM!E665)</f>
        <v>1.5052163593414132E-2</v>
      </c>
      <c r="W665" s="75">
        <f>IF(ISERROR(E665/RawSEM!F665)=TRUE,0,E665/RawSEM!F665)</f>
        <v>-1.2091596816331943E-3</v>
      </c>
      <c r="X665" s="75">
        <f>IF(ISERROR(F665/RawSEM!G665)=TRUE,0,F665/RawSEM!G665)</f>
        <v>-8.7697079775981238E-3</v>
      </c>
      <c r="Y665" s="75">
        <f>IF(ISERROR(G665/RawSEM!H665)=TRUE,0,G665/RawSEM!H665)</f>
        <v>3.3922154556989255E-4</v>
      </c>
      <c r="Z665" s="75">
        <f>IF(ISERROR(H665/RawSEM!I665)=TRUE,0,H665/RawSEM!I665)</f>
        <v>1.0637859075813419E-2</v>
      </c>
      <c r="AA665" s="75">
        <f>IF(ISERROR(I665/RawSEM!J665)=TRUE,0,I665/RawSEM!J665)</f>
        <v>-2.3657198235356242E-2</v>
      </c>
      <c r="AB665" s="56" t="str">
        <f t="shared" si="47"/>
        <v>13-Apr-2025  Bl No 88</v>
      </c>
      <c r="CQ665" s="75"/>
      <c r="CR665" s="75"/>
      <c r="CS665" s="75"/>
      <c r="CT665" s="75"/>
      <c r="CU665" s="75"/>
      <c r="CV665" s="75"/>
      <c r="CW665" s="75"/>
      <c r="CX665" s="56"/>
    </row>
    <row r="666" spans="1:102" ht="17.100000000000001" customHeight="1" x14ac:dyDescent="0.25">
      <c r="A666" s="60">
        <f>RawSEM!A666</f>
        <v>45760</v>
      </c>
      <c r="B666" s="18">
        <v>89</v>
      </c>
      <c r="C666" s="20">
        <f>-RawSEM!D666+RawSCADA!D666</f>
        <v>-17.042236666666668</v>
      </c>
      <c r="D666" s="20">
        <f>-RawSEM!E666+RawSCADA!E666</f>
        <v>1.3926311111111005</v>
      </c>
      <c r="E666" s="20">
        <f>-RawSEM!F666+RawSCADA!F666</f>
        <v>-0.82903922222223514</v>
      </c>
      <c r="F666" s="20">
        <f>-RawSEM!G666+RawSCADA!G666</f>
        <v>-0.72427366666667581</v>
      </c>
      <c r="G666" s="20">
        <f>-RawSEM!H666+RawSCADA!H666</f>
        <v>4.4820888888892796E-2</v>
      </c>
      <c r="H666" s="20">
        <f>-RawSEM!I666+RawSCADA!I666</f>
        <v>0.52299477777778236</v>
      </c>
      <c r="I666" s="20">
        <f>-RawSEM!J666+RawSCADA!J666</f>
        <v>-5.4525262222222182</v>
      </c>
      <c r="J666" s="56" t="str">
        <f t="shared" si="46"/>
        <v>13-Apr-2025  Bl No 89</v>
      </c>
      <c r="K666" s="18">
        <f t="shared" si="45"/>
        <v>13</v>
      </c>
      <c r="U666" s="75">
        <f>IF(ISERROR(C666/RawSEM!D666)=TRUE,0,C666/RawSEM!D666)</f>
        <v>-1.3332655167855379E-2</v>
      </c>
      <c r="V666" s="75">
        <f>IF(ISERROR(D666/RawSEM!E666)=TRUE,0,D666/RawSEM!E666)</f>
        <v>1.2190522591731418E-2</v>
      </c>
      <c r="W666" s="75">
        <f>IF(ISERROR(E666/RawSEM!F666)=TRUE,0,E666/RawSEM!F666)</f>
        <v>-3.2921034641385585E-3</v>
      </c>
      <c r="X666" s="75">
        <f>IF(ISERROR(F666/RawSEM!G666)=TRUE,0,F666/RawSEM!G666)</f>
        <v>-6.9486399288094516E-3</v>
      </c>
      <c r="Y666" s="75">
        <f>IF(ISERROR(G666/RawSEM!H666)=TRUE,0,G666/RawSEM!H666)</f>
        <v>4.8194504181605155E-4</v>
      </c>
      <c r="Z666" s="75">
        <f>IF(ISERROR(H666/RawSEM!I666)=TRUE,0,H666/RawSEM!I666)</f>
        <v>6.3200258335482208E-3</v>
      </c>
      <c r="AA666" s="75">
        <f>IF(ISERROR(I666/RawSEM!J666)=TRUE,0,I666/RawSEM!J666)</f>
        <v>-4.0944226176411268E-2</v>
      </c>
      <c r="AB666" s="56" t="str">
        <f t="shared" si="47"/>
        <v>13-Apr-2025  Bl No 89</v>
      </c>
      <c r="CQ666" s="75"/>
      <c r="CR666" s="75"/>
      <c r="CS666" s="75"/>
      <c r="CT666" s="75"/>
      <c r="CU666" s="75"/>
      <c r="CV666" s="75"/>
      <c r="CW666" s="75"/>
      <c r="CX666" s="56"/>
    </row>
    <row r="667" spans="1:102" ht="17.100000000000001" customHeight="1" x14ac:dyDescent="0.25">
      <c r="A667" s="60">
        <f>RawSEM!A667</f>
        <v>45760</v>
      </c>
      <c r="B667" s="18">
        <v>90</v>
      </c>
      <c r="C667" s="20">
        <f>-RawSEM!D667+RawSCADA!D667</f>
        <v>-16.620374000000083</v>
      </c>
      <c r="D667" s="20">
        <f>-RawSEM!E667+RawSCADA!E667</f>
        <v>1.7370868888888822</v>
      </c>
      <c r="E667" s="20">
        <f>-RawSEM!F667+RawSCADA!F667</f>
        <v>-0.44585888888889258</v>
      </c>
      <c r="F667" s="20">
        <f>-RawSEM!G667+RawSCADA!G667</f>
        <v>-0.70479511111111037</v>
      </c>
      <c r="G667" s="20">
        <f>-RawSEM!H667+RawSCADA!H667</f>
        <v>0.32152266666666662</v>
      </c>
      <c r="H667" s="20">
        <f>-RawSEM!I667+RawSCADA!I667</f>
        <v>0.7920042222222321</v>
      </c>
      <c r="I667" s="20">
        <f>-RawSEM!J667+RawSCADA!J667</f>
        <v>-2.9423102222222184</v>
      </c>
      <c r="J667" s="56" t="str">
        <f t="shared" si="46"/>
        <v>13-Apr-2025  Bl No 90</v>
      </c>
      <c r="K667" s="18">
        <f t="shared" si="45"/>
        <v>13</v>
      </c>
      <c r="U667" s="75">
        <f>IF(ISERROR(C667/RawSEM!D667)=TRUE,0,C667/RawSEM!D667)</f>
        <v>-1.3106674517330273E-2</v>
      </c>
      <c r="V667" s="75">
        <f>IF(ISERROR(D667/RawSEM!E667)=TRUE,0,D667/RawSEM!E667)</f>
        <v>1.6171737767757179E-2</v>
      </c>
      <c r="W667" s="75">
        <f>IF(ISERROR(E667/RawSEM!F667)=TRUE,0,E667/RawSEM!F667)</f>
        <v>-1.7821766259869731E-3</v>
      </c>
      <c r="X667" s="75">
        <f>IF(ISERROR(F667/RawSEM!G667)=TRUE,0,F667/RawSEM!G667)</f>
        <v>-6.7405244201780411E-3</v>
      </c>
      <c r="Y667" s="75">
        <f>IF(ISERROR(G667/RawSEM!H667)=TRUE,0,G667/RawSEM!H667)</f>
        <v>3.5950992319068744E-3</v>
      </c>
      <c r="Z667" s="75">
        <f>IF(ISERROR(H667/RawSEM!I667)=TRUE,0,H667/RawSEM!I667)</f>
        <v>1.0021310636479302E-2</v>
      </c>
      <c r="AA667" s="75">
        <f>IF(ISERROR(I667/RawSEM!J667)=TRUE,0,I667/RawSEM!J667)</f>
        <v>-2.3093026533163634E-2</v>
      </c>
      <c r="AB667" s="56" t="str">
        <f t="shared" si="47"/>
        <v>13-Apr-2025  Bl No 90</v>
      </c>
      <c r="CQ667" s="75"/>
      <c r="CR667" s="75"/>
      <c r="CS667" s="75"/>
      <c r="CT667" s="75"/>
      <c r="CU667" s="75"/>
      <c r="CV667" s="75"/>
      <c r="CW667" s="75"/>
      <c r="CX667" s="56"/>
    </row>
    <row r="668" spans="1:102" ht="17.100000000000001" customHeight="1" x14ac:dyDescent="0.25">
      <c r="A668" s="60">
        <f>RawSEM!A668</f>
        <v>45760</v>
      </c>
      <c r="B668" s="18">
        <v>91</v>
      </c>
      <c r="C668" s="20">
        <f>-RawSEM!D668+RawSCADA!D668</f>
        <v>-15.381665444444479</v>
      </c>
      <c r="D668" s="20">
        <f>-RawSEM!E668+RawSCADA!E668</f>
        <v>1.4347111111111133</v>
      </c>
      <c r="E668" s="20">
        <f>-RawSEM!F668+RawSCADA!F668</f>
        <v>-0.59859133333333148</v>
      </c>
      <c r="F668" s="20">
        <f>-RawSEM!G668+RawSCADA!G668</f>
        <v>-0.60906544444443966</v>
      </c>
      <c r="G668" s="20">
        <f>-RawSEM!H668+RawSCADA!H668</f>
        <v>0.34162400000001014</v>
      </c>
      <c r="H668" s="20">
        <f>-RawSEM!I668+RawSCADA!I668</f>
        <v>0.59111966666667115</v>
      </c>
      <c r="I668" s="20">
        <f>-RawSEM!J668+RawSCADA!J668</f>
        <v>-3.0029674444444368</v>
      </c>
      <c r="J668" s="56" t="str">
        <f t="shared" si="46"/>
        <v>13-Apr-2025  Bl No 91</v>
      </c>
      <c r="K668" s="18">
        <f t="shared" si="45"/>
        <v>13</v>
      </c>
      <c r="U668" s="75">
        <f>IF(ISERROR(C668/RawSEM!D668)=TRUE,0,C668/RawSEM!D668)</f>
        <v>-1.2414433736229354E-2</v>
      </c>
      <c r="V668" s="75">
        <f>IF(ISERROR(D668/RawSEM!E668)=TRUE,0,D668/RawSEM!E668)</f>
        <v>1.3891862012450093E-2</v>
      </c>
      <c r="W668" s="75">
        <f>IF(ISERROR(E668/RawSEM!F668)=TRUE,0,E668/RawSEM!F668)</f>
        <v>-2.4012559774863208E-3</v>
      </c>
      <c r="X668" s="75">
        <f>IF(ISERROR(F668/RawSEM!G668)=TRUE,0,F668/RawSEM!G668)</f>
        <v>-5.7192798692692415E-3</v>
      </c>
      <c r="Y668" s="75">
        <f>IF(ISERROR(G668/RawSEM!H668)=TRUE,0,G668/RawSEM!H668)</f>
        <v>3.9630083337974711E-3</v>
      </c>
      <c r="Z668" s="75">
        <f>IF(ISERROR(H668/RawSEM!I668)=TRUE,0,H668/RawSEM!I668)</f>
        <v>7.7648127714726664E-3</v>
      </c>
      <c r="AA668" s="75">
        <f>IF(ISERROR(I668/RawSEM!J668)=TRUE,0,I668/RawSEM!J668)</f>
        <v>-2.4419928475136105E-2</v>
      </c>
      <c r="AB668" s="56" t="str">
        <f t="shared" si="47"/>
        <v>13-Apr-2025  Bl No 91</v>
      </c>
      <c r="CQ668" s="75"/>
      <c r="CR668" s="75"/>
      <c r="CS668" s="75"/>
      <c r="CT668" s="75"/>
      <c r="CU668" s="75"/>
      <c r="CV668" s="75"/>
      <c r="CW668" s="75"/>
      <c r="CX668" s="56"/>
    </row>
    <row r="669" spans="1:102" ht="17.100000000000001" customHeight="1" x14ac:dyDescent="0.25">
      <c r="A669" s="60">
        <f>RawSEM!A669</f>
        <v>45760</v>
      </c>
      <c r="B669" s="18">
        <v>92</v>
      </c>
      <c r="C669" s="20">
        <f>-RawSEM!D669+RawSCADA!D669</f>
        <v>-15.707526333333362</v>
      </c>
      <c r="D669" s="20">
        <f>-RawSEM!E669+RawSCADA!E669</f>
        <v>0.48361922222221665</v>
      </c>
      <c r="E669" s="20">
        <f>-RawSEM!F669+RawSCADA!F669</f>
        <v>-1.4937120000000164</v>
      </c>
      <c r="F669" s="20">
        <f>-RawSEM!G669+RawSCADA!G669</f>
        <v>-0.24508111111110509</v>
      </c>
      <c r="G669" s="20">
        <f>-RawSEM!H669+RawSCADA!H669</f>
        <v>0.11445077777777612</v>
      </c>
      <c r="H669" s="20">
        <f>-RawSEM!I669+RawSCADA!I669</f>
        <v>0.71688677777777343</v>
      </c>
      <c r="I669" s="20">
        <f>-RawSEM!J669+RawSCADA!J669</f>
        <v>-1.9345216666666687</v>
      </c>
      <c r="J669" s="56" t="str">
        <f t="shared" si="46"/>
        <v>13-Apr-2025  Bl No 92</v>
      </c>
      <c r="K669" s="18">
        <f t="shared" si="45"/>
        <v>13</v>
      </c>
      <c r="U669" s="75">
        <f>IF(ISERROR(C669/RawSEM!D669)=TRUE,0,C669/RawSEM!D669)</f>
        <v>-1.3012959337667718E-2</v>
      </c>
      <c r="V669" s="75">
        <f>IF(ISERROR(D669/RawSEM!E669)=TRUE,0,D669/RawSEM!E669)</f>
        <v>4.6104639092264402E-3</v>
      </c>
      <c r="W669" s="75">
        <f>IF(ISERROR(E669/RawSEM!F669)=TRUE,0,E669/RawSEM!F669)</f>
        <v>-6.0300397478037634E-3</v>
      </c>
      <c r="X669" s="75">
        <f>IF(ISERROR(F669/RawSEM!G669)=TRUE,0,F669/RawSEM!G669)</f>
        <v>-2.4464484085929754E-3</v>
      </c>
      <c r="Y669" s="75">
        <f>IF(ISERROR(G669/RawSEM!H669)=TRUE,0,G669/RawSEM!H669)</f>
        <v>1.3712854863720204E-3</v>
      </c>
      <c r="Z669" s="75">
        <f>IF(ISERROR(H669/RawSEM!I669)=TRUE,0,H669/RawSEM!I669)</f>
        <v>9.8302778935717844E-3</v>
      </c>
      <c r="AA669" s="75">
        <f>IF(ISERROR(I669/RawSEM!J669)=TRUE,0,I669/RawSEM!J669)</f>
        <v>-1.6470069563164234E-2</v>
      </c>
      <c r="AB669" s="56" t="str">
        <f t="shared" si="47"/>
        <v>13-Apr-2025  Bl No 92</v>
      </c>
      <c r="CQ669" s="75"/>
      <c r="CR669" s="75"/>
      <c r="CS669" s="75"/>
      <c r="CT669" s="75"/>
      <c r="CU669" s="75"/>
      <c r="CV669" s="75"/>
      <c r="CW669" s="75"/>
      <c r="CX669" s="56"/>
    </row>
    <row r="670" spans="1:102" ht="17.100000000000001" customHeight="1" x14ac:dyDescent="0.25">
      <c r="A670" s="60">
        <f>RawSEM!A670</f>
        <v>45760</v>
      </c>
      <c r="B670" s="18">
        <v>93</v>
      </c>
      <c r="C670" s="20">
        <f>-RawSEM!D670+RawSCADA!D670</f>
        <v>-12.841671333333352</v>
      </c>
      <c r="D670" s="20">
        <f>-RawSEM!E670+RawSCADA!E670</f>
        <v>1.3709308888888927</v>
      </c>
      <c r="E670" s="20">
        <f>-RawSEM!F670+RawSCADA!F670</f>
        <v>-2.0400763333333316</v>
      </c>
      <c r="F670" s="20">
        <f>-RawSEM!G670+RawSCADA!G670</f>
        <v>-0.19438222222221668</v>
      </c>
      <c r="G670" s="20">
        <f>-RawSEM!H670+RawSCADA!H670</f>
        <v>-0.2479762222222206</v>
      </c>
      <c r="H670" s="20">
        <f>-RawSEM!I670+RawSCADA!I670</f>
        <v>0.72349344444444341</v>
      </c>
      <c r="I670" s="20">
        <f>-RawSEM!J670+RawSCADA!J670</f>
        <v>-2.56116733333333</v>
      </c>
      <c r="J670" s="56" t="str">
        <f t="shared" si="46"/>
        <v>13-Apr-2025  Bl No 93</v>
      </c>
      <c r="K670" s="18">
        <f t="shared" si="45"/>
        <v>13</v>
      </c>
      <c r="U670" s="75">
        <f>IF(ISERROR(C670/RawSEM!D670)=TRUE,0,C670/RawSEM!D670)</f>
        <v>-1.0963054579253586E-2</v>
      </c>
      <c r="V670" s="75">
        <f>IF(ISERROR(D670/RawSEM!E670)=TRUE,0,D670/RawSEM!E670)</f>
        <v>1.2631573908299592E-2</v>
      </c>
      <c r="W670" s="75">
        <f>IF(ISERROR(E670/RawSEM!F670)=TRUE,0,E670/RawSEM!F670)</f>
        <v>-8.28715179354606E-3</v>
      </c>
      <c r="X670" s="75">
        <f>IF(ISERROR(F670/RawSEM!G670)=TRUE,0,F670/RawSEM!G670)</f>
        <v>-2.0177465645264472E-3</v>
      </c>
      <c r="Y670" s="75">
        <f>IF(ISERROR(G670/RawSEM!H670)=TRUE,0,G670/RawSEM!H670)</f>
        <v>-2.8756867777880672E-3</v>
      </c>
      <c r="Z670" s="75">
        <f>IF(ISERROR(H670/RawSEM!I670)=TRUE,0,H670/RawSEM!I670)</f>
        <v>1.0397171892524364E-2</v>
      </c>
      <c r="AA670" s="75">
        <f>IF(ISERROR(I670/RawSEM!J670)=TRUE,0,I670/RawSEM!J670)</f>
        <v>-2.2455506924132614E-2</v>
      </c>
      <c r="AB670" s="56" t="str">
        <f t="shared" si="47"/>
        <v>13-Apr-2025  Bl No 93</v>
      </c>
      <c r="CQ670" s="75"/>
      <c r="CR670" s="75"/>
      <c r="CS670" s="75"/>
      <c r="CT670" s="75"/>
      <c r="CU670" s="75"/>
      <c r="CV670" s="75"/>
      <c r="CW670" s="75"/>
      <c r="CX670" s="56"/>
    </row>
    <row r="671" spans="1:102" ht="17.100000000000001" customHeight="1" x14ac:dyDescent="0.25">
      <c r="A671" s="60">
        <f>RawSEM!A671</f>
        <v>45760</v>
      </c>
      <c r="B671" s="18">
        <v>94</v>
      </c>
      <c r="C671" s="20">
        <f>-RawSEM!D671+RawSCADA!D671</f>
        <v>-14.917946000000029</v>
      </c>
      <c r="D671" s="20">
        <f>-RawSEM!E671+RawSCADA!E671</f>
        <v>2.3755555555555503</v>
      </c>
      <c r="E671" s="20">
        <f>-RawSEM!F671+RawSCADA!F671</f>
        <v>-2.0345713333333322</v>
      </c>
      <c r="F671" s="20">
        <f>-RawSEM!G671+RawSCADA!G671</f>
        <v>-0.8912949999999995</v>
      </c>
      <c r="G671" s="20">
        <f>-RawSEM!H671+RawSCADA!H671</f>
        <v>0.17770622222222698</v>
      </c>
      <c r="H671" s="20">
        <f>-RawSEM!I671+RawSCADA!I671</f>
        <v>0.52903877777778519</v>
      </c>
      <c r="I671" s="20">
        <f>-RawSEM!J671+RawSCADA!J671</f>
        <v>-2.1749775555555573</v>
      </c>
      <c r="J671" s="56" t="str">
        <f t="shared" si="46"/>
        <v>13-Apr-2025  Bl No 94</v>
      </c>
      <c r="K671" s="18">
        <f t="shared" si="45"/>
        <v>13</v>
      </c>
      <c r="U671" s="75">
        <f>IF(ISERROR(C671/RawSEM!D671)=TRUE,0,C671/RawSEM!D671)</f>
        <v>-1.3195823240573704E-2</v>
      </c>
      <c r="V671" s="75">
        <f>IF(ISERROR(D671/RawSEM!E671)=TRUE,0,D671/RawSEM!E671)</f>
        <v>2.2580889551943178E-2</v>
      </c>
      <c r="W671" s="75">
        <f>IF(ISERROR(E671/RawSEM!F671)=TRUE,0,E671/RawSEM!F671)</f>
        <v>-8.3766720162403007E-3</v>
      </c>
      <c r="X671" s="75">
        <f>IF(ISERROR(F671/RawSEM!G671)=TRUE,0,F671/RawSEM!G671)</f>
        <v>-9.4820965353269553E-3</v>
      </c>
      <c r="Y671" s="75">
        <f>IF(ISERROR(G671/RawSEM!H671)=TRUE,0,G671/RawSEM!H671)</f>
        <v>2.0155776148535836E-3</v>
      </c>
      <c r="Z671" s="75">
        <f>IF(ISERROR(H671/RawSEM!I671)=TRUE,0,H671/RawSEM!I671)</f>
        <v>7.9115937145243405E-3</v>
      </c>
      <c r="AA671" s="75">
        <f>IF(ISERROR(I671/RawSEM!J671)=TRUE,0,I671/RawSEM!J671)</f>
        <v>-1.9304717283319464E-2</v>
      </c>
      <c r="AB671" s="56" t="str">
        <f t="shared" si="47"/>
        <v>13-Apr-2025  Bl No 94</v>
      </c>
      <c r="CQ671" s="75"/>
      <c r="CR671" s="75"/>
      <c r="CS671" s="75"/>
      <c r="CT671" s="75"/>
      <c r="CU671" s="75"/>
      <c r="CV671" s="75"/>
      <c r="CW671" s="75"/>
      <c r="CX671" s="56"/>
    </row>
    <row r="672" spans="1:102" ht="17.100000000000001" customHeight="1" x14ac:dyDescent="0.25">
      <c r="A672" s="60">
        <f>RawSEM!A672</f>
        <v>45760</v>
      </c>
      <c r="B672" s="18">
        <v>95</v>
      </c>
      <c r="C672" s="20">
        <f>-RawSEM!D672+RawSCADA!D672</f>
        <v>-15.765228555555495</v>
      </c>
      <c r="D672" s="20">
        <f>-RawSEM!E672+RawSCADA!E672</f>
        <v>1.6727606666666617</v>
      </c>
      <c r="E672" s="20">
        <f>-RawSEM!F672+RawSCADA!F672</f>
        <v>-2.2497165555555796</v>
      </c>
      <c r="F672" s="20">
        <f>-RawSEM!G672+RawSCADA!G672</f>
        <v>-0.46019177777777998</v>
      </c>
      <c r="G672" s="20">
        <f>-RawSEM!H672+RawSCADA!H672</f>
        <v>-0.18570588888889006</v>
      </c>
      <c r="H672" s="20">
        <f>-RawSEM!I672+RawSCADA!I672</f>
        <v>0.68418166666666025</v>
      </c>
      <c r="I672" s="20">
        <f>-RawSEM!J672+RawSCADA!J672</f>
        <v>-2.3442223333333345</v>
      </c>
      <c r="J672" s="56" t="str">
        <f t="shared" si="46"/>
        <v>13-Apr-2025  Bl No 95</v>
      </c>
      <c r="K672" s="18">
        <f t="shared" si="45"/>
        <v>13</v>
      </c>
      <c r="U672" s="75">
        <f>IF(ISERROR(C672/RawSEM!D672)=TRUE,0,C672/RawSEM!D672)</f>
        <v>-1.4386427319002793E-2</v>
      </c>
      <c r="V672" s="75">
        <f>IF(ISERROR(D672/RawSEM!E672)=TRUE,0,D672/RawSEM!E672)</f>
        <v>1.7087804600922567E-2</v>
      </c>
      <c r="W672" s="75">
        <f>IF(ISERROR(E672/RawSEM!F672)=TRUE,0,E672/RawSEM!F672)</f>
        <v>-9.3169390684685813E-3</v>
      </c>
      <c r="X672" s="75">
        <f>IF(ISERROR(F672/RawSEM!G672)=TRUE,0,F672/RawSEM!G672)</f>
        <v>-5.0426650592577419E-3</v>
      </c>
      <c r="Y672" s="75">
        <f>IF(ISERROR(G672/RawSEM!H672)=TRUE,0,G672/RawSEM!H672)</f>
        <v>-2.1964759198280968E-3</v>
      </c>
      <c r="Z672" s="75">
        <f>IF(ISERROR(H672/RawSEM!I672)=TRUE,0,H672/RawSEM!I672)</f>
        <v>1.0601550555762059E-2</v>
      </c>
      <c r="AA672" s="75">
        <f>IF(ISERROR(I672/RawSEM!J672)=TRUE,0,I672/RawSEM!J672)</f>
        <v>-2.1108014642146244E-2</v>
      </c>
      <c r="AB672" s="56" t="str">
        <f t="shared" si="47"/>
        <v>13-Apr-2025  Bl No 95</v>
      </c>
      <c r="CQ672" s="75"/>
      <c r="CR672" s="75"/>
      <c r="CS672" s="75"/>
      <c r="CT672" s="75"/>
      <c r="CU672" s="75"/>
      <c r="CV672" s="75"/>
      <c r="CW672" s="75"/>
      <c r="CX672" s="56"/>
    </row>
    <row r="673" spans="1:102" s="83" customFormat="1" ht="17.100000000000001" customHeight="1" x14ac:dyDescent="0.3">
      <c r="A673" s="92">
        <f>RawSEM!A673</f>
        <v>45760</v>
      </c>
      <c r="B673" s="82">
        <v>96</v>
      </c>
      <c r="C673" s="20">
        <f>-RawSEM!D673+RawSCADA!D673</f>
        <v>-9.7261373333333268</v>
      </c>
      <c r="D673" s="20">
        <f>-RawSEM!E673+RawSCADA!E673</f>
        <v>1.6515264444444426</v>
      </c>
      <c r="E673" s="20">
        <f>-RawSEM!F673+RawSCADA!F673</f>
        <v>-2.0228378888888869</v>
      </c>
      <c r="F673" s="20">
        <f>-RawSEM!G673+RawSCADA!G673</f>
        <v>-0.12569977777778263</v>
      </c>
      <c r="G673" s="20">
        <f>-RawSEM!H673+RawSCADA!H673</f>
        <v>9.0115333333329772E-2</v>
      </c>
      <c r="H673" s="20">
        <f>-RawSEM!I673+RawSCADA!I673</f>
        <v>0.32384699999999356</v>
      </c>
      <c r="I673" s="20">
        <f>-RawSEM!J673+RawSCADA!J673</f>
        <v>-2.7506837777777804</v>
      </c>
      <c r="J673" s="81" t="str">
        <f t="shared" si="46"/>
        <v>13-Apr-2025  Bl No 96</v>
      </c>
      <c r="K673" s="18">
        <f t="shared" si="45"/>
        <v>13</v>
      </c>
      <c r="L673" s="33"/>
      <c r="M673" s="104"/>
      <c r="N673" s="105"/>
      <c r="O673" s="105"/>
      <c r="P673" s="105"/>
      <c r="Q673" s="105"/>
      <c r="R673" s="105"/>
      <c r="S673" s="105"/>
      <c r="U673" s="75">
        <f>IF(ISERROR(C673/RawSEM!D673)=TRUE,0,C673/RawSEM!D673)</f>
        <v>-9.1922811202403247E-3</v>
      </c>
      <c r="V673" s="75">
        <f>IF(ISERROR(D673/RawSEM!E673)=TRUE,0,D673/RawSEM!E673)</f>
        <v>1.6035799803216191E-2</v>
      </c>
      <c r="W673" s="75">
        <f>IF(ISERROR(E673/RawSEM!F673)=TRUE,0,E673/RawSEM!F673)</f>
        <v>-8.489167528614467E-3</v>
      </c>
      <c r="X673" s="75">
        <f>IF(ISERROR(F673/RawSEM!G673)=TRUE,0,F673/RawSEM!G673)</f>
        <v>-1.4577249257044028E-3</v>
      </c>
      <c r="Y673" s="75">
        <f>IF(ISERROR(G673/RawSEM!H673)=TRUE,0,G673/RawSEM!H673)</f>
        <v>1.0443940686346816E-3</v>
      </c>
      <c r="Z673" s="75">
        <f>IF(ISERROR(H673/RawSEM!I673)=TRUE,0,H673/RawSEM!I673)</f>
        <v>5.1854680654829493E-3</v>
      </c>
      <c r="AA673" s="75">
        <f>IF(ISERROR(I673/RawSEM!J673)=TRUE,0,I673/RawSEM!J673)</f>
        <v>-2.4558624074841259E-2</v>
      </c>
      <c r="AB673" s="81" t="str">
        <f t="shared" si="47"/>
        <v>13-Apr-2025  Bl No 96</v>
      </c>
      <c r="AE673" s="85"/>
      <c r="AG673" s="85"/>
      <c r="AI673" s="85"/>
      <c r="CQ673" s="84"/>
      <c r="CR673" s="84"/>
      <c r="CS673" s="84"/>
      <c r="CT673" s="84"/>
      <c r="CU673" s="84"/>
      <c r="CV673" s="84"/>
      <c r="CW673" s="84"/>
      <c r="CX673" s="81"/>
    </row>
    <row r="674" spans="1:102" s="17" customFormat="1" ht="17.100000000000001" customHeight="1" x14ac:dyDescent="0.25">
      <c r="A674" s="60"/>
      <c r="B674" s="18"/>
      <c r="K674" s="18"/>
      <c r="M674" s="18"/>
      <c r="N674" s="72"/>
      <c r="O674" s="72"/>
      <c r="P674" s="72"/>
      <c r="Q674" s="72"/>
      <c r="R674" s="72"/>
      <c r="S674" s="72"/>
      <c r="T674" s="72"/>
      <c r="AP674" s="25"/>
    </row>
    <row r="675" spans="1:102" s="38" customFormat="1" ht="17.100000000000001" customHeight="1" x14ac:dyDescent="0.25">
      <c r="A675" s="93" t="s">
        <v>27</v>
      </c>
      <c r="B675" s="27" t="s">
        <v>22</v>
      </c>
      <c r="C675" s="102">
        <f>MAX(C2:C673)</f>
        <v>53.948528111111045</v>
      </c>
      <c r="D675" s="102">
        <f t="shared" ref="D675:I675" si="48">MAX(D2:D673)</f>
        <v>16.666247111111119</v>
      </c>
      <c r="E675" s="102">
        <f t="shared" si="48"/>
        <v>29.377824555555577</v>
      </c>
      <c r="F675" s="102">
        <f t="shared" si="48"/>
        <v>14.890422333333333</v>
      </c>
      <c r="G675" s="102">
        <f t="shared" si="48"/>
        <v>14.335872999999992</v>
      </c>
      <c r="H675" s="102">
        <f t="shared" si="48"/>
        <v>13.675726000000012</v>
      </c>
      <c r="I675" s="102">
        <f t="shared" si="48"/>
        <v>9.5868943333333334</v>
      </c>
      <c r="J675" s="102"/>
      <c r="K675" s="18"/>
      <c r="L675" s="17"/>
      <c r="M675" s="18"/>
      <c r="N675" s="72"/>
      <c r="O675" s="72"/>
      <c r="P675" s="72"/>
      <c r="Q675" s="72"/>
      <c r="R675" s="72"/>
      <c r="S675" s="72"/>
      <c r="T675" s="122" t="s">
        <v>126</v>
      </c>
      <c r="U675" s="123">
        <f>MAX(U2:U673)</f>
        <v>4.3619632071858122E-2</v>
      </c>
      <c r="V675" s="123">
        <f t="shared" ref="V675:AA675" si="49">MAX(V2:V673)</f>
        <v>0.12950192082947695</v>
      </c>
      <c r="W675" s="123">
        <f t="shared" si="49"/>
        <v>0.183212686862438</v>
      </c>
      <c r="X675" s="123">
        <f t="shared" si="49"/>
        <v>0.1771276848754155</v>
      </c>
      <c r="Y675" s="123">
        <f t="shared" si="49"/>
        <v>0.19601622040764663</v>
      </c>
      <c r="Z675" s="123">
        <f t="shared" si="49"/>
        <v>0.18455172841905271</v>
      </c>
      <c r="AA675" s="123">
        <f t="shared" si="49"/>
        <v>8.6534938704871112E-2</v>
      </c>
      <c r="AP675" s="25"/>
      <c r="CP675" s="34" t="s">
        <v>22</v>
      </c>
      <c r="CQ675" s="86">
        <f t="shared" ref="CQ675:CW675" si="50">MAX(CQ2:CQ673)</f>
        <v>0</v>
      </c>
      <c r="CR675" s="86">
        <f t="shared" si="50"/>
        <v>0</v>
      </c>
      <c r="CS675" s="86">
        <f t="shared" si="50"/>
        <v>0</v>
      </c>
      <c r="CT675" s="86">
        <f t="shared" si="50"/>
        <v>0</v>
      </c>
      <c r="CU675" s="86">
        <f t="shared" si="50"/>
        <v>0</v>
      </c>
      <c r="CV675" s="86">
        <f t="shared" si="50"/>
        <v>0</v>
      </c>
      <c r="CW675" s="86">
        <f t="shared" si="50"/>
        <v>0</v>
      </c>
    </row>
    <row r="676" spans="1:102" s="43" customFormat="1" ht="17.100000000000001" customHeight="1" x14ac:dyDescent="0.25">
      <c r="A676" s="94"/>
      <c r="B676" s="26" t="s">
        <v>23</v>
      </c>
      <c r="C676" s="62" t="str">
        <f>VLOOKUP(C675,C2:$J$673,C681,FALSE)</f>
        <v>10-Apr-2025  Bl No 81</v>
      </c>
      <c r="D676" s="62" t="str">
        <f>VLOOKUP(D675,D2:$J$673,D681,FALSE)</f>
        <v>09-Apr-2025  Bl No 29</v>
      </c>
      <c r="E676" s="62" t="str">
        <f>VLOOKUP(E675,E2:$J$673,E681,FALSE)</f>
        <v>12-Apr-2025  Bl No 49</v>
      </c>
      <c r="F676" s="62" t="str">
        <f>VLOOKUP(F675,F2:$J$673,F681,FALSE)</f>
        <v>07-Apr-2025  Bl No 47</v>
      </c>
      <c r="G676" s="62" t="str">
        <f>VLOOKUP(G675,G2:$J$673,G681,FALSE)</f>
        <v>13-Apr-2025  Bl No 48</v>
      </c>
      <c r="H676" s="62" t="str">
        <f>VLOOKUP(H675,H2:$J$673,H681,FALSE)</f>
        <v>10-Apr-2025  Bl No 66</v>
      </c>
      <c r="I676" s="62" t="str">
        <f>VLOOKUP(I675,I2:$J$673,I681,FALSE)</f>
        <v>13-Apr-2025  Bl No 23</v>
      </c>
      <c r="J676" s="62"/>
      <c r="K676" s="18"/>
      <c r="L676" s="17"/>
      <c r="M676" s="18"/>
      <c r="N676" s="72"/>
      <c r="O676" s="72"/>
      <c r="P676" s="72"/>
      <c r="Q676" s="72"/>
      <c r="R676" s="72"/>
      <c r="S676" s="72"/>
      <c r="T676" s="124"/>
      <c r="U676" s="125" t="str">
        <f>VLOOKUP(U675,U2:$AB$673,U681,FALSE)</f>
        <v>10-Apr-2025  Bl No 82</v>
      </c>
      <c r="V676" s="125" t="str">
        <f>VLOOKUP(V675,V2:$AB$673,V681,FALSE)</f>
        <v>09-Apr-2025  Bl No 29</v>
      </c>
      <c r="W676" s="125" t="str">
        <f>VLOOKUP(W675,W2:$AB$673,W681,FALSE)</f>
        <v>12-Apr-2025  Bl No 49</v>
      </c>
      <c r="X676" s="125" t="str">
        <f>VLOOKUP(X675,X2:$AB$673,X681,FALSE)</f>
        <v>07-Apr-2025  Bl No 47</v>
      </c>
      <c r="Y676" s="125" t="str">
        <f>VLOOKUP(Y675,Y2:$AB$673,Y681,FALSE)</f>
        <v>13-Apr-2025  Bl No 49</v>
      </c>
      <c r="Z676" s="125" t="str">
        <f>VLOOKUP(Z675,Z2:$AB$673,Z681,FALSE)</f>
        <v>10-Apr-2025  Bl No 66</v>
      </c>
      <c r="AA676" s="125" t="str">
        <f>VLOOKUP(AA675,AA2:$AB$673,AA681,FALSE)</f>
        <v>13-Apr-2025  Bl No 23</v>
      </c>
      <c r="AP676" s="25"/>
      <c r="CP676" s="87" t="s">
        <v>23</v>
      </c>
      <c r="CQ676" s="87" t="e">
        <f>VLOOKUP(CQ675,CQ2:$CX$673,CQ681,FALSE)</f>
        <v>#N/A</v>
      </c>
      <c r="CR676" s="87" t="e">
        <f>VLOOKUP(CR675,CR2:$CX$673,CR681,FALSE)</f>
        <v>#N/A</v>
      </c>
      <c r="CS676" s="87" t="e">
        <f>VLOOKUP(CS675,CS2:$CX$673,CS681,FALSE)</f>
        <v>#N/A</v>
      </c>
      <c r="CT676" s="87" t="e">
        <f>VLOOKUP(CT675,CT2:$CX$673,CT681,FALSE)</f>
        <v>#N/A</v>
      </c>
      <c r="CU676" s="87" t="e">
        <f>VLOOKUP(CU675,CU2:$CX$673,CU681,FALSE)</f>
        <v>#N/A</v>
      </c>
      <c r="CV676" s="87" t="e">
        <f>VLOOKUP(CV675,CV2:$CX$673,CV681,FALSE)</f>
        <v>#N/A</v>
      </c>
      <c r="CW676" s="87" t="e">
        <f>VLOOKUP(CW675,CW2:$CX$673,CW681,FALSE)</f>
        <v>#N/A</v>
      </c>
    </row>
    <row r="677" spans="1:102" s="38" customFormat="1" ht="17.100000000000001" customHeight="1" x14ac:dyDescent="0.25">
      <c r="A677" s="93"/>
      <c r="B677" s="27" t="s">
        <v>24</v>
      </c>
      <c r="C677" s="102">
        <f>MIN(C2:C673)</f>
        <v>-52.092005444444339</v>
      </c>
      <c r="D677" s="102">
        <f t="shared" ref="D677:I677" si="51">MIN(D2:D673)</f>
        <v>-16.924482666666677</v>
      </c>
      <c r="E677" s="102">
        <f t="shared" si="51"/>
        <v>-32.049726555555566</v>
      </c>
      <c r="F677" s="102">
        <f t="shared" si="51"/>
        <v>-15.152891111111103</v>
      </c>
      <c r="G677" s="102">
        <f t="shared" si="51"/>
        <v>-12.382722666666666</v>
      </c>
      <c r="H677" s="102">
        <f t="shared" si="51"/>
        <v>-6.1780740000000023</v>
      </c>
      <c r="I677" s="102">
        <f t="shared" si="51"/>
        <v>-25.751927444444462</v>
      </c>
      <c r="J677" s="102"/>
      <c r="K677" s="18"/>
      <c r="L677" s="17"/>
      <c r="M677" s="18"/>
      <c r="N677" s="72"/>
      <c r="O677" s="72"/>
      <c r="P677" s="72"/>
      <c r="Q677" s="72"/>
      <c r="R677" s="72"/>
      <c r="S677" s="72"/>
      <c r="T677" s="126" t="s">
        <v>127</v>
      </c>
      <c r="U677" s="123">
        <f>MIN(U2:U673)</f>
        <v>-5.0237984870853791E-2</v>
      </c>
      <c r="V677" s="123">
        <f t="shared" ref="V677:AA677" si="52">MIN(V2:V673)</f>
        <v>-7.8417559625561906E-2</v>
      </c>
      <c r="W677" s="123">
        <f t="shared" si="52"/>
        <v>-0.14571223454712234</v>
      </c>
      <c r="X677" s="123">
        <f t="shared" si="52"/>
        <v>-0.12220495683819745</v>
      </c>
      <c r="Y677" s="123">
        <f t="shared" si="52"/>
        <v>-9.0399617650379821E-2</v>
      </c>
      <c r="Z677" s="123">
        <f t="shared" si="52"/>
        <v>-0.15339038851150047</v>
      </c>
      <c r="AA677" s="123">
        <f t="shared" si="52"/>
        <v>-0.19782149497643572</v>
      </c>
      <c r="AP677" s="25"/>
      <c r="CP677" s="34" t="s">
        <v>24</v>
      </c>
      <c r="CQ677" s="86">
        <f t="shared" ref="CQ677:CW677" si="53">MIN(CQ2:CQ673)</f>
        <v>0</v>
      </c>
      <c r="CR677" s="86">
        <f t="shared" si="53"/>
        <v>0</v>
      </c>
      <c r="CS677" s="86">
        <f t="shared" si="53"/>
        <v>0</v>
      </c>
      <c r="CT677" s="86">
        <f t="shared" si="53"/>
        <v>0</v>
      </c>
      <c r="CU677" s="86">
        <f t="shared" si="53"/>
        <v>0</v>
      </c>
      <c r="CV677" s="86">
        <f t="shared" si="53"/>
        <v>0</v>
      </c>
      <c r="CW677" s="86">
        <f t="shared" si="53"/>
        <v>0</v>
      </c>
    </row>
    <row r="678" spans="1:102" s="43" customFormat="1" ht="20.25" customHeight="1" x14ac:dyDescent="0.25">
      <c r="A678" s="94"/>
      <c r="B678" s="26" t="s">
        <v>25</v>
      </c>
      <c r="C678" s="62" t="str">
        <f>VLOOKUP(C677,C2:$J$673,C681,FALSE)</f>
        <v>09-Apr-2025  Bl No 45</v>
      </c>
      <c r="D678" s="62" t="str">
        <f>VLOOKUP(D677,D2:$J$673,D681,FALSE)</f>
        <v>09-Apr-2025  Bl No 34</v>
      </c>
      <c r="E678" s="62" t="str">
        <f>VLOOKUP(E677,E2:$J$673,E681,FALSE)</f>
        <v>10-Apr-2025  Bl No 50</v>
      </c>
      <c r="F678" s="62" t="str">
        <f>VLOOKUP(F677,F2:$J$673,F681,FALSE)</f>
        <v>07-Apr-2025  Bl No 28</v>
      </c>
      <c r="G678" s="62" t="str">
        <f>VLOOKUP(G677,G2:$J$673,G681,FALSE)</f>
        <v>13-Apr-2025  Bl No 63</v>
      </c>
      <c r="H678" s="62" t="str">
        <f>VLOOKUP(H677,H2:$J$673,H681,FALSE)</f>
        <v>07-Apr-2025  Bl No 34</v>
      </c>
      <c r="I678" s="62" t="str">
        <f>VLOOKUP(I677,I2:$J$673,I681,FALSE)</f>
        <v>10-Apr-2025  Bl No 82</v>
      </c>
      <c r="J678" s="62"/>
      <c r="K678" s="18"/>
      <c r="L678" s="17"/>
      <c r="M678" s="18"/>
      <c r="N678" s="72"/>
      <c r="O678" s="72"/>
      <c r="P678" s="72"/>
      <c r="Q678" s="72"/>
      <c r="R678" s="72"/>
      <c r="S678" s="72"/>
      <c r="T678" s="124"/>
      <c r="U678" s="125" t="str">
        <f>VLOOKUP(U677,U2:$AB$673,U681,FALSE)</f>
        <v>09-Apr-2025  Bl No 45</v>
      </c>
      <c r="V678" s="125" t="str">
        <f>VLOOKUP(V677,V2:$AB$673,V681,FALSE)</f>
        <v>09-Apr-2025  Bl No 34</v>
      </c>
      <c r="W678" s="125" t="str">
        <f>VLOOKUP(W677,W2:$AB$673,W681,FALSE)</f>
        <v>10-Apr-2025  Bl No 50</v>
      </c>
      <c r="X678" s="125" t="str">
        <f>VLOOKUP(X677,X2:$AB$673,X681,FALSE)</f>
        <v>13-Apr-2025  Bl No 48</v>
      </c>
      <c r="Y678" s="125" t="str">
        <f>VLOOKUP(Y677,Y2:$AB$673,Y681,FALSE)</f>
        <v>13-Apr-2025  Bl No 63</v>
      </c>
      <c r="Z678" s="125" t="str">
        <f>VLOOKUP(Z677,Z2:$AB$673,Z681,FALSE)</f>
        <v>07-Apr-2025  Bl No 34</v>
      </c>
      <c r="AA678" s="125" t="str">
        <f>VLOOKUP(AA677,AA2:$AB$673,AA681,FALSE)</f>
        <v>10-Apr-2025  Bl No 82</v>
      </c>
      <c r="AB678" s="88" t="s">
        <v>38</v>
      </c>
      <c r="AP678" s="25"/>
      <c r="CP678" s="87" t="s">
        <v>25</v>
      </c>
      <c r="CQ678" s="87" t="e">
        <f>VLOOKUP(CQ677,CQ2:$CX$673,CQ681,FALSE)</f>
        <v>#N/A</v>
      </c>
      <c r="CR678" s="87" t="e">
        <f>VLOOKUP(CR677,CR2:$CX$673,CR681,FALSE)</f>
        <v>#N/A</v>
      </c>
      <c r="CS678" s="87" t="e">
        <f>VLOOKUP(CS677,CS2:$CX$673,CS681,FALSE)</f>
        <v>#N/A</v>
      </c>
      <c r="CT678" s="87" t="e">
        <f>VLOOKUP(CT677,CT2:$CX$673,CT681,FALSE)</f>
        <v>#N/A</v>
      </c>
      <c r="CU678" s="87" t="e">
        <f>VLOOKUP(CU677,CU2:$CX$673,CU681,FALSE)</f>
        <v>#N/A</v>
      </c>
      <c r="CV678" s="87" t="e">
        <f>VLOOKUP(CV677,CV2:$CX$673,CV681,FALSE)</f>
        <v>#N/A</v>
      </c>
      <c r="CW678" s="87" t="e">
        <f>VLOOKUP(CW677,CW2:$CX$673,CW681,FALSE)</f>
        <v>#N/A</v>
      </c>
      <c r="CX678" s="88" t="s">
        <v>38</v>
      </c>
    </row>
    <row r="679" spans="1:102" s="47" customFormat="1" ht="17.100000000000001" customHeight="1" x14ac:dyDescent="0.25">
      <c r="A679" s="94"/>
      <c r="B679" s="27" t="s">
        <v>26</v>
      </c>
      <c r="C679" s="103">
        <f>AVERAGE(C2:C673)</f>
        <v>2.1260060224867674</v>
      </c>
      <c r="D679" s="103">
        <f t="shared" ref="D679:I679" si="54">AVERAGE(D2:D673)</f>
        <v>1.2056200993716939</v>
      </c>
      <c r="E679" s="103">
        <f t="shared" si="54"/>
        <v>-0.63903159408068844</v>
      </c>
      <c r="F679" s="103">
        <f t="shared" si="54"/>
        <v>-1.2134942245370379</v>
      </c>
      <c r="G679" s="103">
        <f t="shared" si="54"/>
        <v>0.56007583366402103</v>
      </c>
      <c r="H679" s="103">
        <f t="shared" si="54"/>
        <v>0.38638088376322766</v>
      </c>
      <c r="I679" s="103">
        <f t="shared" si="54"/>
        <v>-1.5342596608796284</v>
      </c>
      <c r="J679" s="103"/>
      <c r="K679" s="18"/>
      <c r="L679" s="17"/>
      <c r="M679" s="18"/>
      <c r="N679" s="72"/>
      <c r="O679" s="72"/>
      <c r="P679" s="72"/>
      <c r="Q679" s="72"/>
      <c r="R679" s="72"/>
      <c r="S679" s="72"/>
      <c r="T679" s="124"/>
      <c r="U679" s="127">
        <f>AVERAGE(U2:U673)</f>
        <v>2.0122538851818954E-5</v>
      </c>
      <c r="V679" s="127">
        <f t="shared" ref="V679:AA679" si="55">AVERAGE(V2:V673)</f>
        <v>9.6945609659379369E-3</v>
      </c>
      <c r="W679" s="127">
        <f t="shared" si="55"/>
        <v>-2.0307601016691218E-3</v>
      </c>
      <c r="X679" s="127">
        <f t="shared" si="55"/>
        <v>-1.0774375148240678E-2</v>
      </c>
      <c r="Y679" s="127">
        <f t="shared" si="55"/>
        <v>8.0144915114347993E-3</v>
      </c>
      <c r="Z679" s="127">
        <f t="shared" si="55"/>
        <v>5.4148885820522394E-3</v>
      </c>
      <c r="AA679" s="127">
        <f t="shared" si="55"/>
        <v>-1.2926460391446105E-2</v>
      </c>
      <c r="AB679" s="89">
        <f>AVERAGE(U679:AA679)</f>
        <v>-3.6964743472558736E-4</v>
      </c>
      <c r="AP679" s="25"/>
      <c r="CP679" s="34" t="s">
        <v>26</v>
      </c>
      <c r="CQ679" s="86">
        <f>MIN(CQ4:CQ675)</f>
        <v>0</v>
      </c>
      <c r="CR679" s="86" t="e">
        <f t="shared" ref="CR679:CW679" si="56">AVERAGE(CR2:CR673)</f>
        <v>#DIV/0!</v>
      </c>
      <c r="CS679" s="86" t="e">
        <f t="shared" si="56"/>
        <v>#DIV/0!</v>
      </c>
      <c r="CT679" s="86" t="e">
        <f t="shared" si="56"/>
        <v>#DIV/0!</v>
      </c>
      <c r="CU679" s="86" t="e">
        <f t="shared" si="56"/>
        <v>#DIV/0!</v>
      </c>
      <c r="CV679" s="86" t="e">
        <f t="shared" si="56"/>
        <v>#DIV/0!</v>
      </c>
      <c r="CW679" s="86" t="e">
        <f t="shared" si="56"/>
        <v>#DIV/0!</v>
      </c>
      <c r="CX679" s="89" t="e">
        <f>AVERAGE(CQ679:CW679)</f>
        <v>#DIV/0!</v>
      </c>
    </row>
    <row r="680" spans="1:102" s="50" customFormat="1" ht="17.100000000000001" customHeight="1" x14ac:dyDescent="0.25">
      <c r="A680" s="60"/>
      <c r="B680" s="18" t="s">
        <v>37</v>
      </c>
      <c r="C680" s="26">
        <f>COUNT(C2:C673)</f>
        <v>672</v>
      </c>
      <c r="D680" s="26">
        <f t="shared" ref="D680:I680" si="57">COUNT(D2:D673)</f>
        <v>672</v>
      </c>
      <c r="E680" s="26">
        <f t="shared" si="57"/>
        <v>672</v>
      </c>
      <c r="F680" s="26">
        <f t="shared" si="57"/>
        <v>672</v>
      </c>
      <c r="G680" s="26">
        <f t="shared" si="57"/>
        <v>672</v>
      </c>
      <c r="H680" s="26">
        <f t="shared" si="57"/>
        <v>672</v>
      </c>
      <c r="I680" s="26">
        <f t="shared" si="57"/>
        <v>672</v>
      </c>
      <c r="J680" s="26"/>
      <c r="K680" s="18"/>
      <c r="L680" s="17"/>
      <c r="M680" s="18"/>
      <c r="N680" s="72"/>
      <c r="O680" s="72"/>
      <c r="P680" s="72"/>
      <c r="Q680" s="72"/>
      <c r="R680" s="72"/>
      <c r="S680" s="72"/>
      <c r="T680" s="124"/>
      <c r="U680" s="128">
        <f>COUNT(U2:U673)</f>
        <v>672</v>
      </c>
      <c r="V680" s="128">
        <f t="shared" ref="V680:AA680" si="58">COUNT(V2:V673)</f>
        <v>672</v>
      </c>
      <c r="W680" s="128">
        <f t="shared" si="58"/>
        <v>672</v>
      </c>
      <c r="X680" s="128">
        <f t="shared" si="58"/>
        <v>672</v>
      </c>
      <c r="Y680" s="128">
        <f t="shared" si="58"/>
        <v>672</v>
      </c>
      <c r="Z680" s="128">
        <f t="shared" si="58"/>
        <v>672</v>
      </c>
      <c r="AA680" s="128">
        <f t="shared" si="58"/>
        <v>672</v>
      </c>
      <c r="AP680" s="25"/>
      <c r="CP680" s="49" t="s">
        <v>37</v>
      </c>
      <c r="CQ680" s="24">
        <f t="shared" ref="CQ680:CW680" si="59">COUNT(CQ2:CQ673)</f>
        <v>0</v>
      </c>
      <c r="CR680" s="24">
        <f t="shared" si="59"/>
        <v>0</v>
      </c>
      <c r="CS680" s="24">
        <f t="shared" si="59"/>
        <v>0</v>
      </c>
      <c r="CT680" s="24">
        <f t="shared" si="59"/>
        <v>0</v>
      </c>
      <c r="CU680" s="24">
        <f t="shared" si="59"/>
        <v>0</v>
      </c>
      <c r="CV680" s="24">
        <f t="shared" si="59"/>
        <v>0</v>
      </c>
      <c r="CW680" s="24">
        <f t="shared" si="59"/>
        <v>0</v>
      </c>
    </row>
    <row r="681" spans="1:102" s="50" customFormat="1" ht="17.100000000000001" customHeight="1" x14ac:dyDescent="0.25">
      <c r="A681" s="60"/>
      <c r="B681" s="18" t="s">
        <v>36</v>
      </c>
      <c r="C681" s="26">
        <f>COLUMNS(C673:$J$673)</f>
        <v>8</v>
      </c>
      <c r="D681" s="26">
        <f>COLUMNS(D673:$J$673)</f>
        <v>7</v>
      </c>
      <c r="E681" s="26">
        <f>COLUMNS(E673:$J$673)</f>
        <v>6</v>
      </c>
      <c r="F681" s="26">
        <f>COLUMNS(F673:$J$673)</f>
        <v>5</v>
      </c>
      <c r="G681" s="26">
        <f>COLUMNS(G673:$J$673)</f>
        <v>4</v>
      </c>
      <c r="H681" s="26">
        <f>COLUMNS(H673:$J$673)</f>
        <v>3</v>
      </c>
      <c r="I681" s="26">
        <f>COLUMNS(I673:$J$673)</f>
        <v>2</v>
      </c>
      <c r="J681" s="26"/>
      <c r="K681" s="18"/>
      <c r="L681" s="17"/>
      <c r="M681" s="18"/>
      <c r="N681" s="72"/>
      <c r="O681" s="72"/>
      <c r="P681" s="72"/>
      <c r="Q681" s="72"/>
      <c r="R681" s="72"/>
      <c r="S681" s="72"/>
      <c r="T681" s="124"/>
      <c r="U681" s="128">
        <f>COLUMNS(U673:$AB$673)</f>
        <v>8</v>
      </c>
      <c r="V681" s="128">
        <f>COLUMNS(V673:$AB$673)</f>
        <v>7</v>
      </c>
      <c r="W681" s="128">
        <f>COLUMNS(W673:$AB$673)</f>
        <v>6</v>
      </c>
      <c r="X681" s="128">
        <f>COLUMNS(X673:$AB$673)</f>
        <v>5</v>
      </c>
      <c r="Y681" s="128">
        <f>COLUMNS(Y673:$AB$673)</f>
        <v>4</v>
      </c>
      <c r="Z681" s="128">
        <f>COLUMNS(Z673:$AB$673)</f>
        <v>3</v>
      </c>
      <c r="AA681" s="128">
        <f>COLUMNS(AA673:$AB$673)</f>
        <v>2</v>
      </c>
      <c r="AP681" s="25"/>
      <c r="CP681" s="49" t="s">
        <v>36</v>
      </c>
      <c r="CQ681" s="24">
        <f>COLUMNS(CQ673:$CX$673)</f>
        <v>8</v>
      </c>
      <c r="CR681" s="24">
        <f>COLUMNS(CR673:$CX$673)</f>
        <v>7</v>
      </c>
      <c r="CS681" s="24">
        <f>COLUMNS(CS673:$CX$673)</f>
        <v>6</v>
      </c>
      <c r="CT681" s="24">
        <f>COLUMNS(CT673:$CX$673)</f>
        <v>5</v>
      </c>
      <c r="CU681" s="24">
        <f>COLUMNS(CU673:$CX$673)</f>
        <v>4</v>
      </c>
      <c r="CV681" s="24">
        <f>COLUMNS(CV673:$CX$673)</f>
        <v>3</v>
      </c>
      <c r="CW681" s="24">
        <f>COLUMNS(CW673:$CX$673)</f>
        <v>2</v>
      </c>
    </row>
    <row r="682" spans="1:102" s="17" customFormat="1" ht="17.100000000000001" customHeight="1" x14ac:dyDescent="0.25">
      <c r="A682" s="95"/>
      <c r="B682" s="100"/>
      <c r="M682" s="16"/>
      <c r="N682" s="18"/>
      <c r="O682" s="41"/>
      <c r="P682" s="42"/>
      <c r="Q682" s="42"/>
      <c r="R682" s="50"/>
      <c r="S682" s="50"/>
      <c r="T682" s="129"/>
      <c r="U682" s="130"/>
      <c r="V682" s="130"/>
      <c r="W682" s="130"/>
      <c r="X682" s="130"/>
      <c r="Y682" s="130"/>
      <c r="Z682" s="130"/>
      <c r="AA682" s="130"/>
    </row>
    <row r="683" spans="1:102" ht="17.100000000000001" customHeight="1" x14ac:dyDescent="0.25">
      <c r="L683" s="16"/>
      <c r="T683" s="131" t="s">
        <v>128</v>
      </c>
      <c r="U683" s="123">
        <f t="array" ref="U683">MIN(IF(U2:U673&gt;=0, U2:U673))</f>
        <v>8.5050546935568225E-7</v>
      </c>
      <c r="V683" s="123">
        <f t="array" ref="V683">MIN(IF(V2:V673&gt;=0, V2:V673))</f>
        <v>9.918312755246945E-6</v>
      </c>
      <c r="W683" s="123">
        <f t="array" ref="W683">MIN(IF(W2:W673&gt;=0, W2:W673))</f>
        <v>0</v>
      </c>
      <c r="X683" s="123">
        <f t="array" ref="X683">MIN(IF(X2:X673&gt;=0, X2:X673))</f>
        <v>5.3464769504953845E-5</v>
      </c>
      <c r="Y683" s="123">
        <f t="array" ref="Y683">MIN(IF(Y2:Y673&gt;=0, Y2:Y673))</f>
        <v>5.2703424020635085E-6</v>
      </c>
      <c r="Z683" s="123">
        <f t="array" ref="Z683">MIN(IF(Z2:Z673&gt;=0, Z2:Z673))</f>
        <v>2.8358273133894732E-5</v>
      </c>
      <c r="AA683" s="123">
        <f t="array" ref="AA683">MIN(IF(AA2:AA673&gt;=0, AA2:AA673))</f>
        <v>6.655212507165844E-7</v>
      </c>
      <c r="AC683" s="25"/>
      <c r="AD683" s="25"/>
      <c r="AE683" s="90"/>
      <c r="AF683" s="25"/>
      <c r="AG683" s="90"/>
      <c r="AH683" s="25"/>
      <c r="AI683" s="90"/>
      <c r="AJ683" s="25"/>
      <c r="AK683" s="25"/>
      <c r="AL683" s="25"/>
      <c r="AM683" s="25"/>
      <c r="AN683" s="25"/>
      <c r="AO683" s="25"/>
      <c r="AP683" s="25"/>
    </row>
    <row r="684" spans="1:102" ht="17.100000000000001" customHeight="1" x14ac:dyDescent="0.25">
      <c r="L684" s="16"/>
      <c r="T684" s="132"/>
      <c r="U684" s="132" t="str">
        <f>VLOOKUP(U683,U2:$AB$673,U681,FALSE)</f>
        <v>09-Apr-2025  Bl No 55</v>
      </c>
      <c r="V684" s="132" t="str">
        <f>VLOOKUP(V683,V2:$AB$673,V681,FALSE)</f>
        <v>13-Apr-2025  Bl No 28</v>
      </c>
      <c r="W684" s="132" t="str">
        <f>VLOOKUP(W683,W2:$AB$673,W681,FALSE)</f>
        <v>07-Apr-2025  Bl No 10</v>
      </c>
      <c r="X684" s="132" t="str">
        <f>VLOOKUP(X683,X2:$AB$673,X681,FALSE)</f>
        <v>07-Apr-2025  Bl No 15</v>
      </c>
      <c r="Y684" s="132" t="str">
        <f>VLOOKUP(Y683,Y2:$AB$673,Y681,FALSE)</f>
        <v>12-Apr-2025  Bl No 36</v>
      </c>
      <c r="Z684" s="132" t="str">
        <f>VLOOKUP(Z683,Z2:$AB$673,Z681,FALSE)</f>
        <v>08-Apr-2025  Bl No 52</v>
      </c>
      <c r="AA684" s="132" t="str">
        <f>VLOOKUP(AA683,AA2:$AB$673,AA681,FALSE)</f>
        <v>07-Apr-2025  Bl No 34</v>
      </c>
    </row>
    <row r="685" spans="1:102" ht="17.100000000000001" customHeight="1" x14ac:dyDescent="0.25">
      <c r="L685" s="16"/>
      <c r="T685" s="124"/>
      <c r="U685" s="124"/>
      <c r="V685" s="124"/>
      <c r="W685" s="124"/>
      <c r="X685" s="124"/>
      <c r="Y685" s="124"/>
      <c r="Z685" s="124"/>
      <c r="AA685" s="124"/>
    </row>
    <row r="686" spans="1:102" ht="17.100000000000001" customHeight="1" x14ac:dyDescent="0.25">
      <c r="T686" s="133" t="s">
        <v>129</v>
      </c>
      <c r="U686" s="123">
        <f t="array" ref="U686">MAX(IF(U2:U673&lt;0, U2:U673))</f>
        <v>-2.8073961059003427E-5</v>
      </c>
      <c r="V686" s="123">
        <f t="array" ref="V686">MAX(IF(V2:V673&lt;0, V2:V673))</f>
        <v>-3.6056297323730804E-6</v>
      </c>
      <c r="W686" s="123">
        <f t="array" ref="W686">MAX(IF(W2:W673&lt;0, W2:W673))</f>
        <v>-1.3769814132624797E-5</v>
      </c>
      <c r="X686" s="123">
        <f t="array" ref="X686">MAX(IF(X2:X673&lt;0, X2:X673))</f>
        <v>-2.7317260882920904E-5</v>
      </c>
      <c r="Y686" s="123">
        <f t="array" ref="Y686">MAX(IF(Y2:Y673&lt;0, Y2:Y673))</f>
        <v>-2.107223224074967E-6</v>
      </c>
      <c r="Z686" s="123">
        <f t="array" ref="Z686">MAX(IF(Z2:Z673&lt;0, Z2:Z673))</f>
        <v>-4.6310178622624093E-5</v>
      </c>
      <c r="AA686" s="123">
        <f t="array" ref="AA686">MAX(IF(AA2:AA673&lt;0, AA2:AA673))</f>
        <v>-2.8313524281801819E-4</v>
      </c>
    </row>
    <row r="687" spans="1:102" ht="17.100000000000001" customHeight="1" x14ac:dyDescent="0.25">
      <c r="T687" s="132"/>
      <c r="U687" s="132" t="str">
        <f>VLOOKUP(U686,U2:$AB$673,U681,FALSE)</f>
        <v>07-Apr-2025  Bl No 50</v>
      </c>
      <c r="V687" s="132" t="str">
        <f>VLOOKUP(V686,V2:$AB$673,V681,FALSE)</f>
        <v>11-Apr-2025  Bl No 51</v>
      </c>
      <c r="W687" s="132" t="str">
        <f>VLOOKUP(W686,W2:$AB$673,W681,FALSE)</f>
        <v>13-Apr-2025  Bl No 67</v>
      </c>
      <c r="X687" s="132" t="str">
        <f>VLOOKUP(X686,X2:$AB$673,X681,FALSE)</f>
        <v>11-Apr-2025  Bl No 85</v>
      </c>
      <c r="Y687" s="132" t="str">
        <f>VLOOKUP(Y686,Y2:$AB$673,Y681,FALSE)</f>
        <v>09-Apr-2025  Bl No 90</v>
      </c>
      <c r="Z687" s="132" t="str">
        <f>VLOOKUP(Z686,Z2:$AB$673,Z681,FALSE)</f>
        <v>11-Apr-2025  Bl No 66</v>
      </c>
      <c r="AA687" s="132" t="str">
        <f>VLOOKUP(AA686,AA2:$AB$673,AA681,FALSE)</f>
        <v>09-Apr-2025  Bl No 56</v>
      </c>
    </row>
    <row r="691" spans="12:12" ht="17.100000000000001" customHeight="1" x14ac:dyDescent="0.25">
      <c r="L691" s="77"/>
    </row>
    <row r="692" spans="12:12" ht="17.100000000000001" customHeight="1" x14ac:dyDescent="0.25">
      <c r="L692" s="77"/>
    </row>
    <row r="693" spans="12:12" ht="17.100000000000001" customHeight="1" x14ac:dyDescent="0.25">
      <c r="L693" s="77"/>
    </row>
    <row r="694" spans="12:12" ht="17.100000000000001" customHeight="1" x14ac:dyDescent="0.25">
      <c r="L694" s="77"/>
    </row>
    <row r="695" spans="12:12" ht="17.100000000000001" customHeight="1" x14ac:dyDescent="0.25">
      <c r="L695" s="77"/>
    </row>
    <row r="696" spans="12:12" ht="17.100000000000001" customHeight="1" x14ac:dyDescent="0.25">
      <c r="L696" s="77"/>
    </row>
    <row r="697" spans="12:12" ht="17.100000000000001" customHeight="1" x14ac:dyDescent="0.25">
      <c r="L697" s="77"/>
    </row>
    <row r="698" spans="12:12" ht="17.100000000000001" customHeight="1" x14ac:dyDescent="0.25">
      <c r="L698" s="77"/>
    </row>
    <row r="699" spans="12:12" ht="17.100000000000001" customHeight="1" x14ac:dyDescent="0.25">
      <c r="L699" s="77"/>
    </row>
    <row r="700" spans="12:12" ht="17.100000000000001" customHeight="1" x14ac:dyDescent="0.25">
      <c r="L700" s="77"/>
    </row>
    <row r="701" spans="12:12" ht="17.100000000000001" customHeight="1" x14ac:dyDescent="0.25">
      <c r="L701" s="77"/>
    </row>
    <row r="702" spans="12:12" ht="17.100000000000001" customHeight="1" x14ac:dyDescent="0.25">
      <c r="L702" s="77"/>
    </row>
    <row r="703" spans="12:12" ht="17.100000000000001" customHeight="1" x14ac:dyDescent="0.25">
      <c r="L703" s="77"/>
    </row>
    <row r="704" spans="12:12" ht="17.100000000000001" customHeight="1" x14ac:dyDescent="0.25">
      <c r="L704" s="77"/>
    </row>
    <row r="705" spans="12:12" ht="17.100000000000001" customHeight="1" x14ac:dyDescent="0.25">
      <c r="L705" s="77"/>
    </row>
    <row r="706" spans="12:12" ht="17.100000000000001" customHeight="1" x14ac:dyDescent="0.25">
      <c r="L706" s="77"/>
    </row>
    <row r="707" spans="12:12" ht="17.100000000000001" customHeight="1" x14ac:dyDescent="0.25">
      <c r="L707" s="77"/>
    </row>
  </sheetData>
  <mergeCells count="14">
    <mergeCell ref="CF18:CN18"/>
    <mergeCell ref="AD18:AL18"/>
    <mergeCell ref="AM18:AU18"/>
    <mergeCell ref="AV18:BD18"/>
    <mergeCell ref="BE18:BM18"/>
    <mergeCell ref="BN18:BV18"/>
    <mergeCell ref="BW18:CE18"/>
    <mergeCell ref="BN1:BV1"/>
    <mergeCell ref="BW1:CE1"/>
    <mergeCell ref="CF1:CN1"/>
    <mergeCell ref="AD1:AL1"/>
    <mergeCell ref="AM1:AU1"/>
    <mergeCell ref="AV1:BD1"/>
    <mergeCell ref="BE1:BM1"/>
  </mergeCells>
  <phoneticPr fontId="0" type="noConversion"/>
  <conditionalFormatting sqref="Z675:Z687">
    <cfRule type="cellIs" dxfId="1" priority="2" stopIfTrue="1" operator="greaterThan">
      <formula>0.8</formula>
    </cfRule>
  </conditionalFormatting>
  <conditionalFormatting sqref="X675:X687">
    <cfRule type="cellIs" dxfId="0" priority="1" stopIfTrue="1" operator="lessThan">
      <formula>-25</formula>
    </cfRule>
  </conditionalFormatting>
  <pageMargins left="0.75" right="0.75" top="1" bottom="1" header="0.5" footer="0.5"/>
  <pageSetup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12</vt:i4>
      </vt:variant>
      <vt:variant>
        <vt:lpstr>Named Ranges</vt:lpstr>
      </vt:variant>
      <vt:variant>
        <vt:i4>16</vt:i4>
      </vt:variant>
    </vt:vector>
  </HeadingPairs>
  <TitlesOfParts>
    <vt:vector size="32" baseType="lpstr">
      <vt:lpstr>Master</vt:lpstr>
      <vt:lpstr>RawSEM</vt:lpstr>
      <vt:lpstr>RawSCADA</vt:lpstr>
      <vt:lpstr>Diff</vt:lpstr>
      <vt:lpstr>SEMvsSCADA(AP)</vt:lpstr>
      <vt:lpstr>SEMvsSCADA(AS)</vt:lpstr>
      <vt:lpstr>SEMvsSCADA(MA)</vt:lpstr>
      <vt:lpstr>SEMvsSCADA(ME)</vt:lpstr>
      <vt:lpstr>SEMvsSCADA(MZ)</vt:lpstr>
      <vt:lpstr>SEMvsSCADA(NG)</vt:lpstr>
      <vt:lpstr>SEMvsSCADA(TR)</vt:lpstr>
      <vt:lpstr>SEMvsSCADA</vt:lpstr>
      <vt:lpstr>SEM</vt:lpstr>
      <vt:lpstr>SCADA</vt:lpstr>
      <vt:lpstr>SEM-SCADA Chart</vt:lpstr>
      <vt:lpstr>SEM-SCADA Chart (%)</vt:lpstr>
      <vt:lpstr>ACT_COL</vt:lpstr>
      <vt:lpstr>DATE</vt:lpstr>
      <vt:lpstr>ENDROW</vt:lpstr>
      <vt:lpstr>FREQ_COL</vt:lpstr>
      <vt:lpstr>ONEDAY</vt:lpstr>
      <vt:lpstr>ONEweek</vt:lpstr>
      <vt:lpstr>SCH_COL</vt:lpstr>
      <vt:lpstr>SCROLL</vt:lpstr>
      <vt:lpstr>SDATE</vt:lpstr>
      <vt:lpstr>SMONTH</vt:lpstr>
      <vt:lpstr>STARTROW</vt:lpstr>
      <vt:lpstr>STATE</vt:lpstr>
      <vt:lpstr>STATE_SEL</vt:lpstr>
      <vt:lpstr>SYEAR</vt:lpstr>
      <vt:lpstr>ZOOM</vt:lpstr>
      <vt:lpstr>ZOOMWAS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NERLDC</dc:creator>
  <cp:lastModifiedBy>Subal Das</cp:lastModifiedBy>
  <cp:lastPrinted>2013-12-30T12:12:28Z</cp:lastPrinted>
  <dcterms:created xsi:type="dcterms:W3CDTF">1996-10-14T23:33:28Z</dcterms:created>
  <dcterms:modified xsi:type="dcterms:W3CDTF">2025-04-23T07:26:47Z</dcterms:modified>
</cp:coreProperties>
</file>